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3. Marchés\1. En préparation\2025-021_Marche_Travaux_TCE_B13_interieur\1.Preparation\1.3.DCE_Place\Annexe1_AE_DPGF\"/>
    </mc:Choice>
  </mc:AlternateContent>
  <xr:revisionPtr revIDLastSave="0" documentId="13_ncr:1_{15ADEAAF-ED15-491F-B610-D81961A0DB39}" xr6:coauthVersionLast="47" xr6:coauthVersionMax="47" xr10:uidLastSave="{00000000-0000-0000-0000-000000000000}"/>
  <bookViews>
    <workbookView xWindow="28680" yWindow="-5535" windowWidth="29040" windowHeight="15840" activeTab="1" xr2:uid="{0CB61235-5763-4F42-BFB0-4539D8E7B613}"/>
  </bookViews>
  <sheets>
    <sheet name="SYNTHESE" sheetId="12" r:id="rId1"/>
    <sheet name="TABLEAU_REPARTITION_COUTS" sheetId="21" r:id="rId2"/>
    <sheet name="INSTALLATION CHANTIER" sheetId="4" r:id="rId3"/>
    <sheet name="CURAGE" sheetId="13" r:id="rId4"/>
    <sheet name="PLATRERIE" sheetId="14" r:id="rId5"/>
    <sheet name="PLATRERIE MENUISERIE INTERIEURE" sheetId="8" r:id="rId6"/>
    <sheet name="REVETEMENTS MURAUX" sheetId="10" r:id="rId7"/>
    <sheet name="FAUX PLAFOND" sheetId="15" r:id="rId8"/>
    <sheet name="REVETEMENT DE SOL" sheetId="9" r:id="rId9"/>
    <sheet name="AGENCEMENT" sheetId="17" r:id="rId10"/>
    <sheet name="GOE" sheetId="18" r:id="rId11"/>
    <sheet name="ELEC" sheetId="19" r:id="rId12"/>
    <sheet name="CVC-PLB" sheetId="20" r:id="rId13"/>
  </sheets>
  <definedNames>
    <definedName name="Arrondi" localSheetId="9">#REF!</definedName>
    <definedName name="Arrondi" localSheetId="3">#REF!</definedName>
    <definedName name="Arrondi" localSheetId="7">#REF!</definedName>
    <definedName name="Arrondi" localSheetId="10">#REF!</definedName>
    <definedName name="Arrondi" localSheetId="2">#REF!</definedName>
    <definedName name="Arrondi" localSheetId="4">#REF!</definedName>
    <definedName name="Arrondi" localSheetId="5">#REF!</definedName>
    <definedName name="Arrondi" localSheetId="8">#REF!</definedName>
    <definedName name="Arrondi" localSheetId="6">#REF!</definedName>
    <definedName name="_xlnm.Print_Area" localSheetId="9">AGENCEMENT!$A$1:$G$65</definedName>
    <definedName name="_xlnm.Print_Area" localSheetId="3">CURAGE!$A$1:$G$113</definedName>
    <definedName name="_xlnm.Print_Area" localSheetId="12">'CVC-PLB'!$A$1:$G$143</definedName>
    <definedName name="_xlnm.Print_Area" localSheetId="11">ELEC!$A$1:$F$130</definedName>
    <definedName name="_xlnm.Print_Area" localSheetId="7">'FAUX PLAFOND'!$A$1:$G$63</definedName>
    <definedName name="_xlnm.Print_Area" localSheetId="10">GOE!$A$1:$G$27</definedName>
    <definedName name="_xlnm.Print_Area" localSheetId="2">'INSTALLATION CHANTIER'!$A$1:$G$107</definedName>
    <definedName name="_xlnm.Print_Area" localSheetId="4">PLATRERIE!$A$1:$G$77</definedName>
    <definedName name="_xlnm.Print_Area" localSheetId="5">'PLATRERIE MENUISERIE INTERIEURE'!$A$1:$G$84</definedName>
    <definedName name="_xlnm.Print_Area" localSheetId="8">'REVETEMENT DE SOL'!$A$1:$G$85</definedName>
    <definedName name="_xlnm.Print_Area" localSheetId="6">'REVETEMENTS MURAUX'!$A$1:$G$92</definedName>
    <definedName name="_xlnm.Print_Area" localSheetId="0">SYNTHESE!$B$1:$I$52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8" l="1"/>
  <c r="G52" i="10" l="1"/>
  <c r="G37" i="10"/>
  <c r="I36" i="12"/>
  <c r="A141" i="20"/>
  <c r="X120" i="20"/>
  <c r="A120" i="20"/>
  <c r="I119" i="20"/>
  <c r="D119" i="20"/>
  <c r="AZ118" i="20"/>
  <c r="AS118" i="20"/>
  <c r="AL118" i="20"/>
  <c r="AE118" i="20"/>
  <c r="X118" i="20"/>
  <c r="S118" i="20"/>
  <c r="N118" i="20"/>
  <c r="Y118" i="20" s="1"/>
  <c r="F118" i="20"/>
  <c r="G118" i="20" s="1"/>
  <c r="E118" i="20"/>
  <c r="D118" i="20"/>
  <c r="BA117" i="20"/>
  <c r="AZ117" i="20"/>
  <c r="AS117" i="20"/>
  <c r="AL117" i="20"/>
  <c r="AM117" i="20" s="1"/>
  <c r="AF117" i="20"/>
  <c r="AE117" i="20"/>
  <c r="X117" i="20"/>
  <c r="S117" i="20"/>
  <c r="N117" i="20"/>
  <c r="AT117" i="20" s="1"/>
  <c r="F117" i="20"/>
  <c r="E117" i="20"/>
  <c r="G117" i="20" s="1"/>
  <c r="I117" i="20" s="1"/>
  <c r="D117" i="20"/>
  <c r="B108" i="20"/>
  <c r="N94" i="20"/>
  <c r="M94" i="20"/>
  <c r="M92" i="20"/>
  <c r="N92" i="20" s="1"/>
  <c r="AZ90" i="20"/>
  <c r="AT90" i="20"/>
  <c r="AS90" i="20"/>
  <c r="AL90" i="20"/>
  <c r="AE90" i="20"/>
  <c r="X90" i="20"/>
  <c r="S90" i="20"/>
  <c r="N90" i="20"/>
  <c r="AM90" i="20" s="1"/>
  <c r="M90" i="20"/>
  <c r="BA89" i="20"/>
  <c r="AZ89" i="20"/>
  <c r="AT89" i="20"/>
  <c r="AS89" i="20"/>
  <c r="AL89" i="20"/>
  <c r="AM89" i="20" s="1"/>
  <c r="AE89" i="20"/>
  <c r="X89" i="20"/>
  <c r="S89" i="20"/>
  <c r="N89" i="20"/>
  <c r="AF89" i="20" s="1"/>
  <c r="I89" i="20"/>
  <c r="M88" i="20"/>
  <c r="N88" i="20" s="1"/>
  <c r="B86" i="20"/>
  <c r="M57" i="20"/>
  <c r="N57" i="20" s="1"/>
  <c r="N56" i="20"/>
  <c r="M56" i="20"/>
  <c r="L56" i="20"/>
  <c r="N55" i="20"/>
  <c r="L55" i="20"/>
  <c r="B55" i="20"/>
  <c r="N54" i="20"/>
  <c r="L54" i="20"/>
  <c r="AZ26" i="20"/>
  <c r="BA26" i="20" s="1"/>
  <c r="AS26" i="20"/>
  <c r="AT26" i="20" s="1"/>
  <c r="AL26" i="20"/>
  <c r="AE26" i="20"/>
  <c r="X26" i="20"/>
  <c r="S26" i="20"/>
  <c r="N26" i="20"/>
  <c r="AM26" i="20" s="1"/>
  <c r="I26" i="20"/>
  <c r="D26" i="20"/>
  <c r="M25" i="20"/>
  <c r="N25" i="20" s="1"/>
  <c r="L25" i="20"/>
  <c r="N24" i="20"/>
  <c r="L24" i="20"/>
  <c r="B24" i="20"/>
  <c r="L23" i="20"/>
  <c r="N23" i="20" s="1"/>
  <c r="BA22" i="20"/>
  <c r="AZ22" i="20"/>
  <c r="AS22" i="20"/>
  <c r="AL22" i="20"/>
  <c r="AE22" i="20"/>
  <c r="X22" i="20"/>
  <c r="S22" i="20"/>
  <c r="N22" i="20"/>
  <c r="AT22" i="20" s="1"/>
  <c r="I22" i="20"/>
  <c r="AZ21" i="20"/>
  <c r="AS21" i="20"/>
  <c r="AL21" i="20"/>
  <c r="AE21" i="20"/>
  <c r="X21" i="20"/>
  <c r="S21" i="20"/>
  <c r="N21" i="20"/>
  <c r="AT21" i="20" s="1"/>
  <c r="D21" i="20"/>
  <c r="N20" i="20"/>
  <c r="D20" i="20"/>
  <c r="BA19" i="20"/>
  <c r="AZ19" i="20"/>
  <c r="AS19" i="20"/>
  <c r="AM19" i="20"/>
  <c r="AL19" i="20"/>
  <c r="AE19" i="20"/>
  <c r="AF19" i="20" s="1"/>
  <c r="X19" i="20"/>
  <c r="S19" i="20"/>
  <c r="N19" i="20"/>
  <c r="AT19" i="20" s="1"/>
  <c r="I19" i="20"/>
  <c r="D19" i="20"/>
  <c r="B19" i="20"/>
  <c r="AZ18" i="20"/>
  <c r="AS18" i="20"/>
  <c r="AM18" i="20"/>
  <c r="AL18" i="20"/>
  <c r="AE18" i="20"/>
  <c r="X18" i="20"/>
  <c r="S18" i="20"/>
  <c r="N18" i="20"/>
  <c r="AF18" i="20" s="1"/>
  <c r="D18" i="20"/>
  <c r="AZ15" i="20"/>
  <c r="AS15" i="20"/>
  <c r="AL15" i="20"/>
  <c r="AE15" i="20"/>
  <c r="X15" i="20"/>
  <c r="S15" i="20"/>
  <c r="AZ14" i="20"/>
  <c r="AZ120" i="20" s="1"/>
  <c r="AS14" i="20"/>
  <c r="AS120" i="20" s="1"/>
  <c r="AL14" i="20"/>
  <c r="AL120" i="20" s="1"/>
  <c r="AE14" i="20"/>
  <c r="AE120" i="20" s="1"/>
  <c r="X14" i="20"/>
  <c r="S14" i="20"/>
  <c r="S120" i="20" s="1"/>
  <c r="N14" i="20"/>
  <c r="D14" i="20"/>
  <c r="M15" i="20" l="1"/>
  <c r="N15" i="20" s="1"/>
  <c r="M17" i="20"/>
  <c r="N17" i="20" s="1"/>
  <c r="Y19" i="20"/>
  <c r="I21" i="20"/>
  <c r="BA21" i="20"/>
  <c r="AF118" i="20"/>
  <c r="I90" i="20"/>
  <c r="AM118" i="20"/>
  <c r="Y14" i="20"/>
  <c r="AT18" i="20"/>
  <c r="Y26" i="20"/>
  <c r="BA90" i="20"/>
  <c r="AT118" i="20"/>
  <c r="Y21" i="20"/>
  <c r="AF14" i="20"/>
  <c r="I18" i="20"/>
  <c r="BA18" i="20"/>
  <c r="Y22" i="20"/>
  <c r="AF26" i="20"/>
  <c r="Y89" i="20"/>
  <c r="Y117" i="20"/>
  <c r="AF21" i="20"/>
  <c r="I118" i="20"/>
  <c r="BA118" i="20"/>
  <c r="AM14" i="20"/>
  <c r="AF22" i="20"/>
  <c r="Y90" i="20"/>
  <c r="AM21" i="20"/>
  <c r="AT14" i="20"/>
  <c r="Y18" i="20"/>
  <c r="AM22" i="20"/>
  <c r="AF90" i="20"/>
  <c r="I14" i="20"/>
  <c r="BA14" i="20"/>
  <c r="AT15" i="20" l="1"/>
  <c r="AM15" i="20"/>
  <c r="BA15" i="20"/>
  <c r="AF15" i="20"/>
  <c r="Y15" i="20"/>
  <c r="I15" i="20"/>
  <c r="N120" i="20"/>
  <c r="BA120" i="20" l="1"/>
  <c r="I120" i="20"/>
  <c r="AT120" i="20"/>
  <c r="AM120" i="20"/>
  <c r="AF120" i="20"/>
  <c r="Y120" i="20"/>
  <c r="F126" i="19" l="1"/>
  <c r="F122" i="19"/>
  <c r="F121" i="19"/>
  <c r="F120" i="19"/>
  <c r="F111" i="19"/>
  <c r="F110" i="19"/>
  <c r="F109" i="19"/>
  <c r="F108" i="19"/>
  <c r="F107" i="19"/>
  <c r="F106" i="19"/>
  <c r="F101" i="19"/>
  <c r="F100" i="19"/>
  <c r="F99" i="19"/>
  <c r="F98" i="19"/>
  <c r="F97" i="19"/>
  <c r="F96" i="19"/>
  <c r="F95" i="19"/>
  <c r="F94" i="19"/>
  <c r="F93" i="19"/>
  <c r="F92" i="19"/>
  <c r="F89" i="19"/>
  <c r="F87" i="19"/>
  <c r="F85" i="19"/>
  <c r="F84" i="19"/>
  <c r="F81" i="19"/>
  <c r="F80" i="19"/>
  <c r="F79" i="19"/>
  <c r="F78" i="19"/>
  <c r="F77" i="19"/>
  <c r="F71" i="19"/>
  <c r="F70" i="19"/>
  <c r="F69" i="19"/>
  <c r="F68" i="19"/>
  <c r="F67" i="19"/>
  <c r="F64" i="19"/>
  <c r="F63" i="19"/>
  <c r="F62" i="19"/>
  <c r="F61" i="19"/>
  <c r="F60" i="19"/>
  <c r="F59" i="19"/>
  <c r="F56" i="19"/>
  <c r="F55" i="19"/>
  <c r="F50" i="19"/>
  <c r="F49" i="19"/>
  <c r="F48" i="19"/>
  <c r="F47" i="19"/>
  <c r="F46" i="19"/>
  <c r="F45" i="19"/>
  <c r="F44" i="19"/>
  <c r="F43" i="19"/>
  <c r="F42" i="19"/>
  <c r="F41" i="19"/>
  <c r="F40" i="19"/>
  <c r="F36" i="19"/>
  <c r="F35" i="19"/>
  <c r="F34" i="19"/>
  <c r="F33" i="19"/>
  <c r="F32" i="19"/>
  <c r="F31" i="19"/>
  <c r="F27" i="19"/>
  <c r="F26" i="19"/>
  <c r="F25" i="19"/>
  <c r="F24" i="19"/>
  <c r="F20" i="19"/>
  <c r="F18" i="19" s="1"/>
  <c r="F16" i="19"/>
  <c r="F15" i="19"/>
  <c r="F29" i="19" l="1"/>
  <c r="F13" i="19"/>
  <c r="F103" i="19"/>
  <c r="F38" i="19"/>
  <c r="F74" i="19"/>
  <c r="F22" i="19"/>
  <c r="F125" i="19"/>
  <c r="F124" i="19"/>
  <c r="F52" i="19"/>
  <c r="F123" i="19"/>
  <c r="F118" i="19" l="1"/>
  <c r="F129" i="19" s="1"/>
  <c r="I38" i="12" s="1"/>
  <c r="D32" i="12" l="1"/>
  <c r="A32" i="12"/>
  <c r="G22" i="18"/>
  <c r="G21" i="18"/>
  <c r="G20" i="18"/>
  <c r="G16" i="18"/>
  <c r="F199" i="18"/>
  <c r="E199" i="18"/>
  <c r="D199" i="18"/>
  <c r="A25" i="18"/>
  <c r="D30" i="12"/>
  <c r="A1" i="10"/>
  <c r="D28" i="12"/>
  <c r="D26" i="12"/>
  <c r="D24" i="12"/>
  <c r="D22" i="12"/>
  <c r="D20" i="12"/>
  <c r="D18" i="12"/>
  <c r="A30" i="12"/>
  <c r="A28" i="12"/>
  <c r="G28" i="17"/>
  <c r="G20" i="17"/>
  <c r="E237" i="17"/>
  <c r="D237" i="17"/>
  <c r="G63" i="17"/>
  <c r="A63" i="17"/>
  <c r="E61" i="17"/>
  <c r="D61" i="17"/>
  <c r="E60" i="17"/>
  <c r="D60" i="17"/>
  <c r="E59" i="17"/>
  <c r="D59" i="17"/>
  <c r="E58" i="17"/>
  <c r="D58" i="17"/>
  <c r="E57" i="17"/>
  <c r="D57" i="17"/>
  <c r="E56" i="17"/>
  <c r="D56" i="17"/>
  <c r="G52" i="17"/>
  <c r="A52" i="17"/>
  <c r="E50" i="17"/>
  <c r="D50" i="17"/>
  <c r="E49" i="17"/>
  <c r="D49" i="17"/>
  <c r="E48" i="17"/>
  <c r="D48" i="17"/>
  <c r="E47" i="17"/>
  <c r="D47" i="17"/>
  <c r="E46" i="17"/>
  <c r="D46" i="17"/>
  <c r="E45" i="17"/>
  <c r="D45" i="17"/>
  <c r="E41" i="17"/>
  <c r="D41" i="17"/>
  <c r="E40" i="17"/>
  <c r="D40" i="17"/>
  <c r="E39" i="17"/>
  <c r="D39" i="17"/>
  <c r="E38" i="17"/>
  <c r="D38" i="17"/>
  <c r="E37" i="17"/>
  <c r="D37" i="17"/>
  <c r="E36" i="17"/>
  <c r="D36" i="17"/>
  <c r="A34" i="17"/>
  <c r="A32" i="17"/>
  <c r="G17" i="17"/>
  <c r="F237" i="17"/>
  <c r="G48" i="9"/>
  <c r="G35" i="9"/>
  <c r="G41" i="9"/>
  <c r="G31" i="9"/>
  <c r="G28" i="9"/>
  <c r="G22" i="9"/>
  <c r="G21" i="9"/>
  <c r="G25" i="9"/>
  <c r="G17" i="9"/>
  <c r="G27" i="15"/>
  <c r="G22" i="15"/>
  <c r="E235" i="15"/>
  <c r="D235" i="15"/>
  <c r="G61" i="15"/>
  <c r="A61" i="15"/>
  <c r="E59" i="15"/>
  <c r="D59" i="15"/>
  <c r="E58" i="15"/>
  <c r="D58" i="15"/>
  <c r="E57" i="15"/>
  <c r="D57" i="15"/>
  <c r="E56" i="15"/>
  <c r="D56" i="15"/>
  <c r="E55" i="15"/>
  <c r="D55" i="15"/>
  <c r="E54" i="15"/>
  <c r="D54" i="15"/>
  <c r="G50" i="15"/>
  <c r="A50" i="15"/>
  <c r="E48" i="15"/>
  <c r="D48" i="15"/>
  <c r="E47" i="15"/>
  <c r="D47" i="15"/>
  <c r="E46" i="15"/>
  <c r="D46" i="15"/>
  <c r="E45" i="15"/>
  <c r="D45" i="15"/>
  <c r="E44" i="15"/>
  <c r="D44" i="15"/>
  <c r="E43" i="15"/>
  <c r="D43" i="15"/>
  <c r="E39" i="15"/>
  <c r="D39" i="15"/>
  <c r="E38" i="15"/>
  <c r="D38" i="15"/>
  <c r="E37" i="15"/>
  <c r="D37" i="15"/>
  <c r="E36" i="15"/>
  <c r="D36" i="15"/>
  <c r="E35" i="15"/>
  <c r="D35" i="15"/>
  <c r="E34" i="15"/>
  <c r="D34" i="15"/>
  <c r="A32" i="15"/>
  <c r="A30" i="15"/>
  <c r="G17" i="15"/>
  <c r="F235" i="15"/>
  <c r="G32" i="10"/>
  <c r="G56" i="10"/>
  <c r="G53" i="10"/>
  <c r="G48" i="10"/>
  <c r="G47" i="10"/>
  <c r="G41" i="10"/>
  <c r="G36" i="8"/>
  <c r="G38" i="10"/>
  <c r="G33" i="10"/>
  <c r="G25" i="10"/>
  <c r="G24" i="10"/>
  <c r="G20" i="10"/>
  <c r="G17" i="10"/>
  <c r="G44" i="8"/>
  <c r="G47" i="8"/>
  <c r="G39" i="8"/>
  <c r="G28" i="8"/>
  <c r="G25" i="8"/>
  <c r="G22" i="8"/>
  <c r="G19" i="8"/>
  <c r="G16" i="8"/>
  <c r="G40" i="14"/>
  <c r="G37" i="14"/>
  <c r="G33" i="14"/>
  <c r="G30" i="14"/>
  <c r="G26" i="14"/>
  <c r="G23" i="14"/>
  <c r="G22" i="14"/>
  <c r="G16" i="14"/>
  <c r="E249" i="14"/>
  <c r="D249" i="14"/>
  <c r="G75" i="14"/>
  <c r="A75" i="14"/>
  <c r="E73" i="14"/>
  <c r="D73" i="14"/>
  <c r="E72" i="14"/>
  <c r="D72" i="14"/>
  <c r="E71" i="14"/>
  <c r="D71" i="14"/>
  <c r="E70" i="14"/>
  <c r="D70" i="14"/>
  <c r="E69" i="14"/>
  <c r="D69" i="14"/>
  <c r="E68" i="14"/>
  <c r="D68" i="14"/>
  <c r="A64" i="14"/>
  <c r="E54" i="14"/>
  <c r="D54" i="14"/>
  <c r="E53" i="14"/>
  <c r="D53" i="14"/>
  <c r="E52" i="14"/>
  <c r="D52" i="14"/>
  <c r="E51" i="14"/>
  <c r="D51" i="14"/>
  <c r="E50" i="14"/>
  <c r="D50" i="14"/>
  <c r="E49" i="14"/>
  <c r="D49" i="14"/>
  <c r="A47" i="14"/>
  <c r="A45" i="14"/>
  <c r="F249" i="14"/>
  <c r="G61" i="13"/>
  <c r="G73" i="13"/>
  <c r="G70" i="13"/>
  <c r="G67" i="13"/>
  <c r="G64" i="13"/>
  <c r="G51" i="13"/>
  <c r="G48" i="13"/>
  <c r="G45" i="13"/>
  <c r="G42" i="13"/>
  <c r="G39" i="13"/>
  <c r="G57" i="13"/>
  <c r="G54" i="13"/>
  <c r="G35" i="13"/>
  <c r="G32" i="13"/>
  <c r="G29" i="13"/>
  <c r="G23" i="13"/>
  <c r="G26" i="13"/>
  <c r="G20" i="13"/>
  <c r="E284" i="13"/>
  <c r="D284" i="13"/>
  <c r="G110" i="13"/>
  <c r="A110" i="13"/>
  <c r="E108" i="13"/>
  <c r="D108" i="13"/>
  <c r="E107" i="13"/>
  <c r="D107" i="13"/>
  <c r="E106" i="13"/>
  <c r="D106" i="13"/>
  <c r="E105" i="13"/>
  <c r="D105" i="13"/>
  <c r="E104" i="13"/>
  <c r="D104" i="13"/>
  <c r="E103" i="13"/>
  <c r="D103" i="13"/>
  <c r="G99" i="13"/>
  <c r="A99" i="13"/>
  <c r="E97" i="13"/>
  <c r="D97" i="13"/>
  <c r="E96" i="13"/>
  <c r="D96" i="13"/>
  <c r="E95" i="13"/>
  <c r="D95" i="13"/>
  <c r="E94" i="13"/>
  <c r="D94" i="13"/>
  <c r="E93" i="13"/>
  <c r="D93" i="13"/>
  <c r="E92" i="13"/>
  <c r="D92" i="13"/>
  <c r="E88" i="13"/>
  <c r="D88" i="13"/>
  <c r="E87" i="13"/>
  <c r="D87" i="13"/>
  <c r="E86" i="13"/>
  <c r="D86" i="13"/>
  <c r="E85" i="13"/>
  <c r="D85" i="13"/>
  <c r="E84" i="13"/>
  <c r="D84" i="13"/>
  <c r="E83" i="13"/>
  <c r="D83" i="13"/>
  <c r="A81" i="13"/>
  <c r="A79" i="13"/>
  <c r="G17" i="13"/>
  <c r="G69" i="4"/>
  <c r="G67" i="4"/>
  <c r="G66" i="4"/>
  <c r="G58" i="4"/>
  <c r="G59" i="4"/>
  <c r="G60" i="4"/>
  <c r="G61" i="4"/>
  <c r="G62" i="4"/>
  <c r="G63" i="4"/>
  <c r="G57" i="4"/>
  <c r="G52" i="4"/>
  <c r="G51" i="4"/>
  <c r="G49" i="4"/>
  <c r="G44" i="4"/>
  <c r="G43" i="4"/>
  <c r="G40" i="4"/>
  <c r="G39" i="4"/>
  <c r="G32" i="4"/>
  <c r="G33" i="4"/>
  <c r="G34" i="4"/>
  <c r="G31" i="4"/>
  <c r="G22" i="4"/>
  <c r="G23" i="4"/>
  <c r="G24" i="4"/>
  <c r="G25" i="4"/>
  <c r="G26" i="4"/>
  <c r="G27" i="4"/>
  <c r="G21" i="4"/>
  <c r="G17" i="4"/>
  <c r="B50" i="12"/>
  <c r="B49" i="12"/>
  <c r="A49" i="12"/>
  <c r="B48" i="12"/>
  <c r="A48" i="12"/>
  <c r="B45" i="12"/>
  <c r="B40" i="12"/>
  <c r="A39" i="12"/>
  <c r="A38" i="12"/>
  <c r="A36" i="12"/>
  <c r="A26" i="12"/>
  <c r="A24" i="12"/>
  <c r="A22" i="12"/>
  <c r="A20" i="12"/>
  <c r="A18" i="12"/>
  <c r="A16" i="12"/>
  <c r="I2" i="12"/>
  <c r="E264" i="10"/>
  <c r="D264" i="10"/>
  <c r="A90" i="10"/>
  <c r="E88" i="10"/>
  <c r="D88" i="10"/>
  <c r="E87" i="10"/>
  <c r="D87" i="10"/>
  <c r="E86" i="10"/>
  <c r="D86" i="10"/>
  <c r="E85" i="10"/>
  <c r="D85" i="10"/>
  <c r="E84" i="10"/>
  <c r="D84" i="10"/>
  <c r="E83" i="10"/>
  <c r="D83" i="10"/>
  <c r="A79" i="10"/>
  <c r="E77" i="10"/>
  <c r="D77" i="10"/>
  <c r="E76" i="10"/>
  <c r="D76" i="10"/>
  <c r="E75" i="10"/>
  <c r="D75" i="10"/>
  <c r="E74" i="10"/>
  <c r="D74" i="10"/>
  <c r="E73" i="10"/>
  <c r="D73" i="10"/>
  <c r="E72" i="10"/>
  <c r="D72" i="10"/>
  <c r="E68" i="10"/>
  <c r="D68" i="10"/>
  <c r="E67" i="10"/>
  <c r="D67" i="10"/>
  <c r="E66" i="10"/>
  <c r="D66" i="10"/>
  <c r="E65" i="10"/>
  <c r="D65" i="10"/>
  <c r="E64" i="10"/>
  <c r="D64" i="10"/>
  <c r="E63" i="10"/>
  <c r="D63" i="10"/>
  <c r="A61" i="10"/>
  <c r="A59" i="10"/>
  <c r="E257" i="9"/>
  <c r="D257" i="9"/>
  <c r="A83" i="9"/>
  <c r="E81" i="9"/>
  <c r="D81" i="9"/>
  <c r="E80" i="9"/>
  <c r="D80" i="9"/>
  <c r="E79" i="9"/>
  <c r="D79" i="9"/>
  <c r="E78" i="9"/>
  <c r="D78" i="9"/>
  <c r="E77" i="9"/>
  <c r="D77" i="9"/>
  <c r="E76" i="9"/>
  <c r="D76" i="9"/>
  <c r="A72" i="9"/>
  <c r="E70" i="9"/>
  <c r="D70" i="9"/>
  <c r="E69" i="9"/>
  <c r="D69" i="9"/>
  <c r="E68" i="9"/>
  <c r="D68" i="9"/>
  <c r="E67" i="9"/>
  <c r="D67" i="9"/>
  <c r="E66" i="9"/>
  <c r="D66" i="9"/>
  <c r="E65" i="9"/>
  <c r="D65" i="9"/>
  <c r="E61" i="9"/>
  <c r="D61" i="9"/>
  <c r="E60" i="9"/>
  <c r="D60" i="9"/>
  <c r="E59" i="9"/>
  <c r="D59" i="9"/>
  <c r="E58" i="9"/>
  <c r="D58" i="9"/>
  <c r="E57" i="9"/>
  <c r="D57" i="9"/>
  <c r="E56" i="9"/>
  <c r="D56" i="9"/>
  <c r="A54" i="9"/>
  <c r="A52" i="9"/>
  <c r="E256" i="8"/>
  <c r="D256" i="8"/>
  <c r="A82" i="8"/>
  <c r="E80" i="8"/>
  <c r="D80" i="8"/>
  <c r="E79" i="8"/>
  <c r="D79" i="8"/>
  <c r="E78" i="8"/>
  <c r="D78" i="8"/>
  <c r="E77" i="8"/>
  <c r="D77" i="8"/>
  <c r="E76" i="8"/>
  <c r="D76" i="8"/>
  <c r="E75" i="8"/>
  <c r="D75" i="8"/>
  <c r="A71" i="8"/>
  <c r="E61" i="8"/>
  <c r="D61" i="8"/>
  <c r="E60" i="8"/>
  <c r="D60" i="8"/>
  <c r="E59" i="8"/>
  <c r="D59" i="8"/>
  <c r="E58" i="8"/>
  <c r="D58" i="8"/>
  <c r="E57" i="8"/>
  <c r="D57" i="8"/>
  <c r="E56" i="8"/>
  <c r="D56" i="8"/>
  <c r="A54" i="8"/>
  <c r="A52" i="8"/>
  <c r="E278" i="4"/>
  <c r="D278" i="4"/>
  <c r="A104" i="4"/>
  <c r="E102" i="4"/>
  <c r="D102" i="4"/>
  <c r="E101" i="4"/>
  <c r="D101" i="4"/>
  <c r="E100" i="4"/>
  <c r="D100" i="4"/>
  <c r="E99" i="4"/>
  <c r="D99" i="4"/>
  <c r="E98" i="4"/>
  <c r="D98" i="4"/>
  <c r="E97" i="4"/>
  <c r="D97" i="4"/>
  <c r="A93" i="4"/>
  <c r="E91" i="4"/>
  <c r="D91" i="4"/>
  <c r="E90" i="4"/>
  <c r="D90" i="4"/>
  <c r="E89" i="4"/>
  <c r="D89" i="4"/>
  <c r="E88" i="4"/>
  <c r="D88" i="4"/>
  <c r="E87" i="4"/>
  <c r="D87" i="4"/>
  <c r="E86" i="4"/>
  <c r="D86" i="4"/>
  <c r="E82" i="4"/>
  <c r="D82" i="4"/>
  <c r="E81" i="4"/>
  <c r="D81" i="4"/>
  <c r="E80" i="4"/>
  <c r="D80" i="4"/>
  <c r="E79" i="4"/>
  <c r="D79" i="4"/>
  <c r="E78" i="4"/>
  <c r="D78" i="4"/>
  <c r="E77" i="4"/>
  <c r="D77" i="4"/>
  <c r="A75" i="4"/>
  <c r="A73" i="4"/>
  <c r="B32" i="12"/>
  <c r="B26" i="12"/>
  <c r="B18" i="12"/>
  <c r="B30" i="12"/>
  <c r="B28" i="12"/>
  <c r="B16" i="12"/>
  <c r="B22" i="12"/>
  <c r="B24" i="12"/>
  <c r="B38" i="12"/>
  <c r="B20" i="12"/>
  <c r="B36" i="12"/>
  <c r="G237" i="17" l="1"/>
  <c r="A33" i="12"/>
  <c r="G199" i="18"/>
  <c r="G25" i="18"/>
  <c r="I32" i="12" s="1"/>
  <c r="G24" i="17"/>
  <c r="F40" i="17"/>
  <c r="G40" i="17" s="1"/>
  <c r="F38" i="17"/>
  <c r="F36" i="17"/>
  <c r="G36" i="17" s="1"/>
  <c r="F50" i="17"/>
  <c r="G50" i="17" s="1"/>
  <c r="F48" i="17"/>
  <c r="G48" i="17" s="1"/>
  <c r="F61" i="17"/>
  <c r="G61" i="17" s="1"/>
  <c r="F46" i="17"/>
  <c r="G46" i="17" s="1"/>
  <c r="G38" i="17"/>
  <c r="F56" i="17"/>
  <c r="G56" i="17" s="1"/>
  <c r="F58" i="17"/>
  <c r="G58" i="17" s="1"/>
  <c r="F60" i="17"/>
  <c r="G60" i="17" s="1"/>
  <c r="F37" i="17"/>
  <c r="G37" i="17" s="1"/>
  <c r="F39" i="17"/>
  <c r="G39" i="17" s="1"/>
  <c r="F41" i="17"/>
  <c r="G41" i="17" s="1"/>
  <c r="F45" i="17"/>
  <c r="G45" i="17" s="1"/>
  <c r="F47" i="17"/>
  <c r="G47" i="17" s="1"/>
  <c r="F49" i="17"/>
  <c r="G49" i="17" s="1"/>
  <c r="F57" i="17"/>
  <c r="G57" i="17" s="1"/>
  <c r="F59" i="17"/>
  <c r="G59" i="17" s="1"/>
  <c r="G45" i="9"/>
  <c r="G38" i="9"/>
  <c r="F34" i="15"/>
  <c r="G34" i="15" s="1"/>
  <c r="F46" i="15"/>
  <c r="F44" i="15"/>
  <c r="G44" i="15" s="1"/>
  <c r="G235" i="15"/>
  <c r="F59" i="15"/>
  <c r="G59" i="15" s="1"/>
  <c r="F38" i="15"/>
  <c r="G38" i="15" s="1"/>
  <c r="F36" i="15"/>
  <c r="G36" i="15" s="1"/>
  <c r="F48" i="15"/>
  <c r="G48" i="15" s="1"/>
  <c r="G46" i="15"/>
  <c r="G30" i="15"/>
  <c r="F54" i="15"/>
  <c r="G54" i="15" s="1"/>
  <c r="F56" i="15"/>
  <c r="G56" i="15" s="1"/>
  <c r="F58" i="15"/>
  <c r="G58" i="15" s="1"/>
  <c r="F35" i="15"/>
  <c r="G35" i="15" s="1"/>
  <c r="F37" i="15"/>
  <c r="G37" i="15" s="1"/>
  <c r="F39" i="15"/>
  <c r="G39" i="15" s="1"/>
  <c r="F43" i="15"/>
  <c r="G43" i="15" s="1"/>
  <c r="F45" i="15"/>
  <c r="G45" i="15" s="1"/>
  <c r="F47" i="15"/>
  <c r="G47" i="15" s="1"/>
  <c r="F55" i="15"/>
  <c r="G55" i="15" s="1"/>
  <c r="F57" i="15"/>
  <c r="G57" i="15" s="1"/>
  <c r="F264" i="10"/>
  <c r="G264" i="10" s="1"/>
  <c r="G52" i="8"/>
  <c r="F53" i="14"/>
  <c r="G53" i="14" s="1"/>
  <c r="F70" i="14"/>
  <c r="G70" i="14" s="1"/>
  <c r="F49" i="14"/>
  <c r="G49" i="14" s="1"/>
  <c r="F71" i="14"/>
  <c r="G71" i="14" s="1"/>
  <c r="F51" i="14"/>
  <c r="G51" i="14" s="1"/>
  <c r="F69" i="14"/>
  <c r="G69" i="14" s="1"/>
  <c r="F68" i="14"/>
  <c r="G68" i="14" s="1"/>
  <c r="F73" i="14"/>
  <c r="G73" i="14" s="1"/>
  <c r="F72" i="14"/>
  <c r="G72" i="14" s="1"/>
  <c r="G249" i="14"/>
  <c r="G19" i="14"/>
  <c r="F50" i="14"/>
  <c r="G50" i="14" s="1"/>
  <c r="F52" i="14"/>
  <c r="G52" i="14" s="1"/>
  <c r="F54" i="14"/>
  <c r="G54" i="14" s="1"/>
  <c r="F284" i="13"/>
  <c r="G284" i="13" s="1"/>
  <c r="F107" i="13"/>
  <c r="G107" i="13" s="1"/>
  <c r="F85" i="13"/>
  <c r="G85" i="13" s="1"/>
  <c r="F93" i="13"/>
  <c r="G93" i="13" s="1"/>
  <c r="F105" i="13"/>
  <c r="G105" i="13" s="1"/>
  <c r="F87" i="13"/>
  <c r="G87" i="13" s="1"/>
  <c r="F95" i="13"/>
  <c r="G95" i="13" s="1"/>
  <c r="F103" i="13"/>
  <c r="G103" i="13" s="1"/>
  <c r="F83" i="13"/>
  <c r="G83" i="13" s="1"/>
  <c r="G79" i="13"/>
  <c r="F94" i="13"/>
  <c r="G94" i="13" s="1"/>
  <c r="F88" i="13"/>
  <c r="G88" i="13" s="1"/>
  <c r="F86" i="13"/>
  <c r="G86" i="13" s="1"/>
  <c r="F108" i="13"/>
  <c r="G108" i="13" s="1"/>
  <c r="F106" i="13"/>
  <c r="G106" i="13" s="1"/>
  <c r="F104" i="13"/>
  <c r="G104" i="13" s="1"/>
  <c r="F96" i="13"/>
  <c r="G96" i="13" s="1"/>
  <c r="F92" i="13"/>
  <c r="G92" i="13" s="1"/>
  <c r="F84" i="13"/>
  <c r="G84" i="13" s="1"/>
  <c r="F97" i="13"/>
  <c r="G97" i="13" s="1"/>
  <c r="F278" i="4"/>
  <c r="F87" i="4"/>
  <c r="G87" i="4" s="1"/>
  <c r="F102" i="4"/>
  <c r="G102" i="4" s="1"/>
  <c r="F89" i="4"/>
  <c r="G89" i="4" s="1"/>
  <c r="F77" i="4"/>
  <c r="G77" i="4" s="1"/>
  <c r="F81" i="4"/>
  <c r="G81" i="4" s="1"/>
  <c r="F91" i="4"/>
  <c r="G91" i="4" s="1"/>
  <c r="F79" i="4"/>
  <c r="G79" i="4" s="1"/>
  <c r="F87" i="10"/>
  <c r="G87" i="10" s="1"/>
  <c r="F85" i="10"/>
  <c r="G85" i="10" s="1"/>
  <c r="F83" i="10"/>
  <c r="G83" i="10" s="1"/>
  <c r="F63" i="10"/>
  <c r="G63" i="10" s="1"/>
  <c r="F65" i="10"/>
  <c r="G65" i="10" s="1"/>
  <c r="F67" i="10"/>
  <c r="G67" i="10" s="1"/>
  <c r="F73" i="10"/>
  <c r="G73" i="10" s="1"/>
  <c r="F75" i="10"/>
  <c r="G75" i="10" s="1"/>
  <c r="F77" i="10"/>
  <c r="G77" i="10" s="1"/>
  <c r="F64" i="10"/>
  <c r="G64" i="10" s="1"/>
  <c r="F66" i="10"/>
  <c r="G66" i="10" s="1"/>
  <c r="F68" i="10"/>
  <c r="G68" i="10" s="1"/>
  <c r="F72" i="10"/>
  <c r="G72" i="10" s="1"/>
  <c r="F74" i="10"/>
  <c r="G74" i="10" s="1"/>
  <c r="F76" i="10"/>
  <c r="G76" i="10" s="1"/>
  <c r="F84" i="10"/>
  <c r="G84" i="10" s="1"/>
  <c r="F86" i="10"/>
  <c r="G86" i="10" s="1"/>
  <c r="F88" i="10"/>
  <c r="G88" i="10" s="1"/>
  <c r="F66" i="9"/>
  <c r="G66" i="9" s="1"/>
  <c r="F56" i="9"/>
  <c r="G56" i="9" s="1"/>
  <c r="F60" i="9"/>
  <c r="G60" i="9" s="1"/>
  <c r="F68" i="9"/>
  <c r="G68" i="9" s="1"/>
  <c r="F58" i="9"/>
  <c r="G58" i="9" s="1"/>
  <c r="F81" i="9"/>
  <c r="G81" i="9" s="1"/>
  <c r="F70" i="9"/>
  <c r="G70" i="9" s="1"/>
  <c r="F76" i="9"/>
  <c r="G76" i="9" s="1"/>
  <c r="F78" i="9"/>
  <c r="G78" i="9" s="1"/>
  <c r="F80" i="9"/>
  <c r="G80" i="9" s="1"/>
  <c r="F57" i="9"/>
  <c r="G57" i="9" s="1"/>
  <c r="F59" i="9"/>
  <c r="G59" i="9" s="1"/>
  <c r="F61" i="9"/>
  <c r="G61" i="9" s="1"/>
  <c r="F65" i="9"/>
  <c r="G65" i="9" s="1"/>
  <c r="F67" i="9"/>
  <c r="G67" i="9" s="1"/>
  <c r="F69" i="9"/>
  <c r="G69" i="9" s="1"/>
  <c r="F77" i="9"/>
  <c r="G77" i="9" s="1"/>
  <c r="F79" i="9"/>
  <c r="G79" i="9" s="1"/>
  <c r="F257" i="9"/>
  <c r="G257" i="9" s="1"/>
  <c r="F57" i="8"/>
  <c r="G57" i="8" s="1"/>
  <c r="F59" i="8"/>
  <c r="G59" i="8" s="1"/>
  <c r="F61" i="8"/>
  <c r="G61" i="8" s="1"/>
  <c r="F75" i="8"/>
  <c r="G75" i="8" s="1"/>
  <c r="F77" i="8"/>
  <c r="G77" i="8" s="1"/>
  <c r="F79" i="8"/>
  <c r="G79" i="8" s="1"/>
  <c r="F56" i="8"/>
  <c r="G56" i="8" s="1"/>
  <c r="F58" i="8"/>
  <c r="G58" i="8" s="1"/>
  <c r="F60" i="8"/>
  <c r="G60" i="8" s="1"/>
  <c r="F76" i="8"/>
  <c r="G76" i="8" s="1"/>
  <c r="F78" i="8"/>
  <c r="G78" i="8" s="1"/>
  <c r="F80" i="8"/>
  <c r="G80" i="8" s="1"/>
  <c r="F256" i="8"/>
  <c r="G256" i="8" s="1"/>
  <c r="G278" i="4"/>
  <c r="F97" i="4"/>
  <c r="G97" i="4" s="1"/>
  <c r="F99" i="4"/>
  <c r="G99" i="4" s="1"/>
  <c r="F101" i="4"/>
  <c r="G101" i="4" s="1"/>
  <c r="F78" i="4"/>
  <c r="G78" i="4" s="1"/>
  <c r="F80" i="4"/>
  <c r="G80" i="4" s="1"/>
  <c r="F82" i="4"/>
  <c r="G82" i="4" s="1"/>
  <c r="F86" i="4"/>
  <c r="G86" i="4" s="1"/>
  <c r="F88" i="4"/>
  <c r="G88" i="4" s="1"/>
  <c r="F90" i="4"/>
  <c r="G90" i="4" s="1"/>
  <c r="F98" i="4"/>
  <c r="G98" i="4" s="1"/>
  <c r="F100" i="4"/>
  <c r="G100" i="4" s="1"/>
  <c r="G32" i="17" l="1"/>
  <c r="G65" i="17" s="1"/>
  <c r="I30" i="12" s="1"/>
  <c r="G63" i="15"/>
  <c r="I26" i="12" s="1"/>
  <c r="G64" i="14"/>
  <c r="G45" i="14"/>
  <c r="I20" i="12" s="1"/>
  <c r="G112" i="13"/>
  <c r="I18" i="12" s="1"/>
  <c r="G79" i="10"/>
  <c r="G59" i="10"/>
  <c r="G90" i="10"/>
  <c r="G83" i="9"/>
  <c r="G52" i="9"/>
  <c r="G72" i="9"/>
  <c r="G82" i="8"/>
  <c r="G73" i="4"/>
  <c r="I16" i="12" s="1"/>
  <c r="G104" i="4"/>
  <c r="G93" i="4"/>
  <c r="G77" i="14" l="1"/>
  <c r="I34" i="12"/>
  <c r="G92" i="10"/>
  <c r="I24" i="12" s="1"/>
  <c r="G85" i="9"/>
  <c r="I28" i="12" s="1"/>
  <c r="G71" i="8"/>
  <c r="G106" i="4"/>
  <c r="I49" i="12" l="1"/>
  <c r="G84" i="8"/>
  <c r="I22" i="12" s="1"/>
  <c r="I14" i="12" l="1"/>
  <c r="I40" i="12" l="1"/>
  <c r="I48" i="12"/>
  <c r="I50" i="12" s="1"/>
  <c r="I44" i="12" l="1"/>
  <c r="I43" i="12"/>
  <c r="I45" i="12" l="1"/>
  <c r="I52" i="12" s="1"/>
  <c r="I53" i="12" s="1"/>
  <c r="I54" i="12" s="1"/>
  <c r="I56" i="12" l="1"/>
</calcChain>
</file>

<file path=xl/sharedStrings.xml><?xml version="1.0" encoding="utf-8"?>
<sst xmlns="http://schemas.openxmlformats.org/spreadsheetml/2006/main" count="1181" uniqueCount="393">
  <si>
    <t>DPGF</t>
  </si>
  <si>
    <t>LOT</t>
  </si>
  <si>
    <t>Ref.</t>
  </si>
  <si>
    <t>Désignation</t>
  </si>
  <si>
    <t>Localisation</t>
  </si>
  <si>
    <t>Unité</t>
  </si>
  <si>
    <t>Quantité</t>
  </si>
  <si>
    <t>Prix unitaire</t>
  </si>
  <si>
    <t>Prix total € HT</t>
  </si>
  <si>
    <t>PU</t>
  </si>
  <si>
    <t>TOTAL</t>
  </si>
  <si>
    <t>Comparatif Achats</t>
  </si>
  <si>
    <t>Observations</t>
  </si>
  <si>
    <t>-	Selon plans</t>
  </si>
  <si>
    <t>ml</t>
  </si>
  <si>
    <t>VARIANTE</t>
  </si>
  <si>
    <t>OPTIONS</t>
  </si>
  <si>
    <t>COMPLEMENTS</t>
  </si>
  <si>
    <t>NE PAS SUPPRIMER</t>
  </si>
  <si>
    <t>NOUVELLE LIGNE</t>
  </si>
  <si>
    <t>ELECTRICITE</t>
  </si>
  <si>
    <t>INSTALLATION DE CHANTIER</t>
  </si>
  <si>
    <t>1.	Installation de chantier</t>
  </si>
  <si>
    <t>PM</t>
  </si>
  <si>
    <t>1..1	Base de vie</t>
  </si>
  <si>
    <t>ens</t>
  </si>
  <si>
    <t>Evacuation par rotation vers le centre de contrôle et de tri</t>
  </si>
  <si>
    <t>REVETEMENTS DE SOL</t>
  </si>
  <si>
    <t>m²</t>
  </si>
  <si>
    <t>U</t>
  </si>
  <si>
    <t>Indice</t>
  </si>
  <si>
    <t>CLIENT :</t>
  </si>
  <si>
    <t>Université de Bordeaux</t>
  </si>
  <si>
    <t xml:space="preserve">PROJET : </t>
  </si>
  <si>
    <t>Aménagement d'espace tertiaires et réfection Opération 2 : Mise en accessibilité du batiment 13</t>
  </si>
  <si>
    <t xml:space="preserve">Adresse  : </t>
  </si>
  <si>
    <t>Institut européen de chimie et biologie rue Escarpin, 33600 PESSAC</t>
  </si>
  <si>
    <t>Surface du projet :</t>
  </si>
  <si>
    <t xml:space="preserve">Niveaux : </t>
  </si>
  <si>
    <t>TRAVAUX</t>
  </si>
  <si>
    <t>ENTREPRISE 1</t>
  </si>
  <si>
    <t>ENTREPRISE 2</t>
  </si>
  <si>
    <t>ENTREPRISE 3</t>
  </si>
  <si>
    <t>ENTREPRISE 4</t>
  </si>
  <si>
    <t>ENTREPRISE 5</t>
  </si>
  <si>
    <t>CatTete</t>
  </si>
  <si>
    <t>LOTS ARCHITECTURAUX</t>
  </si>
  <si>
    <t>LOTS TECHNIQUES</t>
  </si>
  <si>
    <t>HONORAIRES</t>
  </si>
  <si>
    <t xml:space="preserve">Honoraires MOE : </t>
  </si>
  <si>
    <r>
      <t xml:space="preserve">Honoraires </t>
    </r>
    <r>
      <rPr>
        <sz val="11"/>
        <color rgb="FFFF0000"/>
        <rFont val="Calibri"/>
        <family val="2"/>
        <scheme val="minor"/>
      </rPr>
      <t>"Autres"</t>
    </r>
    <r>
      <rPr>
        <sz val="11"/>
        <color indexed="8"/>
        <rFont val="Calibri"/>
        <family val="2"/>
        <scheme val="minor"/>
      </rPr>
      <t xml:space="preserve"> : </t>
    </r>
  </si>
  <si>
    <t>Aléas</t>
  </si>
  <si>
    <t>Montant Total du Projet € HT</t>
  </si>
  <si>
    <t>TVA 20%</t>
  </si>
  <si>
    <t>Montant Total de l'opération € TTC</t>
  </si>
  <si>
    <t>Ratio du Projet €/m² HT</t>
  </si>
  <si>
    <t>Installation d'une base vie extérieure (bungalows) compris toutes sujétions de raccordement</t>
  </si>
  <si>
    <t>MOIS</t>
  </si>
  <si>
    <t xml:space="preserve">Comprenant : </t>
  </si>
  <si>
    <t>Tables</t>
  </si>
  <si>
    <t>Chaises coques</t>
  </si>
  <si>
    <t>Un micro-onde</t>
  </si>
  <si>
    <t xml:space="preserve">Un réfrigérateur </t>
  </si>
  <si>
    <t>Poubelle de tri sélectif</t>
  </si>
  <si>
    <t>Porte-manteau ou patères</t>
  </si>
  <si>
    <t>1 point d’eau potable type fontaine bidon à eau avec gobelets</t>
  </si>
  <si>
    <t>mois</t>
  </si>
  <si>
    <t>Vestiaires individuels fermant à clé avec 2 compartiments</t>
  </si>
  <si>
    <t>Poubelle de tri selectif</t>
  </si>
  <si>
    <t>Bancs</t>
  </si>
  <si>
    <t>u</t>
  </si>
  <si>
    <t xml:space="preserve">Salle de réunion </t>
  </si>
  <si>
    <t>Chaises</t>
  </si>
  <si>
    <t>Consommables de chantier (essuie-mains, papier hygiènique, produits d'entretien,…)</t>
  </si>
  <si>
    <t>Affichages de chantier (signalisation des espaces, consignes de sécurité, informations,…)</t>
  </si>
  <si>
    <t>Consommables et équipements divers</t>
  </si>
  <si>
    <t>Vestiaires 20 personnes</t>
  </si>
  <si>
    <t>Réfectoire 20 personnes</t>
  </si>
  <si>
    <t>sem</t>
  </si>
  <si>
    <t>1.2 Nettoyages</t>
  </si>
  <si>
    <t>Réalisation des opérations de nettoyage :
-	Nettoyage de la base de vie en cours de chantier
-	Nettoyage de fin de chantier (un nettoyage OPR / un nettoyage de réception), zone par zone, selon phasage des travaux.</t>
  </si>
  <si>
    <t>Nettoyage base vie et ouvrages (nettoyage quotidien)</t>
  </si>
  <si>
    <t>Nettoyage pré-OPR et réception travaux</t>
  </si>
  <si>
    <t xml:space="preserve">Nettoyage pré-OPR </t>
  </si>
  <si>
    <t xml:space="preserve">Nettoyage réception </t>
  </si>
  <si>
    <t>1.3 Protection des ouvrages</t>
  </si>
  <si>
    <t>Mise en œuvre de protections des ouvrages existants (sol / murs /huisseries de portes) selon besoin des cheminements chantier.</t>
  </si>
  <si>
    <t xml:space="preserve">Comdamnation des accès des sanitaires par le remplacement des cylindres, y compris repose en fin de chantier </t>
  </si>
  <si>
    <t xml:space="preserve">Protection du sol de l'accès immeuble au droit des acheminements comprenant :
 - en polyane </t>
  </si>
  <si>
    <t>Protection des angles saillants :</t>
  </si>
  <si>
    <t xml:space="preserve">Protection des murs des escaliers , des paliers d'étages  comprenant et des zones de circulation : 
 - en polyane </t>
  </si>
  <si>
    <t>Protection des parois sols et plafonds du monte charge, en panneaux d'aggloméré y compris les réservations pour les commandes, l'éclairage, la ventilation</t>
  </si>
  <si>
    <t>Mise en place de plaques d’isorel dans les zones centrales des étages</t>
  </si>
  <si>
    <t>ft</t>
  </si>
  <si>
    <t xml:space="preserve">Protection du sol des paliers d'étages comprenant :
 - en polyane </t>
  </si>
  <si>
    <t>1.3 Gestion des déchets</t>
  </si>
  <si>
    <t>Mise en place de bennes 10m3 de couleur</t>
  </si>
  <si>
    <t>Constat d'huissier</t>
  </si>
  <si>
    <t>unité</t>
  </si>
  <si>
    <t xml:space="preserve">NIVEAU RDC </t>
  </si>
  <si>
    <t>Dépose et évacuation en décharge de la banque 
d’accueil de la salle de vie, compris tous éléments de 
fixation. NB : une portion du plan de travail sera 
déposée soigneusement et conservée pour 
réutilisation ultérieure.</t>
  </si>
  <si>
    <t xml:space="preserve">Selon plans : 
oOpé 1.1 </t>
  </si>
  <si>
    <t>Dépose et évacuation en décharge de faux-plafond, compris ossature et suspentes si non réutilisées.</t>
  </si>
  <si>
    <t xml:space="preserve">Selon plans : 
oOpé 1.0
oOpé 1.1 </t>
  </si>
  <si>
    <t>Dépose et évacuation en décharge de sol souple, compris 
grattage de restes de colle sur le support</t>
  </si>
  <si>
    <t>2.	Curage</t>
  </si>
  <si>
    <t>2.1 Dépose de la banque d’accueil</t>
  </si>
  <si>
    <t>2.2 Dépose de faux-plafond</t>
  </si>
  <si>
    <t>2.3 Dépose de cloisonnement</t>
  </si>
  <si>
    <t xml:space="preserve">Dépose et évacuation en décharge de cloisonnement de 
type plaques de plâtre sur ossature métallique. </t>
  </si>
  <si>
    <t>2.4 Dépose de sol souple</t>
  </si>
  <si>
    <t>Dépose et évacuation en décharge de bloc porte</t>
  </si>
  <si>
    <t>2.5 Dépose de bloc-porte</t>
  </si>
  <si>
    <t>2.6 Dépose de plinthes</t>
  </si>
  <si>
    <t xml:space="preserve">Dépose et évacuation en décharge de plinthes. </t>
  </si>
  <si>
    <t>2.7 Dépose d'élément menuisé</t>
  </si>
  <si>
    <t>NIVEAU R+1</t>
  </si>
  <si>
    <t xml:space="preserve">Selon plans : 
oOpé 1.2
oOpé 1.3 </t>
  </si>
  <si>
    <t>2.7 Dépose de faïence</t>
  </si>
  <si>
    <t>Dépose et évacuation en décharge de faïence, de manière 
soignée afin de détériorer au minium le support.</t>
  </si>
  <si>
    <t>Selon plans : 
oOpé 1.2</t>
  </si>
  <si>
    <t>NIVEAU R+2</t>
  </si>
  <si>
    <t>PLATRERIE</t>
  </si>
  <si>
    <t>3.1 Cloison EI60</t>
  </si>
  <si>
    <t>Fourniture et pose de cloison en plaques de plâtre 
sur ossature métallique, de résistance au feu EI60. 
Compris joints par bandes calicots.</t>
  </si>
  <si>
    <t>Selon plans : 
oOpé 1.0</t>
  </si>
  <si>
    <t>3.	Plâtrerie</t>
  </si>
  <si>
    <t>3.2 Reprises de plâtrerie</t>
  </si>
  <si>
    <t>Réalisation de reprises de plâtrerie au droit de cloisons déposées.</t>
  </si>
  <si>
    <t>Selon plans : 
oOpé 1.0
oOpé 1.1</t>
  </si>
  <si>
    <t>3.2 Reprises de bandes calicots</t>
  </si>
  <si>
    <t>Réfection complète des bandes calicots du plafond 
de l’espace de vie.</t>
  </si>
  <si>
    <t>Selon plans : 
oOpé 1.1</t>
  </si>
  <si>
    <t xml:space="preserve"> Location de 2 PIRL ou d’un échafaudage roulant: 2 semaines </t>
  </si>
  <si>
    <t>sm</t>
  </si>
  <si>
    <t>3.2 Création d’imposte en plaques de plâtre</t>
  </si>
  <si>
    <t>Fourniture et pose d'imposte en plaques de plâtre sur ossature métallique. Compris joints par bandes calicots.</t>
  </si>
  <si>
    <t>Selon plans : 
oOpé 1.5</t>
  </si>
  <si>
    <t xml:space="preserve">NIVEAU R+1 </t>
  </si>
  <si>
    <t>Selon plans : 
oOpé 1.2
oOpé 1.3</t>
  </si>
  <si>
    <t>4. Menuiserie intérieure</t>
  </si>
  <si>
    <t>MENUISERIE INT</t>
  </si>
  <si>
    <t>4.1 Bloc porte EI30 P140</t>
  </si>
  <si>
    <t>Fourniture et pose de bloc-porte à peindre, P140 
tiercée, avec huisserie bois. Résistance au feu EI30. 
Compris ferme-porte. Compris quincaillerie complète 
et cylindre selon organigramme. Compris plaque de 
protection inox hauteur 80cm sur les deux faces.</t>
  </si>
  <si>
    <t>4.2 Bloc porte EI30 P90</t>
  </si>
  <si>
    <t>Fourniture et pose de bloc-porte à peindre, P90, avec 
huisserie bois. Résistance au feu EI30. Compris ferme-
porte. Compris quincaillerie complète et cylindre 
selon organigramme. Compris plaque de protection 
inox hauteur 80cm sur les deux faces.</t>
  </si>
  <si>
    <t>4.3 Plinthes bois</t>
  </si>
  <si>
    <t>Fourniture et pose de plinthes bois droites, hauteur 10cm, 
compris toutes sujétions de fixation et de parfaite finition.</t>
  </si>
  <si>
    <t xml:space="preserve"> Réalisation d’un aménagement de placard constitué d'un 
façade de placard et d'étagères intérieures </t>
  </si>
  <si>
    <t>4.5 Aménagement de placard</t>
  </si>
  <si>
    <t>4.6 Remplacement de serrure</t>
  </si>
  <si>
    <t xml:space="preserve"> Remplacement de la serrure endommagée de l’actuel local 
poubelles. </t>
  </si>
  <si>
    <t>4.4 Pose de grille de ventilation</t>
  </si>
  <si>
    <t xml:space="preserve"> Pose sur un vantail de porte, de grille de ventilation fournie 
par le lot CVC </t>
  </si>
  <si>
    <t>PEINTURE - REVETEMENTS MURAUX</t>
  </si>
  <si>
    <t>5.	Revêtement mural</t>
  </si>
  <si>
    <t>5.1 Mise en peinture de support horizontal</t>
  </si>
  <si>
    <t>Après préparation des supports, mise en peinture des 
plafonds, faux-plafonds, soffites... Finition A. Compris 
protection des ouvrages environnants.</t>
  </si>
  <si>
    <t>5.2 Mise en peinture de cloison</t>
  </si>
  <si>
    <t>Après préparation des supports, mise en peinture des 
cloisons existantes et créées. Finition A. Compris protection 
des ouvrages environnants.</t>
  </si>
  <si>
    <t>5.3 Mise en peinture d’élément menuisé</t>
  </si>
  <si>
    <t>Après préparation des supports, mise en peinture des 
éléments menuisés existants et créés (plinthes, huisseries 
de portes, trappes…). Finition A. Compris protection des 
ouvrages environnants.</t>
  </si>
  <si>
    <t>Huisseries</t>
  </si>
  <si>
    <t>Plinthes</t>
  </si>
  <si>
    <t>Cloisons</t>
  </si>
  <si>
    <t>Retombées</t>
  </si>
  <si>
    <t>Après préparation des supports, mise en peinture des 
éléments métalliques apparents : tuyauteries créées dans le 
cadre des déplacements de radiateurs par le lot CVC. 
Compris protection des ouvrages environnants.</t>
  </si>
  <si>
    <t>5.4 Mise en peinture d’élément métallique</t>
  </si>
  <si>
    <t>FAUX-PLAFOND</t>
  </si>
  <si>
    <t>6. Faux-plafond</t>
  </si>
  <si>
    <t>6.1 Fourniture et pose de faux-plafond en 
dalles minérales 600*600</t>
  </si>
  <si>
    <t>Fourniture et pose de faux-plafond en dalles minérales 600x600 sur 
ossature métallique, type Ekla de chez Rockfon, ou équivalent. Bord 
A – T24. Compris toutes sujétions de fixation.</t>
  </si>
  <si>
    <t>7.1 Ragréage</t>
  </si>
  <si>
    <t>7.	Revêtement de sol</t>
  </si>
  <si>
    <t>Après préparation du support, réalisation d’un enduit de ragréage adapté au revêtement de sol projeté.</t>
  </si>
  <si>
    <t>7.2 Fourniture et pose de revêtement de sol PVC U4P4</t>
  </si>
  <si>
    <t>Fourniture et mise en œuvre de revêtement de sol PVC en lés, de classement U4P4. Compris barre de seuil.
REF : GERFLOR Attraction Connect ou équivalent (U4P4)</t>
  </si>
  <si>
    <t>7.3 Peinture de sol</t>
  </si>
  <si>
    <t xml:space="preserve">Réalisation de peinture de sol après ragréage du support. Coloris au choix du MOA. </t>
  </si>
  <si>
    <t>7.4 Fourniture et pose de revêtement de sol PVC type bureau</t>
  </si>
  <si>
    <t>Fourniture et mise en œuvre de revêtement de sol PVC collé, en dalles. Référence LIBERTY ORIGINAL 55 ou équivalent. Compris barre de seuil.</t>
  </si>
  <si>
    <t>Revêtement de sol</t>
  </si>
  <si>
    <t>Barre de seuil</t>
  </si>
  <si>
    <t xml:space="preserve">Fourniture et mise en œuvre de carrelage antidérapant collé, compris plinthes assorties et profil de jonction au seuil. Référence CASALGRANDE Granito Evo, ou équivalent. </t>
  </si>
  <si>
    <t>7.5 Fourniture et pose de carrelage</t>
  </si>
  <si>
    <t>7.6 Fourniture et pose de faïence</t>
  </si>
  <si>
    <t>Fourniture et pose de faïence en crédence d’un plan de travail. Hauteur 60cm. Compris profils de finition.</t>
  </si>
  <si>
    <t xml:space="preserve">7.7 Joint de dilatation </t>
  </si>
  <si>
    <t xml:space="preserve">Fourniture et pose de couvre-joint de dilatation </t>
  </si>
  <si>
    <t>Selon plans : 
oOpé 1.3</t>
  </si>
  <si>
    <t>9.1 Meuble tisanerie</t>
  </si>
  <si>
    <t>Fourniture et installation d’un ensemble agencé comprenant :
-Meubles de rangement
 -Caissons et façades pour intégration d’un lave-vaisselle 
(électroménager hors lot)
-Niches pour micro-ondes
-Plan de travail avec découpe pour intégration d’un évier</t>
  </si>
  <si>
    <t>9.2 Meuble espace de vie</t>
  </si>
  <si>
    <t>Fourniture et installation d’un ensemble agencé 
comprenant :
-Meubles de rangement
-Caissons pour intégration de frigos 
(électroménager hors lot)
-Niches pour micro-ondes
-Plan de travail avec découpe pour intégration d’un évier
-Portes escamotables</t>
  </si>
  <si>
    <t>9.3 Plan de travail</t>
  </si>
  <si>
    <t>Fourniture et installation de plan de travail épaisseur 
38mm, revêtement stratifié. Compris toutes sujétions de 
fixation, et piètement si nécessaire.</t>
  </si>
  <si>
    <t xml:space="preserve"> </t>
  </si>
  <si>
    <t>AGENCEMENT</t>
  </si>
  <si>
    <t>9. Agencement</t>
  </si>
  <si>
    <t>CURAGE</t>
  </si>
  <si>
    <t>MACONNERIE</t>
  </si>
  <si>
    <t xml:space="preserve">Création d’une terrasse extérieure pour la salle de vie, comprenant :
-Dépose et évacuation en décharge des pierres
-Réalisation d’un dallage en béton désactivé, compris terrassement, 
fondations et toutes sujétions </t>
  </si>
  <si>
    <t>11.1 Création d’un local poubelles</t>
  </si>
  <si>
    <t>11.1 Création d’une terrasse</t>
  </si>
  <si>
    <t>11.	Maçonnerie</t>
  </si>
  <si>
    <t xml:space="preserve">Création d’un local poubelles extérieur indépendant, comprenant :
-	Dallage et cheminement en béton (compris terrassement et fondations)
-	Structure métallique en acier galvanisé thermolaqué, revêtue avec habillage bois européen selon plans, comprenant deux baies libres permettant l’accès
-	Couverture polycarbonate anti-UV  </t>
  </si>
  <si>
    <t>Plateforme en béton</t>
  </si>
  <si>
    <t>Claustra</t>
  </si>
  <si>
    <t>Couverture</t>
  </si>
  <si>
    <t>ESTIMATION - Lot CFO CFA -  UNIVERSITE de BORDEAUX - Phase PRO - OP1 Aménagement intérieur</t>
  </si>
  <si>
    <t>CLIENT : Université de Bordeaux</t>
  </si>
  <si>
    <t>PROJET : Institut Européen de Chimie et de Biologie (IECB), situé au sein du Campus Universitaire</t>
  </si>
  <si>
    <t xml:space="preserve">Ref CCTP </t>
  </si>
  <si>
    <t>Qte / m²</t>
  </si>
  <si>
    <t>Prix / m²</t>
  </si>
  <si>
    <t>Total (en €)</t>
  </si>
  <si>
    <t>Description des travaux courants forts</t>
  </si>
  <si>
    <t>3.1.1</t>
  </si>
  <si>
    <t>Installation de chantier</t>
  </si>
  <si>
    <t xml:space="preserve">Installation de chantier suivant CCTP </t>
  </si>
  <si>
    <t>Divers et accessoires</t>
  </si>
  <si>
    <t>3.1.2</t>
  </si>
  <si>
    <t>Etudes techniques</t>
  </si>
  <si>
    <t>Etudes techniques EXE + DOE</t>
  </si>
  <si>
    <t>3.2</t>
  </si>
  <si>
    <t>Travaux relatifs aux installation techniques existantes</t>
  </si>
  <si>
    <t>Consignation électrique</t>
  </si>
  <si>
    <t>Travaux de maintien en fonctionnement des zones non impactées par les travaux</t>
  </si>
  <si>
    <t xml:space="preserve">Dépose liaison et équipement désaffectée </t>
  </si>
  <si>
    <t>Travaux de percements et rebouchages</t>
  </si>
  <si>
    <t>3.3</t>
  </si>
  <si>
    <t xml:space="preserve">Réseau de terre et liaisons équipotentielles  </t>
  </si>
  <si>
    <t>Prise de terre générale et électrique</t>
  </si>
  <si>
    <t xml:space="preserve">Liaisons équipotentielles </t>
  </si>
  <si>
    <t xml:space="preserve">Terre informatique 25mm² </t>
  </si>
  <si>
    <t xml:space="preserve">Barette terre informatique </t>
  </si>
  <si>
    <t xml:space="preserve">Mise à la terre des chemins de câbles </t>
  </si>
  <si>
    <t>3.4</t>
  </si>
  <si>
    <t xml:space="preserve">Distribution électrique du bâtiment  </t>
  </si>
  <si>
    <t>Coffret à déplacer dans le local stockage (RDC)</t>
  </si>
  <si>
    <t>Reprise de l'armoire TD RDC - TD 0-3</t>
  </si>
  <si>
    <t>Reprise de l'armoire TD RDC - TD 4-0</t>
  </si>
  <si>
    <t>Reprise de l'armoire TD R+1 - TD 1-3</t>
  </si>
  <si>
    <t>Reprise de l'armoire TD R+1 - TD 1-4</t>
  </si>
  <si>
    <t>Reprise de l'armoire TD R+1 - TD 1-1</t>
  </si>
  <si>
    <t>Reprise de l'armoire TD R+1 - TD 1-2</t>
  </si>
  <si>
    <t>Reprise de l'armoire TD R+2 - TD 2-1</t>
  </si>
  <si>
    <t>Reprise de l'armoire TD R+2 - TD 2-2</t>
  </si>
  <si>
    <t xml:space="preserve">Reprise de l'armoire TD RDC - Extérieur </t>
  </si>
  <si>
    <t>3.5</t>
  </si>
  <si>
    <t>Cheminements et canalisations</t>
  </si>
  <si>
    <t>Cheminement BT</t>
  </si>
  <si>
    <t>Chemin de câble CFO</t>
  </si>
  <si>
    <t>Chemin de câble CFA</t>
  </si>
  <si>
    <t>Fourreaux, gaines et goulotte</t>
  </si>
  <si>
    <t>Tube ICT / IRO 20</t>
  </si>
  <si>
    <t>Gaines ICT</t>
  </si>
  <si>
    <t>Goulotte PVC 3 compartiments</t>
  </si>
  <si>
    <t>Goulotte au sol</t>
  </si>
  <si>
    <t>Colonnette</t>
  </si>
  <si>
    <t>Supports de fixatione et autres accessoires divers</t>
  </si>
  <si>
    <t>Câbles</t>
  </si>
  <si>
    <t>Câbles 3G1,5mm²</t>
  </si>
  <si>
    <t>Câbles 2x1,5mm²</t>
  </si>
  <si>
    <t>Câbles 3G2,5mm²</t>
  </si>
  <si>
    <t>Câbles 5G1,5mm²</t>
  </si>
  <si>
    <t>Câbles 5G2,5mm²</t>
  </si>
  <si>
    <t>3.6</t>
  </si>
  <si>
    <t>Equipements éclairages et appareillages</t>
  </si>
  <si>
    <t>Eclairage</t>
  </si>
  <si>
    <t>Luminaire Type 1</t>
  </si>
  <si>
    <t>Luminaire Type 2</t>
  </si>
  <si>
    <t>Luminaire Type 3</t>
  </si>
  <si>
    <t>Luminaire Type 4</t>
  </si>
  <si>
    <t>Luminaire Type 5</t>
  </si>
  <si>
    <t>Commandes d'éclairage</t>
  </si>
  <si>
    <t>Détecteur de présence 180°</t>
  </si>
  <si>
    <t>Bouton poussoir</t>
  </si>
  <si>
    <t>Alimentation Volet roulant</t>
  </si>
  <si>
    <t>Prise terminales</t>
  </si>
  <si>
    <t>Prise de courant</t>
  </si>
  <si>
    <t>Prise de courant étanche</t>
  </si>
  <si>
    <t>Poste de travail Type 1</t>
  </si>
  <si>
    <t>Alimentation spécifique (Réfrigérateur, Micro-onde, machine à café etc)</t>
  </si>
  <si>
    <t>Divers et accessoire</t>
  </si>
  <si>
    <t>Alimentations électriques équipements CVC (BECS, radiateurs, etc) voir plans CVC</t>
  </si>
  <si>
    <t>Alimentation 12 systèmes d'occultation des puits de lumière dans les salles de réunion</t>
  </si>
  <si>
    <t>3.7</t>
  </si>
  <si>
    <t xml:space="preserve">Equipements éclairage de sécurité  </t>
  </si>
  <si>
    <t>Eclairage de sécurité</t>
  </si>
  <si>
    <t>BAES</t>
  </si>
  <si>
    <t>BAES Etanche</t>
  </si>
  <si>
    <t>Bloc d'ambiance</t>
  </si>
  <si>
    <t>Câblage</t>
  </si>
  <si>
    <t>Essais et mise en service</t>
  </si>
  <si>
    <t>Description des travaux courants faibles</t>
  </si>
  <si>
    <t>3.8</t>
  </si>
  <si>
    <t>Système de sécurité incendie</t>
  </si>
  <si>
    <t>3.9</t>
  </si>
  <si>
    <t>Précâblage téléphonique / Informatique</t>
  </si>
  <si>
    <t>Câble Cat 6a 1x4p ou 2x4p</t>
  </si>
  <si>
    <t>Prise RJ45 WIFI</t>
  </si>
  <si>
    <t>Prise RJ45 poste de travail</t>
  </si>
  <si>
    <t>Cordon de brassage</t>
  </si>
  <si>
    <t>Repérage</t>
  </si>
  <si>
    <t>Recettage et mise en service</t>
  </si>
  <si>
    <t>TOTAL €HT - CFO CFA</t>
  </si>
  <si>
    <t>CVC-PLOMBERIE</t>
  </si>
  <si>
    <t>ECONOMISTE</t>
  </si>
  <si>
    <t>ENTREPRISE</t>
  </si>
  <si>
    <t>Adresse de réalisation : Le campus de l'Université de Bordeaux, à PESSAC</t>
  </si>
  <si>
    <t xml:space="preserve">Surface du projet : </t>
  </si>
  <si>
    <t>Niveaux : R+1, R+2, R+3, R+4</t>
  </si>
  <si>
    <t>4 Niveaux</t>
  </si>
  <si>
    <t>CVC</t>
  </si>
  <si>
    <t xml:space="preserve">ACHATS  ESTIMATIF </t>
  </si>
  <si>
    <t>ACHATS  ENTREPRISE</t>
  </si>
  <si>
    <t>Marge Brute</t>
  </si>
  <si>
    <t>GENERALITES</t>
  </si>
  <si>
    <t>Etudes d'exécution, notes de calcul et coordination suivant documents de marché</t>
  </si>
  <si>
    <t>Dossier des ouvrages exécutés</t>
  </si>
  <si>
    <t>Prise en compte des prescriptions d'Université Bordeaux</t>
  </si>
  <si>
    <t>inclus</t>
  </si>
  <si>
    <t>SPECIFICATION DES TRAVAUX DE DEPOSE</t>
  </si>
  <si>
    <t>Consignation, dépose et mise en décharge de l'ensemble des équipements CVC / Plomberie à déposer du projet, y compris dispositions relatives au phasage du projet et à la continuité d'exploitation du bâtiment.</t>
  </si>
  <si>
    <t>SPECIFICATION DES TRAVAUX DE TRAITEMENT THERMIQUE</t>
  </si>
  <si>
    <t>F&amp;P unités intérieures radiateur y compris supportage, raccordements, finitions et petits accessoires suivant CCTP</t>
  </si>
  <si>
    <t>Marque/modèle :</t>
  </si>
  <si>
    <t>F&amp;P robinet thermostatique suivant CCTP</t>
  </si>
  <si>
    <t>F&amp;P thermostat programmable y compris raccordements, finitions et petits accessoires suivant CCTP</t>
  </si>
  <si>
    <t>Réseaux hydrauliques aériens intérieurs et extérieurs suivant CCTP yc supportage antivibratile, calorifuge et préconisations anti-condensation, finitions, petits accessoires et essais</t>
  </si>
  <si>
    <t>DN 15</t>
  </si>
  <si>
    <t>DN 20</t>
  </si>
  <si>
    <t>DN 32</t>
  </si>
  <si>
    <t>DN 40</t>
  </si>
  <si>
    <t>Réseaux d'évacuation des condensats PVC suivant CCTP yc supportage, antivibratile, finitions, siphon, clapet antiretour et mise en service</t>
  </si>
  <si>
    <t xml:space="preserve">Conduits de soufflage et reprise souples isolé acoustique type PHONIFLEX ou équivalent suivant CCTP </t>
  </si>
  <si>
    <t>DN 160</t>
  </si>
  <si>
    <t>DN 200</t>
  </si>
  <si>
    <t>Dépose et repose des faux-plafonds, traitements des traversées et carrotages si nécessaire suivant CCTP</t>
  </si>
  <si>
    <t>Etiquetage des réseaux</t>
  </si>
  <si>
    <t xml:space="preserve">Equilibrages et mise en service </t>
  </si>
  <si>
    <t>SPECIFICATION DES TRAVAUX DE VENTILATION</t>
  </si>
  <si>
    <t>F&amp;P bouche de diffusion d'air petit débit y compris module de régulation, supportage, fixation, raccordement suivant CCTP</t>
  </si>
  <si>
    <t>F&amp;P grille de reprise coupe-feu 1H yc plénum de raccordement, supportage et fixation, module de régulation suivant CCTP</t>
  </si>
  <si>
    <t>F&amp;P diffuseur de reprise 600x600 yc plénum de raccordement, supportage et fixation, module de régulation suivant CCTP</t>
  </si>
  <si>
    <t xml:space="preserve">F&amp;P Grille de transfert acoustique y compris fixation et finitions suivant CCTP </t>
  </si>
  <si>
    <t xml:space="preserve">Conduit de soufflage et reprise souple isolé acoustique type PHONIFLEX suivant CCTP </t>
  </si>
  <si>
    <t>DN 250</t>
  </si>
  <si>
    <t>Gaine en tôle acier galvanisé y compris toutes pièces de transformation, accessoires de montage, supportage et ingrédients divers suivant CCTP :</t>
  </si>
  <si>
    <t>Ø 125</t>
  </si>
  <si>
    <t>Ø 160</t>
  </si>
  <si>
    <t>Ø 200</t>
  </si>
  <si>
    <t>Ø 250</t>
  </si>
  <si>
    <t>Ø 315</t>
  </si>
  <si>
    <t>Ø 355</t>
  </si>
  <si>
    <t>Ø 400</t>
  </si>
  <si>
    <t>Gaine rectangulaire</t>
  </si>
  <si>
    <t>kg</t>
  </si>
  <si>
    <t>Calorifuge 25mm laine de roche revêtement aluminium gaines intérieures</t>
  </si>
  <si>
    <t>Equilibrage, mise en service et essais</t>
  </si>
  <si>
    <t>SPECIFICATION DES TRAVAUX DE PLOMBERIE</t>
  </si>
  <si>
    <t>F&amp;P Attente EFS / EU pour équipements suivant plans y compris accessoires, vannes, bouchons suivant CCTP</t>
  </si>
  <si>
    <t>F&amp;P préparateur ECS 30 L sous évier pour équipements suivant plans y compris accessoires, vannes, purgeur suivant CCTP</t>
  </si>
  <si>
    <t>Fourniture et pose de tube PVC d'évacuation  y compris supportage, raccordements, finitions et accessoires suivant CCTP</t>
  </si>
  <si>
    <t>-DN40</t>
  </si>
  <si>
    <t>-DN 75</t>
  </si>
  <si>
    <t>Fourniture et pose de tube cuivre écrouis y compris supportage, antivibratile, calorifuge armaflex, finitions, raccordements suivant CCTP</t>
  </si>
  <si>
    <t>DN 12/14</t>
  </si>
  <si>
    <t>-DN 16/18</t>
  </si>
  <si>
    <t>-DN 20/22</t>
  </si>
  <si>
    <t>Rinçage des réseaux</t>
  </si>
  <si>
    <t>Aléas d'exécution - Provision d'unités intérieures gainables</t>
  </si>
  <si>
    <t>F&amp;P unités intérieures gainable en provision y compris supportage, raccordements, flexibles coupures de proximité, finitions et petits accessoires suivant CCTP</t>
  </si>
  <si>
    <t>- Y compris panoplie de régulateurs V2V motorisés, vannes d'équilibrages, vannes d'isolements en provision suivant CCTP, finitions et petits accessoires</t>
  </si>
  <si>
    <t>PROJET :  Aménagement d'espace tertiaires et réfection Opération 2 : Mise en accessibilité du batiment 13</t>
  </si>
  <si>
    <t>Adresse  :  Institut européen de chimie et biologie rue Escarpin, 33600 PESSAC</t>
  </si>
  <si>
    <t>4.7 Organigramme</t>
  </si>
  <si>
    <t>Réalisation d’un organigramme dans la continuité de celui du site (Bricard AYU9 Profil chifral). Achat des cylindres à réaliser auprès du prestataire du MOA.</t>
  </si>
  <si>
    <t>Selon plans : 
toutes opérations</t>
  </si>
  <si>
    <t xml:space="preserve">Ce tableau est à renseigner obligatoirement 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</si>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</sst>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\ &quot;€&quot;"/>
    <numFmt numFmtId="165" formatCode="0.0%"/>
    <numFmt numFmtId="166" formatCode="_-\ #,##0.00\ [$€-1]_-;\-\ #,##0.00\ [$€-1]_-;_-\ &quot;-&quot;\ [$€-1]_-;_-@_-"/>
    <numFmt numFmtId="167" formatCode="0&quot; m²&quot;"/>
    <numFmt numFmtId="168" formatCode="0&quot; niveau(x)&quot;"/>
    <numFmt numFmtId="169" formatCode="0&quot; €/m²&quot;"/>
    <numFmt numFmtId="170" formatCode="0.0"/>
    <numFmt numFmtId="171" formatCode="#,##0\ &quot;€&quot;"/>
    <numFmt numFmtId="172" formatCode="#,##0.0"/>
    <numFmt numFmtId="173" formatCode="#,##0&quot; m²&quot;"/>
  </numFmts>
  <fonts count="6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Courier 10 Pitch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theme="1"/>
      <name val="Segoe UI"/>
      <family val="2"/>
    </font>
    <font>
      <sz val="10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8" tint="0.249977111117893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4"/>
      <color theme="0"/>
      <name val="Segoe UI"/>
      <family val="2"/>
    </font>
    <font>
      <sz val="11"/>
      <color theme="0"/>
      <name val="Segoe UI"/>
      <family val="2"/>
    </font>
    <font>
      <b/>
      <sz val="11"/>
      <name val="Segoe UI"/>
      <family val="2"/>
    </font>
    <font>
      <b/>
      <u/>
      <sz val="11"/>
      <color theme="1"/>
      <name val="Segoe UI"/>
      <family val="2"/>
    </font>
    <font>
      <sz val="11"/>
      <name val="Segoe UI"/>
      <family val="2"/>
    </font>
    <font>
      <u/>
      <sz val="11"/>
      <color theme="1"/>
      <name val="Segoe UI"/>
      <family val="2"/>
    </font>
    <font>
      <b/>
      <sz val="11"/>
      <color theme="3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Arial"/>
      <family val="2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Verdan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776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423A"/>
        <bgColor indexed="64"/>
      </patternFill>
    </fill>
    <fill>
      <patternFill patternType="solid">
        <fgColor rgb="FF5A5856"/>
        <bgColor indexed="64"/>
      </patternFill>
    </fill>
    <fill>
      <patternFill patternType="solid">
        <fgColor rgb="FF54C0D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rgb="FFD1B7CA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0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45" fillId="0" borderId="0" applyFill="0"/>
    <xf numFmtId="0" fontId="45" fillId="0" borderId="0"/>
    <xf numFmtId="0" fontId="53" fillId="0" borderId="0">
      <alignment vertical="top"/>
    </xf>
  </cellStyleXfs>
  <cellXfs count="318">
    <xf numFmtId="0" fontId="0" fillId="0" borderId="0" xfId="0"/>
    <xf numFmtId="14" fontId="6" fillId="2" borderId="4" xfId="2" applyNumberFormat="1" applyFont="1" applyFill="1" applyBorder="1" applyAlignment="1">
      <alignment horizontal="center" vertical="center"/>
    </xf>
    <xf numFmtId="0" fontId="1" fillId="0" borderId="0" xfId="2"/>
    <xf numFmtId="0" fontId="7" fillId="0" borderId="0" xfId="2" applyFont="1"/>
    <xf numFmtId="0" fontId="1" fillId="0" borderId="0" xfId="2" applyAlignment="1">
      <alignment horizontal="center"/>
    </xf>
    <xf numFmtId="2" fontId="1" fillId="0" borderId="0" xfId="2" applyNumberFormat="1" applyAlignment="1">
      <alignment horizontal="center"/>
    </xf>
    <xf numFmtId="164" fontId="1" fillId="0" borderId="0" xfId="2" applyNumberFormat="1" applyAlignment="1">
      <alignment horizont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0" fontId="7" fillId="0" borderId="0" xfId="2" applyFont="1" applyAlignment="1">
      <alignment vertical="center"/>
    </xf>
    <xf numFmtId="0" fontId="4" fillId="0" borderId="0" xfId="2" applyFont="1" applyAlignment="1">
      <alignment horizontal="center"/>
    </xf>
    <xf numFmtId="0" fontId="3" fillId="7" borderId="4" xfId="2" applyFont="1" applyFill="1" applyBorder="1" applyAlignment="1">
      <alignment vertical="center"/>
    </xf>
    <xf numFmtId="165" fontId="10" fillId="8" borderId="4" xfId="2" applyNumberFormat="1" applyFont="1" applyFill="1" applyBorder="1" applyAlignment="1">
      <alignment horizontal="center" vertical="center"/>
    </xf>
    <xf numFmtId="0" fontId="8" fillId="0" borderId="4" xfId="2" applyFont="1" applyBorder="1" applyAlignment="1">
      <alignment vertical="center"/>
    </xf>
    <xf numFmtId="164" fontId="8" fillId="0" borderId="4" xfId="2" applyNumberFormat="1" applyFont="1" applyBorder="1" applyAlignment="1">
      <alignment vertical="center" wrapText="1"/>
    </xf>
    <xf numFmtId="164" fontId="8" fillId="0" borderId="4" xfId="2" applyNumberFormat="1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right" vertical="center"/>
    </xf>
    <xf numFmtId="4" fontId="10" fillId="8" borderId="4" xfId="2" applyNumberFormat="1" applyFont="1" applyFill="1" applyBorder="1" applyAlignment="1">
      <alignment horizontal="center" vertical="center"/>
    </xf>
    <xf numFmtId="0" fontId="9" fillId="0" borderId="4" xfId="2" applyFont="1" applyBorder="1" applyAlignment="1">
      <alignment vertical="center"/>
    </xf>
    <xf numFmtId="0" fontId="9" fillId="0" borderId="4" xfId="2" applyFont="1" applyBorder="1" applyAlignment="1">
      <alignment horizontal="left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2" fontId="9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right" vertical="center"/>
    </xf>
    <xf numFmtId="165" fontId="15" fillId="9" borderId="4" xfId="2" applyNumberFormat="1" applyFont="1" applyFill="1" applyBorder="1" applyAlignment="1">
      <alignment horizontal="center" vertical="center"/>
    </xf>
    <xf numFmtId="0" fontId="3" fillId="5" borderId="4" xfId="2" applyFont="1" applyFill="1" applyBorder="1" applyAlignment="1">
      <alignment horizontal="left" vertical="center" wrapText="1"/>
    </xf>
    <xf numFmtId="0" fontId="8" fillId="11" borderId="4" xfId="2" applyFont="1" applyFill="1" applyBorder="1" applyAlignment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0" fontId="9" fillId="0" borderId="4" xfId="2" quotePrefix="1" applyFont="1" applyBorder="1" applyAlignment="1">
      <alignment horizontal="left" vertical="center" wrapText="1"/>
    </xf>
    <xf numFmtId="0" fontId="1" fillId="0" borderId="0" xfId="2" applyAlignment="1">
      <alignment horizontal="left" vertical="center"/>
    </xf>
    <xf numFmtId="164" fontId="1" fillId="0" borderId="0" xfId="2" applyNumberFormat="1" applyAlignment="1">
      <alignment vertical="center" wrapText="1"/>
    </xf>
    <xf numFmtId="164" fontId="1" fillId="0" borderId="0" xfId="2" applyNumberFormat="1" applyAlignment="1">
      <alignment vertical="center"/>
    </xf>
    <xf numFmtId="0" fontId="17" fillId="7" borderId="8" xfId="2" applyFont="1" applyFill="1" applyBorder="1" applyAlignment="1">
      <alignment vertical="center"/>
    </xf>
    <xf numFmtId="0" fontId="17" fillId="7" borderId="9" xfId="2" applyFont="1" applyFill="1" applyBorder="1" applyAlignment="1">
      <alignment vertical="center"/>
    </xf>
    <xf numFmtId="0" fontId="17" fillId="7" borderId="10" xfId="2" applyFont="1" applyFill="1" applyBorder="1" applyAlignment="1">
      <alignment vertical="center"/>
    </xf>
    <xf numFmtId="166" fontId="17" fillId="7" borderId="4" xfId="2" applyNumberFormat="1" applyFont="1" applyFill="1" applyBorder="1" applyAlignment="1">
      <alignment vertical="center"/>
    </xf>
    <xf numFmtId="0" fontId="1" fillId="0" borderId="4" xfId="2" applyBorder="1" applyAlignment="1">
      <alignment horizontal="center" vertical="center"/>
    </xf>
    <xf numFmtId="2" fontId="1" fillId="0" borderId="4" xfId="2" applyNumberFormat="1" applyBorder="1" applyAlignment="1">
      <alignment horizontal="center" vertical="center"/>
    </xf>
    <xf numFmtId="9" fontId="1" fillId="0" borderId="4" xfId="2" applyNumberFormat="1" applyBorder="1" applyAlignment="1">
      <alignment horizontal="center" vertical="center"/>
    </xf>
    <xf numFmtId="0" fontId="1" fillId="0" borderId="0" xfId="4" applyAlignment="1">
      <alignment vertical="center"/>
    </xf>
    <xf numFmtId="0" fontId="7" fillId="0" borderId="0" xfId="4" applyFont="1" applyAlignment="1">
      <alignment vertical="center"/>
    </xf>
    <xf numFmtId="0" fontId="1" fillId="0" borderId="0" xfId="4" applyAlignment="1">
      <alignment horizontal="center" vertical="center"/>
    </xf>
    <xf numFmtId="2" fontId="1" fillId="0" borderId="0" xfId="4" applyNumberFormat="1" applyAlignment="1">
      <alignment horizontal="center" vertical="center"/>
    </xf>
    <xf numFmtId="0" fontId="3" fillId="7" borderId="4" xfId="4" applyFont="1" applyFill="1" applyBorder="1" applyAlignment="1">
      <alignment vertical="center"/>
    </xf>
    <xf numFmtId="0" fontId="8" fillId="0" borderId="4" xfId="4" applyFont="1" applyBorder="1" applyAlignment="1">
      <alignment vertical="center"/>
    </xf>
    <xf numFmtId="164" fontId="8" fillId="0" borderId="4" xfId="4" applyNumberFormat="1" applyFont="1" applyBorder="1" applyAlignment="1">
      <alignment vertical="center"/>
    </xf>
    <xf numFmtId="164" fontId="8" fillId="0" borderId="4" xfId="4" applyNumberFormat="1" applyFont="1" applyBorder="1" applyAlignment="1">
      <alignment horizontal="center" vertical="center"/>
    </xf>
    <xf numFmtId="164" fontId="8" fillId="0" borderId="4" xfId="4" applyNumberFormat="1" applyFont="1" applyBorder="1" applyAlignment="1">
      <alignment horizontal="right" vertical="center"/>
    </xf>
    <xf numFmtId="0" fontId="9" fillId="0" borderId="4" xfId="4" applyFont="1" applyBorder="1" applyAlignment="1">
      <alignment vertical="center"/>
    </xf>
    <xf numFmtId="0" fontId="9" fillId="0" borderId="4" xfId="4" applyFont="1" applyBorder="1" applyAlignment="1">
      <alignment horizontal="left" vertical="center" wrapText="1" indent="1"/>
    </xf>
    <xf numFmtId="0" fontId="9" fillId="0" borderId="4" xfId="4" applyFont="1" applyBorder="1" applyAlignment="1">
      <alignment horizontal="left" vertical="center"/>
    </xf>
    <xf numFmtId="164" fontId="9" fillId="6" borderId="4" xfId="4" applyNumberFormat="1" applyFont="1" applyFill="1" applyBorder="1" applyAlignment="1">
      <alignment horizontal="center" vertical="center"/>
    </xf>
    <xf numFmtId="2" fontId="9" fillId="6" borderId="4" xfId="4" applyNumberFormat="1" applyFont="1" applyFill="1" applyBorder="1" applyAlignment="1">
      <alignment horizontal="center" vertical="center"/>
    </xf>
    <xf numFmtId="0" fontId="3" fillId="12" borderId="4" xfId="4" applyFont="1" applyFill="1" applyBorder="1" applyAlignment="1">
      <alignment vertical="center"/>
    </xf>
    <xf numFmtId="0" fontId="17" fillId="12" borderId="8" xfId="2" applyFont="1" applyFill="1" applyBorder="1" applyAlignment="1">
      <alignment vertical="center"/>
    </xf>
    <xf numFmtId="0" fontId="17" fillId="12" borderId="9" xfId="2" applyFont="1" applyFill="1" applyBorder="1" applyAlignment="1">
      <alignment vertical="center"/>
    </xf>
    <xf numFmtId="0" fontId="17" fillId="12" borderId="10" xfId="2" applyFont="1" applyFill="1" applyBorder="1" applyAlignment="1">
      <alignment vertical="center"/>
    </xf>
    <xf numFmtId="166" fontId="17" fillId="12" borderId="4" xfId="2" applyNumberFormat="1" applyFont="1" applyFill="1" applyBorder="1" applyAlignment="1">
      <alignment vertical="center"/>
    </xf>
    <xf numFmtId="0" fontId="3" fillId="13" borderId="4" xfId="4" applyFont="1" applyFill="1" applyBorder="1" applyAlignment="1">
      <alignment vertical="center"/>
    </xf>
    <xf numFmtId="0" fontId="17" fillId="13" borderId="8" xfId="2" applyFont="1" applyFill="1" applyBorder="1" applyAlignment="1">
      <alignment vertical="center"/>
    </xf>
    <xf numFmtId="0" fontId="17" fillId="13" borderId="9" xfId="2" applyFont="1" applyFill="1" applyBorder="1" applyAlignment="1">
      <alignment vertical="center"/>
    </xf>
    <xf numFmtId="0" fontId="17" fillId="13" borderId="10" xfId="2" applyFont="1" applyFill="1" applyBorder="1" applyAlignment="1">
      <alignment vertical="center"/>
    </xf>
    <xf numFmtId="166" fontId="17" fillId="13" borderId="4" xfId="2" applyNumberFormat="1" applyFont="1" applyFill="1" applyBorder="1" applyAlignment="1">
      <alignment vertical="center"/>
    </xf>
    <xf numFmtId="0" fontId="1" fillId="0" borderId="0" xfId="4" applyAlignment="1">
      <alignment vertical="center" wrapText="1"/>
    </xf>
    <xf numFmtId="2" fontId="1" fillId="0" borderId="0" xfId="4" applyNumberFormat="1" applyAlignment="1">
      <alignment vertical="center"/>
    </xf>
    <xf numFmtId="166" fontId="17" fillId="7" borderId="4" xfId="4" applyNumberFormat="1" applyFont="1" applyFill="1" applyBorder="1" applyAlignment="1">
      <alignment vertical="center"/>
    </xf>
    <xf numFmtId="0" fontId="1" fillId="0" borderId="0" xfId="2" applyAlignment="1">
      <alignment vertical="center" wrapText="1"/>
    </xf>
    <xf numFmtId="0" fontId="1" fillId="0" borderId="0" xfId="2" applyAlignment="1">
      <alignment wrapText="1"/>
    </xf>
    <xf numFmtId="0" fontId="8" fillId="0" borderId="4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left" vertical="center" wrapText="1"/>
    </xf>
    <xf numFmtId="0" fontId="9" fillId="0" borderId="8" xfId="2" applyFont="1" applyBorder="1" applyAlignment="1">
      <alignment horizontal="left" vertical="center" wrapText="1"/>
    </xf>
    <xf numFmtId="0" fontId="9" fillId="14" borderId="4" xfId="2" applyFont="1" applyFill="1" applyBorder="1" applyAlignment="1">
      <alignment vertical="center"/>
    </xf>
    <xf numFmtId="0" fontId="2" fillId="0" borderId="0" xfId="2" applyFont="1"/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1" fillId="0" borderId="4" xfId="2" applyFont="1" applyBorder="1" applyAlignment="1">
      <alignment vertical="center"/>
    </xf>
    <xf numFmtId="0" fontId="21" fillId="0" borderId="8" xfId="2" applyFont="1" applyBorder="1" applyAlignment="1">
      <alignment vertical="center"/>
    </xf>
    <xf numFmtId="167" fontId="21" fillId="0" borderId="4" xfId="2" applyNumberFormat="1" applyFont="1" applyBorder="1" applyAlignment="1">
      <alignment vertical="center"/>
    </xf>
    <xf numFmtId="168" fontId="21" fillId="0" borderId="4" xfId="2" applyNumberFormat="1" applyFont="1" applyBorder="1" applyAlignment="1">
      <alignment vertical="center"/>
    </xf>
    <xf numFmtId="4" fontId="1" fillId="0" borderId="0" xfId="2" applyNumberFormat="1" applyAlignment="1">
      <alignment vertical="center"/>
    </xf>
    <xf numFmtId="0" fontId="1" fillId="0" borderId="0" xfId="5" applyAlignment="1">
      <alignment vertical="center"/>
    </xf>
    <xf numFmtId="0" fontId="3" fillId="15" borderId="8" xfId="2" applyFont="1" applyFill="1" applyBorder="1" applyAlignment="1">
      <alignment horizontal="left" vertical="center" indent="1"/>
    </xf>
    <xf numFmtId="0" fontId="3" fillId="15" borderId="9" xfId="2" applyFont="1" applyFill="1" applyBorder="1" applyAlignment="1">
      <alignment vertical="center"/>
    </xf>
    <xf numFmtId="0" fontId="3" fillId="15" borderId="10" xfId="2" applyFont="1" applyFill="1" applyBorder="1" applyAlignment="1">
      <alignment vertical="center"/>
    </xf>
    <xf numFmtId="164" fontId="3" fillId="15" borderId="4" xfId="2" applyNumberFormat="1" applyFont="1" applyFill="1" applyBorder="1" applyAlignment="1">
      <alignment vertical="center"/>
    </xf>
    <xf numFmtId="0" fontId="1" fillId="0" borderId="0" xfId="5" applyAlignment="1">
      <alignment horizontal="left" vertical="center"/>
    </xf>
    <xf numFmtId="164" fontId="1" fillId="0" borderId="0" xfId="5" applyNumberFormat="1" applyAlignment="1">
      <alignment vertical="center"/>
    </xf>
    <xf numFmtId="0" fontId="7" fillId="0" borderId="0" xfId="5" applyFont="1" applyAlignment="1">
      <alignment vertical="center"/>
    </xf>
    <xf numFmtId="2" fontId="1" fillId="0" borderId="0" xfId="5" applyNumberFormat="1" applyAlignment="1">
      <alignment vertical="center"/>
    </xf>
    <xf numFmtId="0" fontId="3" fillId="11" borderId="4" xfId="2" applyFont="1" applyFill="1" applyBorder="1" applyAlignment="1">
      <alignment vertical="center"/>
    </xf>
    <xf numFmtId="0" fontId="22" fillId="11" borderId="8" xfId="1" applyFont="1" applyFill="1" applyBorder="1" applyAlignment="1">
      <alignment vertical="center"/>
    </xf>
    <xf numFmtId="0" fontId="3" fillId="11" borderId="9" xfId="2" applyFont="1" applyFill="1" applyBorder="1" applyAlignment="1">
      <alignment vertical="center"/>
    </xf>
    <xf numFmtId="164" fontId="3" fillId="11" borderId="4" xfId="2" applyNumberFormat="1" applyFont="1" applyFill="1" applyBorder="1" applyAlignment="1">
      <alignment vertical="center"/>
    </xf>
    <xf numFmtId="0" fontId="3" fillId="11" borderId="8" xfId="2" applyFont="1" applyFill="1" applyBorder="1" applyAlignment="1">
      <alignment vertical="center"/>
    </xf>
    <xf numFmtId="0" fontId="22" fillId="18" borderId="8" xfId="1" applyFont="1" applyFill="1" applyBorder="1"/>
    <xf numFmtId="0" fontId="22" fillId="18" borderId="9" xfId="1" applyFont="1" applyFill="1" applyBorder="1"/>
    <xf numFmtId="164" fontId="17" fillId="7" borderId="9" xfId="2" applyNumberFormat="1" applyFont="1" applyFill="1" applyBorder="1" applyAlignment="1">
      <alignment vertical="center"/>
    </xf>
    <xf numFmtId="0" fontId="3" fillId="3" borderId="4" xfId="5" applyFont="1" applyFill="1" applyBorder="1" applyAlignment="1">
      <alignment vertical="center"/>
    </xf>
    <xf numFmtId="0" fontId="3" fillId="3" borderId="8" xfId="5" applyFont="1" applyFill="1" applyBorder="1" applyAlignment="1">
      <alignment vertical="center"/>
    </xf>
    <xf numFmtId="0" fontId="3" fillId="3" borderId="9" xfId="5" applyFont="1" applyFill="1" applyBorder="1" applyAlignment="1">
      <alignment vertical="center"/>
    </xf>
    <xf numFmtId="0" fontId="3" fillId="3" borderId="1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Font="1" applyAlignment="1">
      <alignment vertical="center"/>
    </xf>
    <xf numFmtId="0" fontId="13" fillId="19" borderId="4" xfId="2" applyFont="1" applyFill="1" applyBorder="1" applyAlignment="1">
      <alignment vertical="center"/>
    </xf>
    <xf numFmtId="0" fontId="13" fillId="19" borderId="8" xfId="2" applyFont="1" applyFill="1" applyBorder="1" applyAlignment="1">
      <alignment vertical="center"/>
    </xf>
    <xf numFmtId="0" fontId="13" fillId="19" borderId="9" xfId="2" applyFont="1" applyFill="1" applyBorder="1" applyAlignment="1">
      <alignment vertical="center"/>
    </xf>
    <xf numFmtId="9" fontId="13" fillId="2" borderId="9" xfId="2" applyNumberFormat="1" applyFont="1" applyFill="1" applyBorder="1" applyAlignment="1">
      <alignment horizontal="left" vertical="center"/>
    </xf>
    <xf numFmtId="0" fontId="13" fillId="19" borderId="10" xfId="2" applyFont="1" applyFill="1" applyBorder="1" applyAlignment="1">
      <alignment vertical="center"/>
    </xf>
    <xf numFmtId="164" fontId="1" fillId="0" borderId="4" xfId="2" applyNumberFormat="1" applyBorder="1" applyAlignment="1">
      <alignment vertical="center"/>
    </xf>
    <xf numFmtId="0" fontId="17" fillId="3" borderId="4" xfId="2" applyFont="1" applyFill="1" applyBorder="1" applyAlignment="1">
      <alignment vertical="center"/>
    </xf>
    <xf numFmtId="0" fontId="17" fillId="3" borderId="8" xfId="2" applyFont="1" applyFill="1" applyBorder="1" applyAlignment="1">
      <alignment vertical="center"/>
    </xf>
    <xf numFmtId="0" fontId="3" fillId="3" borderId="9" xfId="2" applyFont="1" applyFill="1" applyBorder="1" applyAlignment="1">
      <alignment vertical="center"/>
    </xf>
    <xf numFmtId="0" fontId="17" fillId="3" borderId="10" xfId="2" applyFont="1" applyFill="1" applyBorder="1" applyAlignment="1">
      <alignment vertical="center"/>
    </xf>
    <xf numFmtId="166" fontId="17" fillId="3" borderId="4" xfId="2" applyNumberFormat="1" applyFont="1" applyFill="1" applyBorder="1" applyAlignment="1">
      <alignment vertical="center"/>
    </xf>
    <xf numFmtId="4" fontId="10" fillId="8" borderId="4" xfId="2" applyNumberFormat="1" applyFont="1" applyFill="1" applyBorder="1" applyAlignment="1">
      <alignment horizontal="left" vertical="center"/>
    </xf>
    <xf numFmtId="0" fontId="3" fillId="8" borderId="8" xfId="5" applyFont="1" applyFill="1" applyBorder="1" applyAlignment="1">
      <alignment vertical="center"/>
    </xf>
    <xf numFmtId="0" fontId="3" fillId="8" borderId="9" xfId="5" applyFont="1" applyFill="1" applyBorder="1" applyAlignment="1">
      <alignment vertical="center"/>
    </xf>
    <xf numFmtId="0" fontId="3" fillId="8" borderId="10" xfId="5" applyFont="1" applyFill="1" applyBorder="1" applyAlignment="1">
      <alignment vertical="center"/>
    </xf>
    <xf numFmtId="0" fontId="23" fillId="19" borderId="4" xfId="2" applyFont="1" applyFill="1" applyBorder="1" applyAlignment="1">
      <alignment vertical="center"/>
    </xf>
    <xf numFmtId="0" fontId="23" fillId="19" borderId="8" xfId="2" applyFont="1" applyFill="1" applyBorder="1" applyAlignment="1">
      <alignment vertical="center"/>
    </xf>
    <xf numFmtId="0" fontId="23" fillId="19" borderId="9" xfId="2" applyFont="1" applyFill="1" applyBorder="1" applyAlignment="1">
      <alignment vertical="center"/>
    </xf>
    <xf numFmtId="9" fontId="13" fillId="19" borderId="9" xfId="2" applyNumberFormat="1" applyFont="1" applyFill="1" applyBorder="1" applyAlignment="1">
      <alignment horizontal="left" vertical="center"/>
    </xf>
    <xf numFmtId="4" fontId="10" fillId="8" borderId="8" xfId="2" applyNumberFormat="1" applyFont="1" applyFill="1" applyBorder="1" applyAlignment="1">
      <alignment horizontal="left" vertical="center"/>
    </xf>
    <xf numFmtId="4" fontId="10" fillId="8" borderId="9" xfId="2" applyNumberFormat="1" applyFont="1" applyFill="1" applyBorder="1" applyAlignment="1">
      <alignment horizontal="center" vertical="center"/>
    </xf>
    <xf numFmtId="4" fontId="10" fillId="8" borderId="10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right" vertical="center"/>
    </xf>
    <xf numFmtId="0" fontId="11" fillId="4" borderId="8" xfId="2" applyFont="1" applyFill="1" applyBorder="1" applyAlignment="1">
      <alignment vertical="center"/>
    </xf>
    <xf numFmtId="0" fontId="11" fillId="4" borderId="9" xfId="2" applyFont="1" applyFill="1" applyBorder="1" applyAlignment="1">
      <alignment vertical="center"/>
    </xf>
    <xf numFmtId="164" fontId="11" fillId="4" borderId="9" xfId="2" applyNumberFormat="1" applyFont="1" applyFill="1" applyBorder="1" applyAlignment="1">
      <alignment vertical="center"/>
    </xf>
    <xf numFmtId="0" fontId="11" fillId="4" borderId="10" xfId="2" applyFont="1" applyFill="1" applyBorder="1" applyAlignment="1">
      <alignment vertical="center"/>
    </xf>
    <xf numFmtId="164" fontId="24" fillId="4" borderId="4" xfId="2" applyNumberFormat="1" applyFont="1" applyFill="1" applyBorder="1" applyAlignment="1">
      <alignment vertical="center"/>
    </xf>
    <xf numFmtId="0" fontId="25" fillId="19" borderId="4" xfId="2" applyFont="1" applyFill="1" applyBorder="1" applyAlignment="1">
      <alignment vertical="center"/>
    </xf>
    <xf numFmtId="0" fontId="25" fillId="19" borderId="8" xfId="2" applyFont="1" applyFill="1" applyBorder="1" applyAlignment="1">
      <alignment vertical="center"/>
    </xf>
    <xf numFmtId="0" fontId="25" fillId="19" borderId="9" xfId="2" applyFont="1" applyFill="1" applyBorder="1" applyAlignment="1">
      <alignment vertical="center"/>
    </xf>
    <xf numFmtId="0" fontId="25" fillId="19" borderId="10" xfId="2" applyFont="1" applyFill="1" applyBorder="1" applyAlignment="1">
      <alignment vertical="center"/>
    </xf>
    <xf numFmtId="164" fontId="25" fillId="0" borderId="4" xfId="2" applyNumberFormat="1" applyFont="1" applyBorder="1" applyAlignment="1">
      <alignment vertical="center"/>
    </xf>
    <xf numFmtId="0" fontId="26" fillId="11" borderId="8" xfId="2" applyFont="1" applyFill="1" applyBorder="1" applyAlignment="1">
      <alignment vertical="center"/>
    </xf>
    <xf numFmtId="0" fontId="26" fillId="11" borderId="9" xfId="2" applyFont="1" applyFill="1" applyBorder="1" applyAlignment="1">
      <alignment vertical="center"/>
    </xf>
    <xf numFmtId="0" fontId="26" fillId="11" borderId="10" xfId="2" applyFont="1" applyFill="1" applyBorder="1" applyAlignment="1">
      <alignment vertical="center"/>
    </xf>
    <xf numFmtId="164" fontId="26" fillId="11" borderId="4" xfId="2" applyNumberFormat="1" applyFont="1" applyFill="1" applyBorder="1" applyAlignment="1">
      <alignment vertical="center"/>
    </xf>
    <xf numFmtId="0" fontId="11" fillId="16" borderId="8" xfId="2" applyFont="1" applyFill="1" applyBorder="1" applyAlignment="1">
      <alignment vertical="center"/>
    </xf>
    <xf numFmtId="0" fontId="11" fillId="16" borderId="9" xfId="2" applyFont="1" applyFill="1" applyBorder="1" applyAlignment="1">
      <alignment vertical="center"/>
    </xf>
    <xf numFmtId="0" fontId="11" fillId="16" borderId="10" xfId="2" applyFont="1" applyFill="1" applyBorder="1" applyAlignment="1">
      <alignment vertical="center"/>
    </xf>
    <xf numFmtId="169" fontId="24" fillId="16" borderId="4" xfId="2" applyNumberFormat="1" applyFont="1" applyFill="1" applyBorder="1" applyAlignment="1">
      <alignment horizontal="right" vertical="center"/>
    </xf>
    <xf numFmtId="0" fontId="1" fillId="0" borderId="0" xfId="5"/>
    <xf numFmtId="0" fontId="7" fillId="0" borderId="0" xfId="5" applyFont="1"/>
    <xf numFmtId="2" fontId="1" fillId="0" borderId="0" xfId="5" applyNumberFormat="1"/>
    <xf numFmtId="0" fontId="15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left" vertical="center" wrapText="1" indent="2"/>
    </xf>
    <xf numFmtId="0" fontId="9" fillId="0" borderId="4" xfId="2" applyFont="1" applyBorder="1" applyAlignment="1">
      <alignment horizontal="left" vertical="center" wrapText="1" indent="2"/>
    </xf>
    <xf numFmtId="0" fontId="27" fillId="0" borderId="4" xfId="2" applyFont="1" applyBorder="1" applyAlignment="1">
      <alignment horizontal="left" vertical="center" wrapText="1"/>
    </xf>
    <xf numFmtId="0" fontId="28" fillId="0" borderId="4" xfId="2" applyFont="1" applyBorder="1" applyAlignment="1">
      <alignment horizontal="left" vertical="center" wrapText="1"/>
    </xf>
    <xf numFmtId="0" fontId="29" fillId="2" borderId="0" xfId="0" applyFont="1" applyFill="1"/>
    <xf numFmtId="0" fontId="30" fillId="2" borderId="0" xfId="0" applyFont="1" applyFill="1" applyAlignment="1">
      <alignment horizontal="right"/>
    </xf>
    <xf numFmtId="0" fontId="29" fillId="0" borderId="0" xfId="0" applyFont="1"/>
    <xf numFmtId="14" fontId="29" fillId="2" borderId="0" xfId="0" applyNumberFormat="1" applyFont="1" applyFill="1"/>
    <xf numFmtId="0" fontId="29" fillId="0" borderId="0" xfId="0" applyFont="1" applyAlignment="1">
      <alignment horizontal="left"/>
    </xf>
    <xf numFmtId="9" fontId="0" fillId="0" borderId="0" xfId="0" applyNumberFormat="1"/>
    <xf numFmtId="0" fontId="32" fillId="21" borderId="13" xfId="0" applyFont="1" applyFill="1" applyBorder="1" applyAlignment="1">
      <alignment horizontal="left"/>
    </xf>
    <xf numFmtId="0" fontId="32" fillId="21" borderId="14" xfId="0" applyFont="1" applyFill="1" applyBorder="1"/>
    <xf numFmtId="0" fontId="32" fillId="21" borderId="13" xfId="0" applyFont="1" applyFill="1" applyBorder="1" applyAlignment="1">
      <alignment horizontal="center"/>
    </xf>
    <xf numFmtId="0" fontId="32" fillId="21" borderId="15" xfId="0" applyFont="1" applyFill="1" applyBorder="1" applyAlignment="1">
      <alignment horizontal="center"/>
    </xf>
    <xf numFmtId="3" fontId="29" fillId="17" borderId="16" xfId="0" quotePrefix="1" applyNumberFormat="1" applyFont="1" applyFill="1" applyBorder="1" applyAlignment="1">
      <alignment horizontal="center" vertical="center"/>
    </xf>
    <xf numFmtId="0" fontId="33" fillId="17" borderId="17" xfId="0" applyFont="1" applyFill="1" applyBorder="1"/>
    <xf numFmtId="170" fontId="29" fillId="17" borderId="16" xfId="0" applyNumberFormat="1" applyFont="1" applyFill="1" applyBorder="1" applyAlignment="1">
      <alignment horizontal="center" vertical="center"/>
    </xf>
    <xf numFmtId="171" fontId="22" fillId="17" borderId="18" xfId="0" applyNumberFormat="1" applyFont="1" applyFill="1" applyBorder="1" applyAlignment="1">
      <alignment horizontal="right"/>
    </xf>
    <xf numFmtId="3" fontId="22" fillId="0" borderId="19" xfId="0" quotePrefix="1" applyNumberFormat="1" applyFont="1" applyBorder="1" applyAlignment="1">
      <alignment horizontal="left" vertical="center" wrapText="1"/>
    </xf>
    <xf numFmtId="0" fontId="34" fillId="0" borderId="20" xfId="0" applyFont="1" applyBorder="1" applyAlignment="1">
      <alignment horizontal="center"/>
    </xf>
    <xf numFmtId="3" fontId="29" fillId="0" borderId="19" xfId="0" quotePrefix="1" applyNumberFormat="1" applyFont="1" applyBorder="1" applyAlignment="1">
      <alignment horizontal="center" vertical="center" wrapText="1"/>
    </xf>
    <xf numFmtId="172" fontId="35" fillId="0" borderId="4" xfId="0" applyNumberFormat="1" applyFont="1" applyBorder="1" applyAlignment="1">
      <alignment horizontal="center"/>
    </xf>
    <xf numFmtId="171" fontId="29" fillId="0" borderId="21" xfId="0" applyNumberFormat="1" applyFont="1" applyBorder="1" applyAlignment="1">
      <alignment horizontal="right"/>
    </xf>
    <xf numFmtId="3" fontId="29" fillId="0" borderId="4" xfId="0" quotePrefix="1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wrapText="1"/>
    </xf>
    <xf numFmtId="3" fontId="29" fillId="0" borderId="4" xfId="0" quotePrefix="1" applyNumberFormat="1" applyFont="1" applyBorder="1" applyAlignment="1">
      <alignment horizontal="center" vertical="center" wrapText="1"/>
    </xf>
    <xf numFmtId="3" fontId="22" fillId="0" borderId="4" xfId="0" quotePrefix="1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wrapText="1"/>
    </xf>
    <xf numFmtId="171" fontId="22" fillId="0" borderId="21" xfId="0" applyNumberFormat="1" applyFont="1" applyBorder="1" applyAlignment="1">
      <alignment horizontal="right"/>
    </xf>
    <xf numFmtId="0" fontId="35" fillId="0" borderId="22" xfId="0" applyFont="1" applyBorder="1" applyAlignment="1">
      <alignment horizontal="left"/>
    </xf>
    <xf numFmtId="3" fontId="29" fillId="0" borderId="23" xfId="0" quotePrefix="1" applyNumberFormat="1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wrapText="1"/>
    </xf>
    <xf numFmtId="3" fontId="29" fillId="0" borderId="23" xfId="0" quotePrefix="1" applyNumberFormat="1" applyFont="1" applyBorder="1" applyAlignment="1">
      <alignment horizontal="center" vertical="center" wrapText="1"/>
    </xf>
    <xf numFmtId="172" fontId="35" fillId="0" borderId="23" xfId="0" applyNumberFormat="1" applyFont="1" applyBorder="1" applyAlignment="1">
      <alignment horizontal="center"/>
    </xf>
    <xf numFmtId="171" fontId="29" fillId="0" borderId="25" xfId="0" applyNumberFormat="1" applyFont="1" applyBorder="1" applyAlignment="1">
      <alignment horizontal="right"/>
    </xf>
    <xf numFmtId="171" fontId="0" fillId="0" borderId="0" xfId="0" applyNumberFormat="1"/>
    <xf numFmtId="0" fontId="35" fillId="0" borderId="22" xfId="0" applyFont="1" applyBorder="1" applyAlignment="1">
      <alignment horizontal="left" wrapText="1"/>
    </xf>
    <xf numFmtId="0" fontId="36" fillId="0" borderId="22" xfId="0" applyFont="1" applyBorder="1" applyAlignment="1">
      <alignment horizontal="left" wrapText="1"/>
    </xf>
    <xf numFmtId="171" fontId="29" fillId="0" borderId="26" xfId="0" applyNumberFormat="1" applyFont="1" applyBorder="1" applyAlignment="1">
      <alignment horizontal="right"/>
    </xf>
    <xf numFmtId="171" fontId="31" fillId="20" borderId="12" xfId="0" applyNumberFormat="1" applyFont="1" applyFill="1" applyBorder="1"/>
    <xf numFmtId="0" fontId="12" fillId="0" borderId="10" xfId="2" applyFont="1" applyBorder="1" applyAlignment="1">
      <alignment vertical="center"/>
    </xf>
    <xf numFmtId="164" fontId="1" fillId="0" borderId="0" xfId="2" applyNumberFormat="1" applyAlignment="1">
      <alignment horizontal="center" vertical="center"/>
    </xf>
    <xf numFmtId="173" fontId="21" fillId="0" borderId="10" xfId="2" applyNumberFormat="1" applyFont="1" applyBorder="1" applyAlignment="1">
      <alignment horizontal="right" vertical="center"/>
    </xf>
    <xf numFmtId="0" fontId="21" fillId="0" borderId="10" xfId="2" applyFont="1" applyBorder="1" applyAlignment="1">
      <alignment horizontal="right" vertical="center"/>
    </xf>
    <xf numFmtId="0" fontId="8" fillId="0" borderId="4" xfId="2" applyFont="1" applyBorder="1" applyAlignment="1">
      <alignment vertical="center" wrapText="1"/>
    </xf>
    <xf numFmtId="0" fontId="41" fillId="3" borderId="4" xfId="3" applyFont="1" applyFill="1" applyBorder="1" applyAlignment="1">
      <alignment horizontal="center" vertical="center"/>
    </xf>
    <xf numFmtId="2" fontId="41" fillId="3" borderId="4" xfId="3" applyNumberFormat="1" applyFont="1" applyFill="1" applyBorder="1" applyAlignment="1">
      <alignment horizontal="center" vertical="center"/>
    </xf>
    <xf numFmtId="164" fontId="41" fillId="3" borderId="4" xfId="3" applyNumberFormat="1" applyFont="1" applyFill="1" applyBorder="1" applyAlignment="1">
      <alignment horizontal="center" vertical="center"/>
    </xf>
    <xf numFmtId="164" fontId="42" fillId="3" borderId="4" xfId="3" applyNumberFormat="1" applyFont="1" applyFill="1" applyBorder="1" applyAlignment="1">
      <alignment horizontal="right" vertical="center"/>
    </xf>
    <xf numFmtId="0" fontId="9" fillId="10" borderId="4" xfId="3" applyFont="1" applyFill="1" applyBorder="1" applyAlignment="1">
      <alignment horizontal="center" vertical="center"/>
    </xf>
    <xf numFmtId="2" fontId="9" fillId="10" borderId="4" xfId="3" applyNumberFormat="1" applyFont="1" applyFill="1" applyBorder="1" applyAlignment="1">
      <alignment horizontal="center" vertical="center"/>
    </xf>
    <xf numFmtId="164" fontId="9" fillId="10" borderId="4" xfId="3" applyNumberFormat="1" applyFont="1" applyFill="1" applyBorder="1" applyAlignment="1">
      <alignment horizontal="center" vertical="center"/>
    </xf>
    <xf numFmtId="164" fontId="8" fillId="10" borderId="4" xfId="3" applyNumberFormat="1" applyFont="1" applyFill="1" applyBorder="1" applyAlignment="1">
      <alignment horizontal="right" vertical="center"/>
    </xf>
    <xf numFmtId="0" fontId="8" fillId="0" borderId="4" xfId="2" applyFont="1" applyBorder="1" applyAlignment="1">
      <alignment horizontal="center" vertical="center"/>
    </xf>
    <xf numFmtId="0" fontId="8" fillId="0" borderId="4" xfId="5" applyFont="1" applyBorder="1" applyAlignment="1">
      <alignment vertical="center"/>
    </xf>
    <xf numFmtId="0" fontId="43" fillId="0" borderId="4" xfId="5" applyFont="1" applyBorder="1" applyAlignment="1">
      <alignment horizontal="left" vertical="center" wrapText="1"/>
    </xf>
    <xf numFmtId="164" fontId="9" fillId="0" borderId="4" xfId="2" applyNumberFormat="1" applyFont="1" applyBorder="1" applyAlignment="1">
      <alignment horizontal="center" vertical="center"/>
    </xf>
    <xf numFmtId="2" fontId="9" fillId="0" borderId="4" xfId="2" applyNumberFormat="1" applyFont="1" applyBorder="1" applyAlignment="1">
      <alignment horizontal="center" vertical="center"/>
    </xf>
    <xf numFmtId="0" fontId="44" fillId="23" borderId="4" xfId="2" applyFont="1" applyFill="1" applyBorder="1" applyAlignment="1">
      <alignment horizontal="center" vertical="center"/>
    </xf>
    <xf numFmtId="2" fontId="44" fillId="23" borderId="4" xfId="2" applyNumberFormat="1" applyFont="1" applyFill="1" applyBorder="1" applyAlignment="1">
      <alignment horizontal="center" vertical="center"/>
    </xf>
    <xf numFmtId="164" fontId="44" fillId="23" borderId="4" xfId="2" applyNumberFormat="1" applyFont="1" applyFill="1" applyBorder="1" applyAlignment="1">
      <alignment horizontal="center" vertical="center"/>
    </xf>
    <xf numFmtId="164" fontId="42" fillId="23" borderId="4" xfId="2" applyNumberFormat="1" applyFont="1" applyFill="1" applyBorder="1" applyAlignment="1">
      <alignment horizontal="right" vertical="center"/>
    </xf>
    <xf numFmtId="0" fontId="44" fillId="24" borderId="4" xfId="2" applyFont="1" applyFill="1" applyBorder="1" applyAlignment="1">
      <alignment horizontal="center" vertical="center"/>
    </xf>
    <xf numFmtId="2" fontId="44" fillId="24" borderId="4" xfId="2" applyNumberFormat="1" applyFont="1" applyFill="1" applyBorder="1" applyAlignment="1">
      <alignment horizontal="center" vertical="center"/>
    </xf>
    <xf numFmtId="164" fontId="44" fillId="24" borderId="4" xfId="2" applyNumberFormat="1" applyFont="1" applyFill="1" applyBorder="1" applyAlignment="1">
      <alignment horizontal="center" vertical="center"/>
    </xf>
    <xf numFmtId="164" fontId="8" fillId="24" borderId="4" xfId="2" applyNumberFormat="1" applyFont="1" applyFill="1" applyBorder="1" applyAlignment="1">
      <alignment horizontal="right" vertical="center"/>
    </xf>
    <xf numFmtId="0" fontId="9" fillId="0" borderId="4" xfId="2" applyFont="1" applyBorder="1" applyAlignment="1">
      <alignment horizontal="center" vertical="center"/>
    </xf>
    <xf numFmtId="0" fontId="9" fillId="2" borderId="4" xfId="5" applyFont="1" applyFill="1" applyBorder="1" applyAlignment="1">
      <alignment vertical="center" wrapText="1"/>
    </xf>
    <xf numFmtId="1" fontId="9" fillId="0" borderId="4" xfId="5" applyNumberFormat="1" applyFont="1" applyBorder="1" applyAlignment="1">
      <alignment horizontal="center" vertical="center"/>
    </xf>
    <xf numFmtId="164" fontId="9" fillId="0" borderId="4" xfId="5" applyNumberFormat="1" applyFont="1" applyBorder="1" applyAlignment="1">
      <alignment horizontal="center" vertical="center"/>
    </xf>
    <xf numFmtId="0" fontId="9" fillId="0" borderId="4" xfId="5" applyFont="1" applyBorder="1" applyAlignment="1">
      <alignment vertical="center"/>
    </xf>
    <xf numFmtId="0" fontId="9" fillId="0" borderId="4" xfId="5" applyFont="1" applyBorder="1" applyAlignment="1">
      <alignment vertical="center" wrapText="1"/>
    </xf>
    <xf numFmtId="0" fontId="8" fillId="2" borderId="4" xfId="5" applyFont="1" applyFill="1" applyBorder="1" applyAlignment="1">
      <alignment horizontal="right" vertical="center" wrapText="1"/>
    </xf>
    <xf numFmtId="164" fontId="8" fillId="0" borderId="4" xfId="5" applyNumberFormat="1" applyFont="1" applyBorder="1" applyAlignment="1">
      <alignment horizontal="right" vertical="center"/>
    </xf>
    <xf numFmtId="164" fontId="9" fillId="0" borderId="4" xfId="5" applyNumberFormat="1" applyFont="1" applyBorder="1" applyAlignment="1">
      <alignment vertical="center" wrapText="1"/>
    </xf>
    <xf numFmtId="164" fontId="9" fillId="2" borderId="4" xfId="5" applyNumberFormat="1" applyFont="1" applyFill="1" applyBorder="1" applyAlignment="1">
      <alignment horizontal="center" vertical="center"/>
    </xf>
    <xf numFmtId="0" fontId="9" fillId="0" borderId="4" xfId="5" applyFont="1" applyBorder="1" applyAlignment="1">
      <alignment horizontal="left" vertical="center" wrapText="1"/>
    </xf>
    <xf numFmtId="0" fontId="15" fillId="0" borderId="4" xfId="7" applyFont="1" applyFill="1" applyBorder="1" applyAlignment="1">
      <alignment horizontal="left" vertical="center" wrapText="1"/>
    </xf>
    <xf numFmtId="164" fontId="9" fillId="2" borderId="4" xfId="2" applyNumberFormat="1" applyFont="1" applyFill="1" applyBorder="1" applyAlignment="1">
      <alignment horizontal="center" vertical="center"/>
    </xf>
    <xf numFmtId="1" fontId="9" fillId="0" borderId="4" xfId="2" applyNumberFormat="1" applyFont="1" applyBorder="1" applyAlignment="1">
      <alignment horizontal="center" vertical="center"/>
    </xf>
    <xf numFmtId="0" fontId="9" fillId="0" borderId="4" xfId="7" applyFont="1" applyFill="1" applyBorder="1" applyAlignment="1">
      <alignment vertical="center" wrapText="1"/>
    </xf>
    <xf numFmtId="0" fontId="9" fillId="0" borderId="4" xfId="7" quotePrefix="1" applyFont="1" applyFill="1" applyBorder="1" applyAlignment="1">
      <alignment vertical="center" wrapText="1"/>
    </xf>
    <xf numFmtId="0" fontId="1" fillId="0" borderId="0" xfId="2" applyAlignment="1">
      <alignment horizontal="left" vertical="center" wrapText="1"/>
    </xf>
    <xf numFmtId="164" fontId="37" fillId="3" borderId="4" xfId="3" applyNumberFormat="1" applyFont="1" applyFill="1" applyBorder="1" applyAlignment="1">
      <alignment horizontal="right" vertical="center" indent="1"/>
    </xf>
    <xf numFmtId="164" fontId="3" fillId="10" borderId="4" xfId="3" applyNumberFormat="1" applyFont="1" applyFill="1" applyBorder="1" applyAlignment="1">
      <alignment horizontal="right" vertical="center" indent="1"/>
    </xf>
    <xf numFmtId="166" fontId="17" fillId="22" borderId="4" xfId="2" applyNumberFormat="1" applyFont="1" applyFill="1" applyBorder="1" applyAlignment="1">
      <alignment horizontal="right" vertical="center" indent="1"/>
    </xf>
    <xf numFmtId="164" fontId="1" fillId="0" borderId="0" xfId="4" applyNumberFormat="1" applyAlignment="1">
      <alignment horizontal="center" vertical="center"/>
    </xf>
    <xf numFmtId="0" fontId="1" fillId="0" borderId="0" xfId="4" applyAlignment="1">
      <alignment horizontal="center" vertical="center" wrapText="1"/>
    </xf>
    <xf numFmtId="0" fontId="9" fillId="0" borderId="4" xfId="5" quotePrefix="1" applyFont="1" applyBorder="1" applyAlignment="1">
      <alignment horizontal="left" vertical="center" wrapText="1"/>
    </xf>
    <xf numFmtId="0" fontId="50" fillId="25" borderId="27" xfId="8" applyFont="1" applyFill="1" applyBorder="1" applyAlignment="1">
      <alignment horizontal="left" vertical="top" wrapText="1"/>
    </xf>
    <xf numFmtId="0" fontId="54" fillId="25" borderId="27" xfId="9" applyFont="1" applyFill="1" applyBorder="1" applyAlignment="1">
      <alignment horizontal="center" vertical="center"/>
    </xf>
    <xf numFmtId="0" fontId="50" fillId="25" borderId="27" xfId="0" applyFont="1" applyFill="1" applyBorder="1" applyAlignment="1">
      <alignment horizontal="center" vertical="center"/>
    </xf>
    <xf numFmtId="0" fontId="55" fillId="27" borderId="27" xfId="9" applyFont="1" applyFill="1" applyBorder="1" applyAlignment="1">
      <alignment vertical="center"/>
    </xf>
    <xf numFmtId="0" fontId="56" fillId="0" borderId="27" xfId="0" applyFont="1" applyBorder="1" applyAlignment="1">
      <alignment vertical="center"/>
    </xf>
    <xf numFmtId="0" fontId="57" fillId="26" borderId="27" xfId="9" applyFont="1" applyFill="1" applyBorder="1" applyAlignment="1">
      <alignment horizontal="left" vertical="center" wrapText="1"/>
    </xf>
    <xf numFmtId="0" fontId="57" fillId="27" borderId="27" xfId="9" applyFont="1" applyFill="1" applyBorder="1" applyAlignment="1">
      <alignment vertical="center"/>
    </xf>
    <xf numFmtId="0" fontId="58" fillId="0" borderId="27" xfId="0" applyFont="1" applyBorder="1" applyAlignment="1">
      <alignment vertical="center"/>
    </xf>
    <xf numFmtId="0" fontId="57" fillId="27" borderId="27" xfId="9" applyFont="1" applyFill="1" applyBorder="1" applyAlignment="1">
      <alignment horizontal="center" vertical="center"/>
    </xf>
    <xf numFmtId="0" fontId="59" fillId="27" borderId="27" xfId="9" applyFont="1" applyFill="1" applyBorder="1" applyAlignment="1"/>
    <xf numFmtId="0" fontId="60" fillId="25" borderId="27" xfId="9" applyFont="1" applyFill="1" applyBorder="1" applyAlignment="1">
      <alignment horizontal="right" vertical="center" wrapText="1"/>
    </xf>
    <xf numFmtId="0" fontId="61" fillId="25" borderId="27" xfId="9" applyFont="1" applyFill="1" applyBorder="1" applyAlignment="1">
      <alignment vertical="center"/>
    </xf>
    <xf numFmtId="0" fontId="58" fillId="25" borderId="27" xfId="0" applyFont="1" applyFill="1" applyBorder="1" applyAlignment="1">
      <alignment vertical="center"/>
    </xf>
    <xf numFmtId="0" fontId="60" fillId="0" borderId="27" xfId="9" applyFont="1" applyBorder="1" applyAlignment="1">
      <alignment horizontal="right" vertical="center" wrapText="1"/>
    </xf>
    <xf numFmtId="0" fontId="20" fillId="0" borderId="11" xfId="2" applyFont="1" applyBorder="1" applyAlignment="1">
      <alignment horizontal="left" vertical="center"/>
    </xf>
    <xf numFmtId="0" fontId="20" fillId="0" borderId="9" xfId="2" applyFont="1" applyBorder="1" applyAlignment="1">
      <alignment horizontal="left" vertical="center"/>
    </xf>
    <xf numFmtId="0" fontId="20" fillId="0" borderId="10" xfId="2" applyFont="1" applyBorder="1" applyAlignment="1">
      <alignment horizontal="left" vertical="center"/>
    </xf>
    <xf numFmtId="0" fontId="21" fillId="0" borderId="4" xfId="2" applyFont="1" applyBorder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" fillId="0" borderId="4" xfId="2" applyBorder="1" applyAlignment="1">
      <alignment horizontal="center"/>
    </xf>
    <xf numFmtId="0" fontId="11" fillId="4" borderId="4" xfId="2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19" fillId="0" borderId="9" xfId="2" applyFont="1" applyBorder="1" applyAlignment="1">
      <alignment horizontal="left" vertical="center"/>
    </xf>
    <xf numFmtId="0" fontId="19" fillId="0" borderId="10" xfId="2" applyFont="1" applyBorder="1" applyAlignment="1">
      <alignment horizontal="left" vertical="center"/>
    </xf>
    <xf numFmtId="0" fontId="12" fillId="0" borderId="8" xfId="2" applyFont="1" applyBorder="1" applyAlignment="1">
      <alignment horizontal="left" vertical="center"/>
    </xf>
    <xf numFmtId="0" fontId="12" fillId="0" borderId="9" xfId="2" applyFont="1" applyBorder="1" applyAlignment="1">
      <alignment horizontal="left" vertic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top" wrapText="1"/>
    </xf>
    <xf numFmtId="0" fontId="12" fillId="0" borderId="10" xfId="2" applyFont="1" applyBorder="1" applyAlignment="1">
      <alignment horizontal="left" vertical="center"/>
    </xf>
    <xf numFmtId="0" fontId="3" fillId="7" borderId="8" xfId="2" applyFont="1" applyFill="1" applyBorder="1" applyAlignment="1">
      <alignment horizontal="left" vertical="center"/>
    </xf>
    <xf numFmtId="0" fontId="3" fillId="7" borderId="9" xfId="2" applyFont="1" applyFill="1" applyBorder="1" applyAlignment="1">
      <alignment horizontal="left" vertical="center"/>
    </xf>
    <xf numFmtId="0" fontId="3" fillId="7" borderId="10" xfId="2" applyFont="1" applyFill="1" applyBorder="1" applyAlignment="1">
      <alignment horizontal="left" vertical="center"/>
    </xf>
    <xf numFmtId="0" fontId="3" fillId="7" borderId="8" xfId="4" applyFont="1" applyFill="1" applyBorder="1" applyAlignment="1">
      <alignment horizontal="left" vertical="center"/>
    </xf>
    <xf numFmtId="0" fontId="3" fillId="7" borderId="9" xfId="4" applyFont="1" applyFill="1" applyBorder="1" applyAlignment="1">
      <alignment horizontal="left" vertical="center"/>
    </xf>
    <xf numFmtId="0" fontId="3" fillId="7" borderId="10" xfId="4" applyFont="1" applyFill="1" applyBorder="1" applyAlignment="1">
      <alignment horizontal="left" vertical="center"/>
    </xf>
    <xf numFmtId="0" fontId="3" fillId="13" borderId="8" xfId="4" applyFont="1" applyFill="1" applyBorder="1" applyAlignment="1">
      <alignment horizontal="left" vertical="center"/>
    </xf>
    <xf numFmtId="0" fontId="3" fillId="13" borderId="9" xfId="4" applyFont="1" applyFill="1" applyBorder="1" applyAlignment="1">
      <alignment horizontal="left" vertical="center"/>
    </xf>
    <xf numFmtId="0" fontId="3" fillId="13" borderId="10" xfId="4" applyFont="1" applyFill="1" applyBorder="1" applyAlignment="1">
      <alignment horizontal="left" vertical="center"/>
    </xf>
    <xf numFmtId="0" fontId="3" fillId="12" borderId="8" xfId="4" applyFont="1" applyFill="1" applyBorder="1" applyAlignment="1">
      <alignment horizontal="left" vertical="center"/>
    </xf>
    <xf numFmtId="0" fontId="3" fillId="12" borderId="9" xfId="4" applyFont="1" applyFill="1" applyBorder="1" applyAlignment="1">
      <alignment horizontal="left" vertical="center"/>
    </xf>
    <xf numFmtId="0" fontId="3" fillId="12" borderId="10" xfId="4" applyFont="1" applyFill="1" applyBorder="1" applyAlignment="1">
      <alignment horizontal="left" vertical="center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7" xfId="2" applyBorder="1" applyAlignment="1">
      <alignment horizontal="center"/>
    </xf>
    <xf numFmtId="0" fontId="11" fillId="4" borderId="1" xfId="2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center" vertical="center"/>
    </xf>
    <xf numFmtId="0" fontId="11" fillId="4" borderId="3" xfId="2" applyFont="1" applyFill="1" applyBorder="1" applyAlignment="1">
      <alignment horizontal="center" vertical="center"/>
    </xf>
    <xf numFmtId="0" fontId="11" fillId="4" borderId="5" xfId="2" applyFont="1" applyFill="1" applyBorder="1" applyAlignment="1">
      <alignment horizontal="center" vertical="center"/>
    </xf>
    <xf numFmtId="0" fontId="11" fillId="4" borderId="6" xfId="2" applyFont="1" applyFill="1" applyBorder="1" applyAlignment="1">
      <alignment horizontal="center" vertical="center"/>
    </xf>
    <xf numFmtId="0" fontId="11" fillId="4" borderId="7" xfId="2" applyFont="1" applyFill="1" applyBorder="1" applyAlignment="1">
      <alignment horizontal="center" vertical="center"/>
    </xf>
    <xf numFmtId="0" fontId="31" fillId="20" borderId="0" xfId="0" applyFont="1" applyFill="1" applyAlignment="1">
      <alignment horizontal="center"/>
    </xf>
    <xf numFmtId="0" fontId="31" fillId="20" borderId="12" xfId="0" applyFont="1" applyFill="1" applyBorder="1" applyAlignment="1">
      <alignment horizontal="center"/>
    </xf>
    <xf numFmtId="0" fontId="31" fillId="20" borderId="9" xfId="0" applyFont="1" applyFill="1" applyBorder="1" applyAlignment="1">
      <alignment horizontal="left"/>
    </xf>
    <xf numFmtId="0" fontId="3" fillId="22" borderId="5" xfId="2" applyFont="1" applyFill="1" applyBorder="1" applyAlignment="1">
      <alignment horizontal="center" vertical="center"/>
    </xf>
    <xf numFmtId="0" fontId="3" fillId="22" borderId="6" xfId="2" applyFont="1" applyFill="1" applyBorder="1" applyAlignment="1">
      <alignment horizontal="center" vertical="center"/>
    </xf>
    <xf numFmtId="0" fontId="17" fillId="7" borderId="8" xfId="2" applyFont="1" applyFill="1" applyBorder="1" applyAlignment="1">
      <alignment horizontal="left" vertical="center"/>
    </xf>
    <xf numFmtId="0" fontId="17" fillId="7" borderId="9" xfId="2" applyFont="1" applyFill="1" applyBorder="1" applyAlignment="1">
      <alignment horizontal="left" vertical="center"/>
    </xf>
    <xf numFmtId="0" fontId="17" fillId="7" borderId="10" xfId="2" applyFont="1" applyFill="1" applyBorder="1" applyAlignment="1">
      <alignment horizontal="left" vertical="center"/>
    </xf>
    <xf numFmtId="0" fontId="37" fillId="3" borderId="8" xfId="2" applyFont="1" applyFill="1" applyBorder="1" applyAlignment="1">
      <alignment horizontal="center" vertical="center" wrapText="1"/>
    </xf>
    <xf numFmtId="0" fontId="37" fillId="3" borderId="9" xfId="2" applyFont="1" applyFill="1" applyBorder="1" applyAlignment="1">
      <alignment horizontal="center" vertical="center" wrapText="1"/>
    </xf>
    <xf numFmtId="0" fontId="37" fillId="3" borderId="10" xfId="2" applyFont="1" applyFill="1" applyBorder="1" applyAlignment="1">
      <alignment horizontal="center" vertical="center" wrapText="1"/>
    </xf>
    <xf numFmtId="0" fontId="3" fillId="22" borderId="8" xfId="2" applyFont="1" applyFill="1" applyBorder="1" applyAlignment="1">
      <alignment horizontal="center" vertical="center"/>
    </xf>
    <xf numFmtId="0" fontId="3" fillId="22" borderId="9" xfId="2" applyFont="1" applyFill="1" applyBorder="1" applyAlignment="1">
      <alignment horizontal="center" vertical="center"/>
    </xf>
    <xf numFmtId="0" fontId="3" fillId="22" borderId="10" xfId="2" applyFont="1" applyFill="1" applyBorder="1" applyAlignment="1">
      <alignment horizontal="center" vertical="center"/>
    </xf>
    <xf numFmtId="0" fontId="21" fillId="0" borderId="8" xfId="2" applyFont="1" applyBorder="1" applyAlignment="1">
      <alignment horizontal="left" vertical="center"/>
    </xf>
    <xf numFmtId="0" fontId="21" fillId="0" borderId="9" xfId="2" applyFont="1" applyBorder="1" applyAlignment="1">
      <alignment horizontal="left" vertical="center"/>
    </xf>
    <xf numFmtId="0" fontId="21" fillId="0" borderId="10" xfId="2" applyFont="1" applyBorder="1" applyAlignment="1">
      <alignment horizontal="left" vertical="center"/>
    </xf>
    <xf numFmtId="0" fontId="38" fillId="3" borderId="2" xfId="2" applyFont="1" applyFill="1" applyBorder="1" applyAlignment="1">
      <alignment horizontal="center" vertical="center" wrapText="1"/>
    </xf>
    <xf numFmtId="0" fontId="39" fillId="3" borderId="2" xfId="2" applyFont="1" applyFill="1" applyBorder="1" applyAlignment="1">
      <alignment horizontal="center" vertical="center" wrapText="1"/>
    </xf>
    <xf numFmtId="0" fontId="39" fillId="3" borderId="6" xfId="2" applyFont="1" applyFill="1" applyBorder="1" applyAlignment="1">
      <alignment horizontal="center" vertical="center" wrapText="1"/>
    </xf>
    <xf numFmtId="0" fontId="40" fillId="22" borderId="1" xfId="2" applyFont="1" applyFill="1" applyBorder="1" applyAlignment="1">
      <alignment horizontal="center" vertical="center"/>
    </xf>
    <xf numFmtId="0" fontId="40" fillId="22" borderId="2" xfId="2" applyFont="1" applyFill="1" applyBorder="1" applyAlignment="1">
      <alignment horizontal="center" vertical="center"/>
    </xf>
    <xf numFmtId="0" fontId="40" fillId="22" borderId="5" xfId="2" applyFont="1" applyFill="1" applyBorder="1" applyAlignment="1">
      <alignment horizontal="center" vertical="center"/>
    </xf>
    <xf numFmtId="0" fontId="40" fillId="22" borderId="6" xfId="2" applyFont="1" applyFill="1" applyBorder="1" applyAlignment="1">
      <alignment horizontal="center" vertical="center"/>
    </xf>
  </cellXfs>
  <cellStyles count="10">
    <cellStyle name="Lien hypertexte" xfId="1" builtinId="8"/>
    <cellStyle name="Normal" xfId="0" builtinId="0"/>
    <cellStyle name="Normal 2" xfId="2" xr:uid="{97DC1055-0348-4223-B81B-6C87AC15C8D8}"/>
    <cellStyle name="Normal 2 2" xfId="4" xr:uid="{B24752F2-CB5C-4D7E-8A0A-34ED96BF091B}"/>
    <cellStyle name="Normal 2 2 2" xfId="6" xr:uid="{335E8C98-CFA5-4180-8D76-FA25B09F6C12}"/>
    <cellStyle name="Normal 2 4" xfId="5" xr:uid="{4E538F02-E11F-4435-8061-1EBE133432DE}"/>
    <cellStyle name="Normal 2 5" xfId="7" xr:uid="{652AA6E9-6797-46DB-A8A1-D8CA1809ED52}"/>
    <cellStyle name="Normal 3" xfId="8" xr:uid="{5C1D57B9-6FA1-400B-A47E-CD071D6444CC}"/>
    <cellStyle name="Normal 5" xfId="9" xr:uid="{EE28ECC4-6E20-474E-86ED-17E018CA5D1D}"/>
    <cellStyle name="Normal_bord Lot 5 Men int. Agenc. Mob" xfId="3" xr:uid="{3A6D170C-AFFA-4BD7-98EC-E5FA855B1612}"/>
  </cellStyles>
  <dxfs count="14"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440676</xdr:colOff>
      <xdr:row>0</xdr:row>
      <xdr:rowOff>45449</xdr:rowOff>
    </xdr:from>
    <xdr:to>
      <xdr:col>6</xdr:col>
      <xdr:colOff>360598</xdr:colOff>
      <xdr:row>2</xdr:row>
      <xdr:rowOff>95663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005D68-2866-4648-B17C-3956777B6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7616" y="45449"/>
          <a:ext cx="2223067" cy="41406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287973</xdr:colOff>
      <xdr:row>2</xdr:row>
      <xdr:rowOff>94502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94FBC3-019F-4BED-B9B0-882A2F7E8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255838" cy="54816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400120</xdr:colOff>
      <xdr:row>1</xdr:row>
      <xdr:rowOff>303235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7B93F2F-E7D5-42F2-9AB2-931F7E6E3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371795" cy="50543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22709</xdr:rowOff>
    </xdr:from>
    <xdr:to>
      <xdr:col>1</xdr:col>
      <xdr:colOff>2227527</xdr:colOff>
      <xdr:row>3</xdr:row>
      <xdr:rowOff>91496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4A1157-A128-4D22-9374-7F9DAFB8B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" y="228449"/>
          <a:ext cx="2227527" cy="43835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2906486</xdr:colOff>
      <xdr:row>0</xdr:row>
      <xdr:rowOff>43545</xdr:rowOff>
    </xdr:from>
    <xdr:to>
      <xdr:col>3</xdr:col>
      <xdr:colOff>370755</xdr:colOff>
      <xdr:row>2</xdr:row>
      <xdr:rowOff>94502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241FCF6-B730-44E0-8780-55EDDCC77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791" y="45450"/>
          <a:ext cx="2142949" cy="411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847725</xdr:colOff>
      <xdr:row>9</xdr:row>
      <xdr:rowOff>9525</xdr:rowOff>
    </xdr:from>
    <xdr:to>
      <xdr:col>7</xdr:col>
      <xdr:colOff>988694</xdr:colOff>
      <xdr:row>13</xdr:row>
      <xdr:rowOff>171450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74980277-1F54-4DAB-B8BA-81F4571181AC}"/>
            </a:ext>
          </a:extLst>
        </xdr:cNvPr>
        <xdr:cNvSpPr/>
      </xdr:nvSpPr>
      <xdr:spPr>
        <a:xfrm>
          <a:off x="5867400" y="1724025"/>
          <a:ext cx="140969" cy="923925"/>
        </a:xfrm>
        <a:prstGeom prst="downArrow">
          <a:avLst/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C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208378</xdr:colOff>
      <xdr:row>2</xdr:row>
      <xdr:rowOff>58307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179EB6-F672-4B2E-8D3C-A921CCEE8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85353" cy="4205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212188</xdr:colOff>
      <xdr:row>2</xdr:row>
      <xdr:rowOff>54497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F74FF8-1EAB-4F4F-9250-ECBE54094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361028" cy="50815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284163</xdr:colOff>
      <xdr:row>2</xdr:row>
      <xdr:rowOff>94502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FBD4DB-2535-4DD7-9433-02BB414B4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255838" cy="5443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284163</xdr:colOff>
      <xdr:row>2</xdr:row>
      <xdr:rowOff>94502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8CA32D2-7CB5-44DC-865F-336FC8356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85353" cy="420527"/>
        </a:xfrm>
        <a:prstGeom prst="rect">
          <a:avLst/>
        </a:prstGeom>
      </xdr:spPr>
    </xdr:pic>
    <xdr:clientData/>
  </xdr:twoCellAnchor>
  <xdr:oneCellAnchor>
    <xdr:from>
      <xdr:col>7</xdr:col>
      <xdr:colOff>0</xdr:colOff>
      <xdr:row>0</xdr:row>
      <xdr:rowOff>0</xdr:rowOff>
    </xdr:from>
    <xdr:ext cx="1661160" cy="466724"/>
    <xdr:sp macro="" textlink="">
      <xdr:nvSpPr>
        <xdr:cNvPr id="3" name="Text Box 19" descr="Insère une ligne SOUS la ligne actuelle">
          <a:extLst>
            <a:ext uri="{FF2B5EF4-FFF2-40B4-BE49-F238E27FC236}">
              <a16:creationId xmlns:a16="http://schemas.microsoft.com/office/drawing/2014/main" id="{87E19FEA-2616-4456-A06D-6D1E747CCB46}"/>
            </a:ext>
          </a:extLst>
        </xdr:cNvPr>
        <xdr:cNvSpPr txBox="1">
          <a:spLocks noChangeArrowheads="1"/>
        </xdr:cNvSpPr>
      </xdr:nvSpPr>
      <xdr:spPr bwMode="auto">
        <a:xfrm>
          <a:off x="8747761" y="0"/>
          <a:ext cx="1661160" cy="466724"/>
        </a:xfrm>
        <a:prstGeom prst="roundRect">
          <a:avLst/>
        </a:prstGeom>
        <a:solidFill>
          <a:schemeClr val="accent3"/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900" b="1" i="0" u="none" strike="noStrike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Insérer une ligne en-dessous</a:t>
          </a:r>
          <a:br>
            <a:rPr lang="fr-FR" sz="900" b="1" i="0" u="none" strike="noStrike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</a:br>
          <a:r>
            <a:rPr lang="fr-FR" sz="900" b="1" i="0" u="none" strike="noStrike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AVEC FORMULES</a:t>
          </a:r>
        </a:p>
      </xdr:txBody>
    </xdr:sp>
    <xdr:clientData fLocksWithSheet="0" fPrint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284163</xdr:colOff>
      <xdr:row>2</xdr:row>
      <xdr:rowOff>92597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BCB209A-FB8C-4EDC-971E-97B3032D5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81543" cy="4167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287973</xdr:colOff>
      <xdr:row>2</xdr:row>
      <xdr:rowOff>96407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06B67B5-2019-4BF1-A04B-B213F064A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259648" cy="54625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284163</xdr:colOff>
      <xdr:row>2</xdr:row>
      <xdr:rowOff>98312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5BE451-B168-4AA9-BCF5-CB1FDBA0B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85353" cy="4205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KARDHAM">
      <a:dk1>
        <a:srgbClr val="1D1D1D"/>
      </a:dk1>
      <a:lt1>
        <a:srgbClr val="FFFFFF"/>
      </a:lt1>
      <a:dk2>
        <a:srgbClr val="1D1D1D"/>
      </a:dk2>
      <a:lt2>
        <a:srgbClr val="9B9B9A"/>
      </a:lt2>
      <a:accent1>
        <a:srgbClr val="F9423A"/>
      </a:accent1>
      <a:accent2>
        <a:srgbClr val="53565A"/>
      </a:accent2>
      <a:accent3>
        <a:srgbClr val="FCE300"/>
      </a:accent3>
      <a:accent4>
        <a:srgbClr val="5D7975"/>
      </a:accent4>
      <a:accent5>
        <a:srgbClr val="005151"/>
      </a:accent5>
      <a:accent6>
        <a:srgbClr val="30457C"/>
      </a:accent6>
      <a:hlink>
        <a:srgbClr val="FF7768"/>
      </a:hlink>
      <a:folHlink>
        <a:srgbClr val="54C0D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5C270-3318-424A-8F44-7849871C8C72}">
  <sheetPr>
    <pageSetUpPr fitToPage="1"/>
  </sheetPr>
  <dimension ref="A1:O63"/>
  <sheetViews>
    <sheetView topLeftCell="B1" workbookViewId="0">
      <selection activeCell="T1" sqref="T1"/>
    </sheetView>
  </sheetViews>
  <sheetFormatPr baseColWidth="10" defaultColWidth="12.28515625" defaultRowHeight="15" outlineLevelRow="1"/>
  <cols>
    <col min="1" max="1" width="7.140625" style="2" hidden="1" customWidth="1"/>
    <col min="2" max="2" width="3.5703125" style="2" customWidth="1"/>
    <col min="3" max="3" width="8.5703125" style="2" customWidth="1"/>
    <col min="4" max="4" width="19.7109375" style="2" customWidth="1"/>
    <col min="5" max="5" width="26.5703125" style="2" customWidth="1"/>
    <col min="6" max="7" width="9" style="2" customWidth="1"/>
    <col min="8" max="9" width="17.28515625" style="2" customWidth="1"/>
    <col min="10" max="14" width="16.28515625" style="11" hidden="1" customWidth="1"/>
    <col min="15" max="15" width="0" style="72" hidden="1" customWidth="1"/>
    <col min="16" max="16384" width="12.28515625" style="2"/>
  </cols>
  <sheetData>
    <row r="1" spans="1:15" ht="19.899999999999999" customHeight="1">
      <c r="B1" s="256"/>
      <c r="C1" s="256"/>
      <c r="D1" s="256"/>
      <c r="E1" s="256"/>
      <c r="F1" s="256"/>
      <c r="G1" s="256"/>
      <c r="H1" s="256"/>
      <c r="I1" s="1" t="s">
        <v>30</v>
      </c>
    </row>
    <row r="2" spans="1:15" ht="19.899999999999999" customHeight="1">
      <c r="B2" s="256"/>
      <c r="C2" s="256"/>
      <c r="D2" s="256"/>
      <c r="E2" s="256"/>
      <c r="F2" s="256"/>
      <c r="G2" s="256"/>
      <c r="H2" s="256"/>
      <c r="I2" s="1">
        <f ca="1">TODAY()</f>
        <v>45748</v>
      </c>
    </row>
    <row r="3" spans="1:15" ht="15" customHeight="1">
      <c r="B3" s="257" t="s">
        <v>0</v>
      </c>
      <c r="C3" s="257"/>
      <c r="D3" s="257"/>
      <c r="E3" s="257"/>
      <c r="F3" s="257"/>
      <c r="G3" s="257"/>
      <c r="H3" s="257"/>
      <c r="I3" s="257"/>
    </row>
    <row r="4" spans="1:15" ht="15" customHeight="1">
      <c r="B4" s="257"/>
      <c r="C4" s="257"/>
      <c r="D4" s="257"/>
      <c r="E4" s="257"/>
      <c r="F4" s="257"/>
      <c r="G4" s="257"/>
      <c r="H4" s="257"/>
      <c r="I4" s="257"/>
    </row>
    <row r="5" spans="1:15" s="7" customFormat="1" ht="10.15" customHeight="1" outlineLevel="1">
      <c r="B5" s="3"/>
      <c r="D5" s="258"/>
      <c r="E5" s="258"/>
      <c r="F5" s="258"/>
      <c r="G5" s="258"/>
      <c r="H5" s="258"/>
      <c r="I5" s="258"/>
      <c r="J5" s="73"/>
      <c r="K5" s="73"/>
      <c r="L5" s="73"/>
      <c r="M5" s="73"/>
      <c r="N5" s="73"/>
      <c r="O5" s="74"/>
    </row>
    <row r="6" spans="1:15" s="7" customFormat="1" ht="21" outlineLevel="1">
      <c r="B6" s="259" t="s">
        <v>31</v>
      </c>
      <c r="C6" s="260"/>
      <c r="D6" s="261" t="s">
        <v>32</v>
      </c>
      <c r="E6" s="262"/>
      <c r="F6" s="262"/>
      <c r="G6" s="262"/>
      <c r="H6" s="262"/>
      <c r="I6" s="263"/>
      <c r="J6" s="73"/>
      <c r="K6" s="73"/>
      <c r="L6" s="73"/>
      <c r="M6" s="73"/>
      <c r="N6" s="73"/>
      <c r="O6" s="74"/>
    </row>
    <row r="7" spans="1:15" s="7" customFormat="1" ht="21" outlineLevel="1">
      <c r="B7" s="264" t="s">
        <v>33</v>
      </c>
      <c r="C7" s="265"/>
      <c r="D7" s="251" t="s">
        <v>34</v>
      </c>
      <c r="E7" s="252"/>
      <c r="F7" s="252"/>
      <c r="G7" s="252"/>
      <c r="H7" s="252"/>
      <c r="I7" s="253"/>
      <c r="J7" s="73"/>
      <c r="K7" s="73"/>
      <c r="L7" s="73"/>
      <c r="M7" s="73"/>
      <c r="N7" s="73"/>
      <c r="O7" s="74"/>
    </row>
    <row r="8" spans="1:15" s="7" customFormat="1" ht="15.75" outlineLevel="1">
      <c r="B8" s="75" t="s">
        <v>35</v>
      </c>
      <c r="C8" s="76"/>
      <c r="D8" s="251" t="s">
        <v>36</v>
      </c>
      <c r="E8" s="252"/>
      <c r="F8" s="252"/>
      <c r="G8" s="252"/>
      <c r="H8" s="252"/>
      <c r="I8" s="253"/>
      <c r="J8" s="73"/>
      <c r="K8" s="73"/>
      <c r="L8" s="73"/>
      <c r="M8" s="73"/>
      <c r="N8" s="73"/>
      <c r="O8" s="74"/>
    </row>
    <row r="9" spans="1:15" s="7" customFormat="1" ht="15.75" outlineLevel="1">
      <c r="B9" s="254" t="s">
        <v>37</v>
      </c>
      <c r="C9" s="254"/>
      <c r="D9" s="254"/>
      <c r="E9" s="254"/>
      <c r="F9" s="254"/>
      <c r="G9" s="254"/>
      <c r="H9" s="254"/>
      <c r="I9" s="77">
        <v>9700</v>
      </c>
      <c r="J9" s="73"/>
      <c r="K9" s="73"/>
      <c r="L9" s="73"/>
      <c r="M9" s="73"/>
      <c r="N9" s="73"/>
      <c r="O9" s="74"/>
    </row>
    <row r="10" spans="1:15" s="7" customFormat="1" ht="15.6" customHeight="1" outlineLevel="1">
      <c r="B10" s="254" t="s">
        <v>38</v>
      </c>
      <c r="C10" s="254"/>
      <c r="D10" s="254"/>
      <c r="E10" s="254"/>
      <c r="F10" s="254"/>
      <c r="G10" s="254"/>
      <c r="H10" s="254"/>
      <c r="I10" s="78">
        <v>2</v>
      </c>
      <c r="J10" s="73"/>
      <c r="K10" s="73"/>
      <c r="L10" s="73"/>
      <c r="M10" s="73"/>
      <c r="N10" s="73"/>
      <c r="O10" s="74"/>
    </row>
    <row r="11" spans="1:15" ht="10.15" customHeight="1">
      <c r="B11" s="10"/>
      <c r="D11" s="255"/>
      <c r="E11" s="255"/>
      <c r="F11" s="255"/>
      <c r="G11" s="255"/>
      <c r="H11" s="255"/>
      <c r="I11" s="255"/>
    </row>
    <row r="12" spans="1:15" s="7" customFormat="1" ht="20.100000000000001" customHeight="1">
      <c r="B12" s="32" t="s">
        <v>39</v>
      </c>
      <c r="C12" s="33"/>
      <c r="D12" s="33"/>
      <c r="E12" s="33"/>
      <c r="F12" s="33"/>
      <c r="G12" s="33"/>
      <c r="H12" s="33"/>
      <c r="I12" s="34"/>
      <c r="J12" s="73"/>
      <c r="K12" s="73"/>
      <c r="L12" s="73"/>
      <c r="M12" s="73"/>
      <c r="N12" s="73"/>
      <c r="O12" s="74"/>
    </row>
    <row r="13" spans="1:15" s="7" customFormat="1" ht="10.15" customHeight="1">
      <c r="E13" s="79"/>
      <c r="F13" s="79"/>
      <c r="G13" s="79"/>
      <c r="H13" s="79"/>
      <c r="I13" s="79"/>
      <c r="J13" s="73"/>
      <c r="K13" s="73"/>
      <c r="L13" s="73"/>
      <c r="M13" s="73"/>
      <c r="N13" s="73"/>
      <c r="O13" s="74"/>
    </row>
    <row r="14" spans="1:15" s="80" customFormat="1" ht="20.100000000000001" customHeight="1">
      <c r="A14" s="80" t="s">
        <v>45</v>
      </c>
      <c r="B14" s="81" t="s">
        <v>46</v>
      </c>
      <c r="C14" s="82"/>
      <c r="D14" s="82"/>
      <c r="E14" s="82"/>
      <c r="F14" s="82"/>
      <c r="G14" s="82"/>
      <c r="H14" s="83"/>
      <c r="I14" s="84">
        <f>SUM(I15:I33)</f>
        <v>0</v>
      </c>
    </row>
    <row r="15" spans="1:15" s="80" customFormat="1" ht="9.6" customHeight="1">
      <c r="B15" s="85"/>
      <c r="C15" s="85"/>
      <c r="D15" s="85"/>
      <c r="E15" s="86"/>
      <c r="F15" s="86"/>
      <c r="H15" s="87"/>
      <c r="I15" s="88"/>
    </row>
    <row r="16" spans="1:15" s="7" customFormat="1" ht="19.149999999999999" customHeight="1">
      <c r="A16" s="7" t="str">
        <f>$B$14</f>
        <v>LOTS ARCHITECTURAUX</v>
      </c>
      <c r="B16" s="89">
        <f ca="1">COUNTIF($C$1:INDIRECT("$C"&amp;ROW($B16)),"LOT")</f>
        <v>1</v>
      </c>
      <c r="C16" s="89" t="s">
        <v>1</v>
      </c>
      <c r="D16" s="90" t="s">
        <v>21</v>
      </c>
      <c r="E16" s="91"/>
      <c r="F16" s="91"/>
      <c r="G16" s="91"/>
      <c r="H16" s="92"/>
      <c r="I16" s="92">
        <f>'INSTALLATION CHANTIER'!G73</f>
        <v>0</v>
      </c>
      <c r="J16" s="73"/>
      <c r="K16" s="73"/>
      <c r="L16" s="73"/>
      <c r="M16" s="73"/>
      <c r="N16" s="73"/>
      <c r="O16" s="74"/>
    </row>
    <row r="17" spans="1:15" s="80" customFormat="1" ht="9.6" customHeight="1">
      <c r="B17" s="85"/>
      <c r="C17" s="85"/>
      <c r="D17" s="85"/>
      <c r="E17" s="86"/>
      <c r="F17" s="86"/>
      <c r="H17" s="87"/>
      <c r="I17" s="88"/>
    </row>
    <row r="18" spans="1:15" s="7" customFormat="1" ht="19.149999999999999" customHeight="1">
      <c r="A18" s="7" t="str">
        <f>$B$14</f>
        <v>LOTS ARCHITECTURAUX</v>
      </c>
      <c r="B18" s="89">
        <f ca="1">COUNTIF($C$1:INDIRECT("$C"&amp;ROW($B18)),"LOT")</f>
        <v>2</v>
      </c>
      <c r="C18" s="93" t="s">
        <v>1</v>
      </c>
      <c r="D18" s="94" t="str">
        <f>CURAGE!B10</f>
        <v>CURAGE</v>
      </c>
      <c r="E18" s="91"/>
      <c r="F18" s="91"/>
      <c r="G18" s="91"/>
      <c r="H18" s="92"/>
      <c r="I18" s="92">
        <f>CURAGE!G112</f>
        <v>0</v>
      </c>
      <c r="J18" s="73"/>
      <c r="K18" s="73"/>
      <c r="L18" s="73"/>
      <c r="M18" s="73"/>
      <c r="N18" s="73"/>
      <c r="O18" s="74"/>
    </row>
    <row r="19" spans="1:15" s="80" customFormat="1" ht="9.6" customHeight="1">
      <c r="B19" s="85"/>
      <c r="C19" s="85"/>
      <c r="D19" s="85"/>
      <c r="E19" s="86"/>
      <c r="F19" s="86"/>
      <c r="H19" s="87"/>
      <c r="I19" s="88"/>
    </row>
    <row r="20" spans="1:15" s="7" customFormat="1" ht="19.149999999999999" customHeight="1">
      <c r="A20" s="7" t="str">
        <f>$B$14</f>
        <v>LOTS ARCHITECTURAUX</v>
      </c>
      <c r="B20" s="89">
        <f ca="1">COUNTIF($C$1:INDIRECT("$C"&amp;ROW($B20)),"LOT")</f>
        <v>3</v>
      </c>
      <c r="C20" s="93" t="s">
        <v>1</v>
      </c>
      <c r="D20" s="94" t="str">
        <f>PLATRERIE!B10</f>
        <v>PLATRERIE</v>
      </c>
      <c r="E20" s="91"/>
      <c r="F20" s="91"/>
      <c r="G20" s="91"/>
      <c r="H20" s="92"/>
      <c r="I20" s="92">
        <f>PLATRERIE!G45</f>
        <v>0</v>
      </c>
      <c r="J20" s="73"/>
      <c r="K20" s="73"/>
      <c r="L20" s="73"/>
      <c r="M20" s="73"/>
      <c r="N20" s="73"/>
      <c r="O20" s="74"/>
    </row>
    <row r="21" spans="1:15" s="80" customFormat="1" ht="9.6" customHeight="1">
      <c r="B21" s="85"/>
      <c r="C21" s="85"/>
      <c r="D21" s="85"/>
      <c r="E21" s="86"/>
      <c r="F21" s="86"/>
      <c r="H21" s="87"/>
      <c r="I21" s="88"/>
    </row>
    <row r="22" spans="1:15" s="7" customFormat="1" ht="19.149999999999999" customHeight="1">
      <c r="A22" s="7" t="str">
        <f>$B$14</f>
        <v>LOTS ARCHITECTURAUX</v>
      </c>
      <c r="B22" s="89">
        <f ca="1">COUNTIF($C$1:INDIRECT("$C"&amp;ROW($B22)),"LOT")</f>
        <v>4</v>
      </c>
      <c r="C22" s="93" t="s">
        <v>1</v>
      </c>
      <c r="D22" s="94" t="str">
        <f>'PLATRERIE MENUISERIE INTERIEURE'!B10</f>
        <v>MENUISERIE INT</v>
      </c>
      <c r="E22" s="91"/>
      <c r="F22" s="91"/>
      <c r="G22" s="91"/>
      <c r="H22" s="92"/>
      <c r="I22" s="92">
        <f>'PLATRERIE MENUISERIE INTERIEURE'!G84</f>
        <v>0</v>
      </c>
      <c r="J22" s="73"/>
      <c r="K22" s="73"/>
      <c r="L22" s="73"/>
      <c r="M22" s="73"/>
      <c r="N22" s="73"/>
      <c r="O22" s="74"/>
    </row>
    <row r="23" spans="1:15" s="80" customFormat="1" ht="9.6" customHeight="1">
      <c r="B23" s="85"/>
      <c r="C23" s="85"/>
      <c r="D23" s="85"/>
      <c r="E23" s="86"/>
      <c r="F23" s="86"/>
      <c r="H23" s="87"/>
      <c r="I23" s="88"/>
    </row>
    <row r="24" spans="1:15" s="7" customFormat="1" ht="19.149999999999999" customHeight="1">
      <c r="A24" s="7" t="str">
        <f>$B$14</f>
        <v>LOTS ARCHITECTURAUX</v>
      </c>
      <c r="B24" s="89">
        <f ca="1">COUNTIF($C$1:INDIRECT("$C"&amp;ROW($B24)),"LOT")</f>
        <v>5</v>
      </c>
      <c r="C24" s="93" t="s">
        <v>1</v>
      </c>
      <c r="D24" s="94" t="str">
        <f>'REVETEMENTS MURAUX'!B10</f>
        <v>PEINTURE - REVETEMENTS MURAUX</v>
      </c>
      <c r="E24" s="91"/>
      <c r="F24" s="91"/>
      <c r="G24" s="91"/>
      <c r="H24" s="92"/>
      <c r="I24" s="92">
        <f>'REVETEMENTS MURAUX'!G92</f>
        <v>0</v>
      </c>
      <c r="J24" s="73"/>
      <c r="K24" s="73"/>
      <c r="L24" s="73"/>
      <c r="M24" s="73"/>
      <c r="N24" s="73"/>
      <c r="O24" s="74"/>
    </row>
    <row r="25" spans="1:15" s="80" customFormat="1" ht="9.6" customHeight="1">
      <c r="B25" s="85"/>
      <c r="C25" s="85"/>
      <c r="D25" s="85"/>
      <c r="E25" s="86"/>
      <c r="F25" s="86"/>
      <c r="H25" s="87"/>
      <c r="I25" s="88"/>
    </row>
    <row r="26" spans="1:15" s="7" customFormat="1" ht="19.149999999999999" customHeight="1">
      <c r="A26" s="7" t="str">
        <f>$B$14</f>
        <v>LOTS ARCHITECTURAUX</v>
      </c>
      <c r="B26" s="89">
        <f ca="1">COUNTIF($C$1:INDIRECT("$C"&amp;ROW($B26)),"LOT")</f>
        <v>6</v>
      </c>
      <c r="C26" s="93" t="s">
        <v>1</v>
      </c>
      <c r="D26" s="95" t="str">
        <f>'FAUX PLAFOND'!B10</f>
        <v>FAUX-PLAFOND</v>
      </c>
      <c r="E26" s="91"/>
      <c r="F26" s="91"/>
      <c r="G26" s="91"/>
      <c r="H26" s="92"/>
      <c r="I26" s="92">
        <f>'FAUX PLAFOND'!G63</f>
        <v>0</v>
      </c>
      <c r="J26" s="73"/>
      <c r="K26" s="73"/>
      <c r="L26" s="73"/>
      <c r="M26" s="73"/>
      <c r="N26" s="73"/>
      <c r="O26" s="74"/>
    </row>
    <row r="27" spans="1:15" s="80" customFormat="1" ht="9.6" customHeight="1">
      <c r="B27" s="85"/>
      <c r="C27" s="85"/>
      <c r="D27" s="85"/>
      <c r="E27" s="86"/>
      <c r="F27" s="86"/>
      <c r="H27" s="87"/>
      <c r="I27" s="88"/>
    </row>
    <row r="28" spans="1:15" s="7" customFormat="1" ht="19.149999999999999" customHeight="1">
      <c r="A28" s="7" t="str">
        <f>$B$14</f>
        <v>LOTS ARCHITECTURAUX</v>
      </c>
      <c r="B28" s="89">
        <f ca="1">COUNTIF($C$1:INDIRECT("$C"&amp;ROW($B28)),"LOT")</f>
        <v>7</v>
      </c>
      <c r="C28" s="93" t="s">
        <v>1</v>
      </c>
      <c r="D28" s="94" t="str">
        <f>'REVETEMENT DE SOL'!B10</f>
        <v>REVETEMENTS DE SOL</v>
      </c>
      <c r="E28" s="91"/>
      <c r="F28" s="91"/>
      <c r="G28" s="91"/>
      <c r="H28" s="92"/>
      <c r="I28" s="92">
        <f>'REVETEMENT DE SOL'!G85</f>
        <v>0</v>
      </c>
      <c r="J28" s="73"/>
      <c r="K28" s="73"/>
      <c r="L28" s="73"/>
      <c r="M28" s="73"/>
      <c r="N28" s="73"/>
      <c r="O28" s="74"/>
    </row>
    <row r="29" spans="1:15" s="80" customFormat="1" ht="9.6" customHeight="1">
      <c r="B29" s="85"/>
      <c r="C29" s="85"/>
      <c r="D29" s="85"/>
      <c r="E29" s="86"/>
      <c r="F29" s="86"/>
      <c r="H29" s="87"/>
      <c r="I29" s="88"/>
    </row>
    <row r="30" spans="1:15" s="7" customFormat="1" ht="19.149999999999999" customHeight="1">
      <c r="A30" s="7" t="str">
        <f>$B$14</f>
        <v>LOTS ARCHITECTURAUX</v>
      </c>
      <c r="B30" s="89">
        <f ca="1">COUNTIF($C$1:INDIRECT("$C"&amp;ROW($B30)),"LOT")</f>
        <v>8</v>
      </c>
      <c r="C30" s="93" t="s">
        <v>1</v>
      </c>
      <c r="D30" s="94" t="str">
        <f>AGENCEMENT!B10</f>
        <v>AGENCEMENT</v>
      </c>
      <c r="E30" s="91"/>
      <c r="F30" s="91"/>
      <c r="G30" s="91"/>
      <c r="H30" s="92"/>
      <c r="I30" s="92">
        <f>AGENCEMENT!G65</f>
        <v>0</v>
      </c>
      <c r="J30" s="73"/>
      <c r="K30" s="73"/>
      <c r="L30" s="73"/>
      <c r="M30" s="73"/>
      <c r="N30" s="73"/>
      <c r="O30" s="74"/>
    </row>
    <row r="31" spans="1:15" s="80" customFormat="1" ht="9.6" customHeight="1">
      <c r="B31" s="85"/>
      <c r="C31" s="85"/>
      <c r="D31" s="85"/>
      <c r="E31" s="86"/>
      <c r="F31" s="86"/>
      <c r="H31" s="87"/>
      <c r="I31" s="88"/>
    </row>
    <row r="32" spans="1:15" s="7" customFormat="1" ht="19.149999999999999" customHeight="1">
      <c r="A32" s="7" t="str">
        <f>$B$14</f>
        <v>LOTS ARCHITECTURAUX</v>
      </c>
      <c r="B32" s="89">
        <f ca="1">COUNTIF($C$1:INDIRECT("$C"&amp;ROW($B32)),"LOT")</f>
        <v>9</v>
      </c>
      <c r="C32" s="93" t="s">
        <v>1</v>
      </c>
      <c r="D32" s="95" t="str">
        <f>GOE!B10</f>
        <v>MACONNERIE</v>
      </c>
      <c r="E32" s="91"/>
      <c r="F32" s="91"/>
      <c r="G32" s="91"/>
      <c r="H32" s="92"/>
      <c r="I32" s="92">
        <f>GOE!G25</f>
        <v>0</v>
      </c>
      <c r="J32" s="73"/>
      <c r="K32" s="73"/>
      <c r="L32" s="73"/>
      <c r="M32" s="73"/>
      <c r="N32" s="73"/>
      <c r="O32" s="74"/>
    </row>
    <row r="33" spans="1:15" s="7" customFormat="1" ht="10.15" customHeight="1">
      <c r="A33" s="7" t="str">
        <f ca="1">"Pied"&amp;B16</f>
        <v>Pied1</v>
      </c>
      <c r="D33" s="29"/>
      <c r="E33" s="31"/>
      <c r="F33" s="31"/>
      <c r="G33" s="31"/>
      <c r="H33" s="31"/>
      <c r="I33" s="31"/>
      <c r="J33" s="73"/>
      <c r="K33" s="73"/>
      <c r="L33" s="73"/>
      <c r="M33" s="73"/>
      <c r="N33" s="73"/>
      <c r="O33" s="74"/>
    </row>
    <row r="34" spans="1:15" s="80" customFormat="1" ht="20.100000000000001" customHeight="1">
      <c r="A34" s="80" t="s">
        <v>45</v>
      </c>
      <c r="B34" s="81" t="s">
        <v>47</v>
      </c>
      <c r="C34" s="82"/>
      <c r="D34" s="82"/>
      <c r="E34" s="82"/>
      <c r="F34" s="82"/>
      <c r="G34" s="82"/>
      <c r="H34" s="83"/>
      <c r="I34" s="84">
        <f>SUM(I35:I39)</f>
        <v>0</v>
      </c>
    </row>
    <row r="35" spans="1:15" s="80" customFormat="1" ht="9.6" customHeight="1">
      <c r="B35" s="85"/>
      <c r="C35" s="85"/>
      <c r="D35" s="85"/>
      <c r="E35" s="86"/>
      <c r="F35" s="86"/>
      <c r="H35" s="87"/>
      <c r="I35" s="88"/>
    </row>
    <row r="36" spans="1:15" s="7" customFormat="1" ht="19.149999999999999" customHeight="1">
      <c r="A36" s="7" t="str">
        <f>B34</f>
        <v>LOTS TECHNIQUES</v>
      </c>
      <c r="B36" s="89">
        <f ca="1">COUNTIF($C$1:INDIRECT("$C"&amp;ROW($B36)),"LOT")</f>
        <v>10</v>
      </c>
      <c r="C36" s="93" t="s">
        <v>1</v>
      </c>
      <c r="D36" s="95" t="s">
        <v>307</v>
      </c>
      <c r="E36" s="91"/>
      <c r="F36" s="91"/>
      <c r="G36" s="91"/>
      <c r="H36" s="92"/>
      <c r="I36" s="92">
        <f>'CVC-PLB'!G120</f>
        <v>0</v>
      </c>
      <c r="J36" s="73"/>
      <c r="K36" s="73"/>
      <c r="L36" s="73"/>
      <c r="M36" s="73"/>
      <c r="N36" s="73"/>
      <c r="O36" s="74"/>
    </row>
    <row r="37" spans="1:15" s="80" customFormat="1" ht="9.6" customHeight="1">
      <c r="B37" s="85"/>
      <c r="C37" s="85"/>
      <c r="D37" s="85"/>
      <c r="E37" s="86"/>
      <c r="F37" s="86"/>
      <c r="H37" s="87"/>
      <c r="I37" s="88"/>
    </row>
    <row r="38" spans="1:15" s="7" customFormat="1" ht="19.149999999999999" customHeight="1">
      <c r="A38" s="7" t="str">
        <f>$B$34</f>
        <v>LOTS TECHNIQUES</v>
      </c>
      <c r="B38" s="89">
        <f ca="1">COUNTIF($C$1:INDIRECT("$C"&amp;ROW($B38)),"LOT")</f>
        <v>11</v>
      </c>
      <c r="C38" s="93" t="s">
        <v>1</v>
      </c>
      <c r="D38" s="94" t="s">
        <v>20</v>
      </c>
      <c r="E38" s="91"/>
      <c r="F38" s="91"/>
      <c r="G38" s="91"/>
      <c r="H38" s="92"/>
      <c r="I38" s="92">
        <f>ELEC!F129</f>
        <v>0</v>
      </c>
      <c r="J38" s="73"/>
      <c r="K38" s="73"/>
      <c r="L38" s="73"/>
      <c r="M38" s="73"/>
      <c r="N38" s="73"/>
      <c r="O38" s="74"/>
    </row>
    <row r="39" spans="1:15" s="7" customFormat="1" ht="10.15" customHeight="1">
      <c r="A39" s="7" t="str">
        <f>"Pied"&amp;B34</f>
        <v>PiedLOTS TECHNIQUES</v>
      </c>
      <c r="D39" s="29"/>
      <c r="E39" s="31"/>
      <c r="F39" s="31"/>
      <c r="G39" s="31"/>
      <c r="H39" s="31"/>
      <c r="I39" s="31"/>
      <c r="J39" s="73"/>
      <c r="K39" s="73"/>
      <c r="L39" s="73"/>
      <c r="M39" s="73"/>
      <c r="N39" s="73"/>
      <c r="O39" s="74"/>
    </row>
    <row r="40" spans="1:15" s="7" customFormat="1" ht="19.5" customHeight="1">
      <c r="B40" s="32" t="str">
        <f>"Montant Total € HT - "&amp;B12</f>
        <v>Montant Total € HT - TRAVAUX</v>
      </c>
      <c r="C40" s="33"/>
      <c r="D40" s="33"/>
      <c r="E40" s="33"/>
      <c r="F40" s="96"/>
      <c r="G40" s="33"/>
      <c r="H40" s="34"/>
      <c r="I40" s="35">
        <f>+$I$14+$I$34</f>
        <v>0</v>
      </c>
      <c r="J40" s="73"/>
      <c r="K40" s="73"/>
      <c r="L40" s="73"/>
      <c r="M40" s="73"/>
      <c r="N40" s="73"/>
      <c r="O40" s="74"/>
    </row>
    <row r="41" spans="1:15" s="7" customFormat="1" ht="10.15" customHeight="1">
      <c r="D41" s="29"/>
      <c r="E41" s="31"/>
      <c r="F41" s="31"/>
      <c r="G41" s="31"/>
      <c r="H41" s="31"/>
      <c r="I41" s="31"/>
      <c r="J41" s="73"/>
      <c r="K41" s="73"/>
      <c r="L41" s="73"/>
      <c r="M41" s="73"/>
      <c r="N41" s="73"/>
      <c r="O41" s="74"/>
    </row>
    <row r="42" spans="1:15" s="80" customFormat="1" ht="20.100000000000001" hidden="1" customHeight="1" outlineLevel="1">
      <c r="B42" s="97" t="s">
        <v>48</v>
      </c>
      <c r="C42" s="97"/>
      <c r="D42" s="98"/>
      <c r="E42" s="99"/>
      <c r="F42" s="99"/>
      <c r="G42" s="99"/>
      <c r="H42" s="99"/>
      <c r="I42" s="100"/>
      <c r="J42" s="101"/>
      <c r="K42" s="101"/>
      <c r="L42" s="101"/>
      <c r="M42" s="101"/>
      <c r="N42" s="101"/>
      <c r="O42" s="102"/>
    </row>
    <row r="43" spans="1:15" s="80" customFormat="1" ht="20.100000000000001" hidden="1" customHeight="1" outlineLevel="1">
      <c r="B43" s="103" t="s">
        <v>49</v>
      </c>
      <c r="C43" s="104"/>
      <c r="D43" s="105"/>
      <c r="E43" s="106"/>
      <c r="F43" s="105"/>
      <c r="G43" s="105"/>
      <c r="H43" s="107"/>
      <c r="I43" s="108">
        <f>I40*E43</f>
        <v>0</v>
      </c>
      <c r="J43" s="101"/>
      <c r="K43" s="101"/>
      <c r="L43" s="101"/>
      <c r="M43" s="101"/>
      <c r="N43" s="101"/>
      <c r="O43" s="102"/>
    </row>
    <row r="44" spans="1:15" s="7" customFormat="1" ht="20.100000000000001" hidden="1" customHeight="1" outlineLevel="1">
      <c r="B44" s="103" t="s">
        <v>50</v>
      </c>
      <c r="C44" s="104"/>
      <c r="D44" s="105"/>
      <c r="E44" s="106"/>
      <c r="F44" s="105"/>
      <c r="G44" s="105"/>
      <c r="H44" s="107"/>
      <c r="I44" s="108">
        <f>I40*E44</f>
        <v>0</v>
      </c>
      <c r="J44" s="73"/>
      <c r="K44" s="73"/>
      <c r="L44" s="73"/>
      <c r="M44" s="73"/>
      <c r="N44" s="73"/>
      <c r="O44" s="74"/>
    </row>
    <row r="45" spans="1:15" s="7" customFormat="1" ht="20.100000000000001" hidden="1" customHeight="1" outlineLevel="1">
      <c r="B45" s="109" t="str">
        <f>"Montant Total € HT - "&amp;B42</f>
        <v>Montant Total € HT - HONORAIRES</v>
      </c>
      <c r="C45" s="109"/>
      <c r="D45" s="110"/>
      <c r="E45" s="111"/>
      <c r="F45" s="111"/>
      <c r="G45" s="111"/>
      <c r="H45" s="112"/>
      <c r="I45" s="113">
        <f>SUM(I43:I44)</f>
        <v>0</v>
      </c>
      <c r="J45" s="73"/>
      <c r="K45" s="73"/>
      <c r="L45" s="73"/>
      <c r="M45" s="73"/>
      <c r="N45" s="73"/>
      <c r="O45" s="74"/>
    </row>
    <row r="46" spans="1:15" ht="9.75" hidden="1" customHeight="1" outlineLevel="1"/>
    <row r="47" spans="1:15" s="80" customFormat="1" ht="20.100000000000001" hidden="1" customHeight="1" outlineLevel="1">
      <c r="B47" s="114" t="s">
        <v>51</v>
      </c>
      <c r="C47" s="115"/>
      <c r="D47" s="116"/>
      <c r="E47" s="116"/>
      <c r="F47" s="116"/>
      <c r="G47" s="116"/>
      <c r="H47" s="116"/>
      <c r="I47" s="117"/>
      <c r="J47" s="101"/>
      <c r="K47" s="101"/>
      <c r="L47" s="101"/>
      <c r="M47" s="101"/>
      <c r="N47" s="101"/>
      <c r="O47" s="102"/>
    </row>
    <row r="48" spans="1:15" s="7" customFormat="1" ht="20.100000000000001" hidden="1" customHeight="1" outlineLevel="1">
      <c r="A48" s="7" t="str">
        <f>"Alea"&amp;B14</f>
        <v>AleaLOTS ARCHITECTURAUX</v>
      </c>
      <c r="B48" s="118" t="str">
        <f xml:space="preserve"> "Aléas des " &amp;B14&amp;" :"</f>
        <v>Aléas des LOTS ARCHITECTURAUX :</v>
      </c>
      <c r="C48" s="119"/>
      <c r="D48" s="120"/>
      <c r="E48" s="121">
        <v>0.05</v>
      </c>
      <c r="F48" s="105"/>
      <c r="G48" s="105"/>
      <c r="H48" s="107"/>
      <c r="I48" s="108">
        <f>$I$14*E48</f>
        <v>0</v>
      </c>
      <c r="J48" s="73"/>
      <c r="K48" s="73"/>
      <c r="L48" s="73"/>
      <c r="M48" s="73"/>
      <c r="N48" s="73"/>
      <c r="O48" s="74"/>
    </row>
    <row r="49" spans="1:15" s="7" customFormat="1" ht="20.100000000000001" hidden="1" customHeight="1" outlineLevel="1">
      <c r="A49" s="7" t="str">
        <f>"Alea"&amp;B34</f>
        <v>AleaLOTS TECHNIQUES</v>
      </c>
      <c r="B49" s="118" t="str">
        <f xml:space="preserve"> "Aléas des " &amp;B34&amp;" :"</f>
        <v>Aléas des LOTS TECHNIQUES :</v>
      </c>
      <c r="C49" s="104"/>
      <c r="D49" s="105"/>
      <c r="E49" s="121">
        <v>0.1</v>
      </c>
      <c r="F49" s="105"/>
      <c r="G49" s="105"/>
      <c r="H49" s="107"/>
      <c r="I49" s="108">
        <f>I34*E49</f>
        <v>0</v>
      </c>
      <c r="J49" s="73"/>
      <c r="K49" s="73"/>
      <c r="L49" s="73"/>
      <c r="M49" s="73"/>
      <c r="N49" s="73"/>
      <c r="O49" s="74"/>
    </row>
    <row r="50" spans="1:15" s="7" customFormat="1" ht="20.100000000000001" hidden="1" customHeight="1" outlineLevel="1">
      <c r="B50" s="122" t="str">
        <f>"Montant Total € HT - "&amp;B47</f>
        <v>Montant Total € HT - Aléas</v>
      </c>
      <c r="C50" s="123"/>
      <c r="D50" s="123"/>
      <c r="E50" s="123"/>
      <c r="F50" s="123"/>
      <c r="G50" s="123"/>
      <c r="H50" s="124"/>
      <c r="I50" s="125">
        <f>SUM(I48:I49)</f>
        <v>0</v>
      </c>
      <c r="J50" s="73"/>
      <c r="K50" s="73"/>
      <c r="L50" s="73"/>
      <c r="M50" s="73"/>
      <c r="N50" s="73"/>
      <c r="O50" s="74"/>
    </row>
    <row r="51" spans="1:15" ht="9.75" hidden="1" customHeight="1" outlineLevel="1"/>
    <row r="52" spans="1:15" s="7" customFormat="1" ht="20.100000000000001" customHeight="1" collapsed="1">
      <c r="B52" s="126" t="s">
        <v>52</v>
      </c>
      <c r="C52" s="127"/>
      <c r="D52" s="127"/>
      <c r="E52" s="127"/>
      <c r="F52" s="128"/>
      <c r="G52" s="127"/>
      <c r="H52" s="129"/>
      <c r="I52" s="130">
        <f>+$I$40+$I$45+$I$50</f>
        <v>0</v>
      </c>
      <c r="J52" s="73"/>
      <c r="K52" s="73"/>
      <c r="L52" s="73"/>
      <c r="M52" s="73"/>
      <c r="N52" s="73"/>
      <c r="O52" s="74"/>
    </row>
    <row r="53" spans="1:15" s="7" customFormat="1" ht="20.100000000000001" hidden="1" customHeight="1" outlineLevel="1">
      <c r="B53" s="131" t="s">
        <v>53</v>
      </c>
      <c r="C53" s="132"/>
      <c r="D53" s="133"/>
      <c r="E53" s="133"/>
      <c r="F53" s="133"/>
      <c r="G53" s="133"/>
      <c r="H53" s="134"/>
      <c r="I53" s="135">
        <f>SUM(I52*20%)</f>
        <v>0</v>
      </c>
      <c r="J53" s="73"/>
      <c r="K53" s="73"/>
      <c r="L53" s="73"/>
      <c r="M53" s="73"/>
      <c r="N53" s="73"/>
      <c r="O53" s="74"/>
    </row>
    <row r="54" spans="1:15" s="7" customFormat="1" ht="20.100000000000001" hidden="1" customHeight="1" outlineLevel="1">
      <c r="B54" s="136" t="s">
        <v>54</v>
      </c>
      <c r="C54" s="137"/>
      <c r="D54" s="137"/>
      <c r="E54" s="137"/>
      <c r="F54" s="137"/>
      <c r="G54" s="137"/>
      <c r="H54" s="138"/>
      <c r="I54" s="139">
        <f>SUM(I52+I53)</f>
        <v>0</v>
      </c>
      <c r="J54" s="73"/>
      <c r="K54" s="73"/>
      <c r="L54" s="73"/>
      <c r="M54" s="73"/>
      <c r="N54" s="73"/>
      <c r="O54" s="74"/>
    </row>
    <row r="55" spans="1:15" ht="9.75" hidden="1" customHeight="1" outlineLevel="1"/>
    <row r="56" spans="1:15" s="7" customFormat="1" ht="20.100000000000001" hidden="1" customHeight="1" outlineLevel="1">
      <c r="B56" s="140" t="s">
        <v>55</v>
      </c>
      <c r="C56" s="141"/>
      <c r="D56" s="141"/>
      <c r="E56" s="141"/>
      <c r="F56" s="141"/>
      <c r="G56" s="141"/>
      <c r="H56" s="142"/>
      <c r="I56" s="143">
        <f>IFERROR(I52/I9,0)</f>
        <v>0</v>
      </c>
      <c r="J56" s="73"/>
      <c r="K56" s="73"/>
      <c r="L56" s="73"/>
      <c r="M56" s="73"/>
      <c r="N56" s="73"/>
      <c r="O56" s="74"/>
    </row>
    <row r="57" spans="1:15" s="144" customFormat="1" ht="10.9" customHeight="1" collapsed="1">
      <c r="H57" s="145"/>
      <c r="I57" s="146"/>
    </row>
    <row r="58" spans="1:15" s="144" customFormat="1" ht="10.9" customHeight="1">
      <c r="H58" s="145"/>
      <c r="I58" s="146"/>
    </row>
    <row r="59" spans="1:15" s="144" customFormat="1" ht="10.9" customHeight="1">
      <c r="H59" s="145"/>
      <c r="I59" s="146"/>
    </row>
    <row r="60" spans="1:15" s="144" customFormat="1" ht="10.9" customHeight="1">
      <c r="H60" s="145"/>
      <c r="I60" s="146"/>
    </row>
    <row r="61" spans="1:15" s="144" customFormat="1" ht="10.9" customHeight="1">
      <c r="H61" s="145"/>
      <c r="I61" s="146"/>
    </row>
    <row r="62" spans="1:15" s="144" customFormat="1" ht="10.9" customHeight="1">
      <c r="H62" s="145"/>
      <c r="I62" s="146"/>
    </row>
    <row r="63" spans="1:15" s="144" customFormat="1" ht="10.9" customHeight="1">
      <c r="H63" s="145"/>
      <c r="I63" s="146"/>
    </row>
  </sheetData>
  <mergeCells count="11">
    <mergeCell ref="D8:I8"/>
    <mergeCell ref="B9:H9"/>
    <mergeCell ref="B10:H10"/>
    <mergeCell ref="D11:I11"/>
    <mergeCell ref="B1:H2"/>
    <mergeCell ref="B3:I4"/>
    <mergeCell ref="D5:I5"/>
    <mergeCell ref="B6:C6"/>
    <mergeCell ref="D6:I6"/>
    <mergeCell ref="B7:C7"/>
    <mergeCell ref="D7:I7"/>
  </mergeCells>
  <dataValidations count="1">
    <dataValidation allowBlank="1" sqref="B3" xr:uid="{D2CB76D2-94E5-4CC5-AE1E-8DA1C51BCFD5}"/>
  </dataValidations>
  <hyperlinks>
    <hyperlink ref="D36" location="'PLOMBERIE'!A1" display="PLOMBERIE" xr:uid="{E23985E1-5E17-45C2-B078-8DE224DD32D0}"/>
    <hyperlink ref="D38" location="'ELECTRICITE'!A1" display="ELECTRICITE" xr:uid="{40990E3F-009A-4F2B-A910-B2CF028CD229}"/>
    <hyperlink ref="D18" location="'PLATRERIE - MENUISERIE INT'!A1" display="PLATRERIE - MENUISERIE INT" xr:uid="{893F4CFD-5FD7-4DB1-9F96-0EAE01C53670}"/>
    <hyperlink ref="D24" location="'REVETEMENTS MURAUX'!A1" display="REVETEMENTS MURAUX" xr:uid="{82DB57E7-CA16-4575-8C57-6C0AFAC2785B}"/>
    <hyperlink ref="D22" location="'REVETEMENTS DE SOL'!A1" display="REVETEMENTS DE SOL" xr:uid="{12752833-E59E-425B-AED8-66505B5DACFB}"/>
    <hyperlink ref="D20" location="'SERRURERIE  -  AGENCEMENT'!A1" display="SERRURERIE  -  AGENCEMENT" xr:uid="{61A1C148-0BBE-4BED-B549-D1716EDF2AD6}"/>
    <hyperlink ref="D26" location="'SIGNALETIQUE - VITROPHANIE'!A1" display="SIGNALETIQUE - VITROPHANIE" xr:uid="{A692B9F4-0EF2-4A88-91D6-1656FC6F2837}"/>
    <hyperlink ref="D16" location="'INSTALLATION DE CHANTIER'!A1" display="INSTALLATION DE CHANTIER" xr:uid="{E4E64D0D-67A1-4D85-9C99-E03C1806D95F}"/>
    <hyperlink ref="D28" location="'REVETEMENTS MURAUX'!A1" display="REVETEMENTS MURAUX" xr:uid="{45B63785-FDFC-458D-9A8E-9B647E87B37F}"/>
    <hyperlink ref="D30" location="'REVETEMENTS MURAUX'!A1" display="REVETEMENTS MURAUX" xr:uid="{BA5A6CA6-918D-4823-9F37-AD5D5C158367}"/>
    <hyperlink ref="D32" location="'SIGNALETIQUE - VITROPHANIE'!A1" display="SIGNALETIQUE - VITROPHANIE" xr:uid="{A048715F-12C8-4365-A43F-E4A549508713}"/>
  </hyperlinks>
  <pageMargins left="0.7" right="0.7" top="0.75" bottom="0.75" header="0.3" footer="0.3"/>
  <pageSetup paperSize="9" scale="79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B327F-5BA8-48A5-B630-5D3DE2F1A2B6}">
  <sheetPr>
    <pageSetUpPr fitToPage="1"/>
  </sheetPr>
  <dimension ref="A1:G237"/>
  <sheetViews>
    <sheetView workbookViewId="0">
      <selection activeCell="J8" sqref="J8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customHeight="1" outlineLevel="1">
      <c r="B5" s="258"/>
      <c r="C5" s="258"/>
      <c r="D5" s="258"/>
      <c r="E5" s="258"/>
      <c r="F5" s="258"/>
      <c r="G5" s="258"/>
    </row>
    <row r="6" spans="1:7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197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198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7" s="7" customFormat="1" ht="19.899999999999999" customHeight="1">
      <c r="A15" s="14"/>
      <c r="B15" s="151" t="s">
        <v>99</v>
      </c>
      <c r="C15" s="20"/>
      <c r="D15" s="21"/>
      <c r="E15" s="22"/>
      <c r="F15" s="21"/>
      <c r="G15" s="23"/>
    </row>
    <row r="16" spans="1:7" s="7" customFormat="1" ht="21" customHeight="1">
      <c r="A16" s="19"/>
      <c r="B16" s="26" t="s">
        <v>190</v>
      </c>
      <c r="C16" s="20"/>
      <c r="D16" s="21"/>
      <c r="E16" s="22"/>
      <c r="F16" s="21"/>
      <c r="G16" s="23"/>
    </row>
    <row r="17" spans="1:7" s="7" customFormat="1" ht="91.9" customHeight="1">
      <c r="A17" s="19"/>
      <c r="B17" s="27" t="s">
        <v>191</v>
      </c>
      <c r="C17" s="20" t="s">
        <v>132</v>
      </c>
      <c r="D17" s="21" t="s">
        <v>25</v>
      </c>
      <c r="E17" s="22"/>
      <c r="F17" s="21"/>
      <c r="G17" s="23">
        <f t="shared" ref="G17" si="0">IFERROR(E17*F17,"")</f>
        <v>0</v>
      </c>
    </row>
    <row r="18" spans="1:7" s="7" customFormat="1" ht="21.6" customHeight="1">
      <c r="A18" s="19"/>
      <c r="B18" s="20"/>
      <c r="C18" s="20"/>
      <c r="D18" s="21"/>
      <c r="E18" s="22"/>
      <c r="F18" s="21"/>
      <c r="G18" s="23"/>
    </row>
    <row r="19" spans="1:7" s="7" customFormat="1" ht="19.899999999999999" customHeight="1">
      <c r="A19" s="19"/>
      <c r="B19" s="26" t="s">
        <v>192</v>
      </c>
      <c r="C19" s="20"/>
      <c r="D19" s="21"/>
      <c r="E19" s="22"/>
      <c r="F19" s="21"/>
      <c r="G19" s="23"/>
    </row>
    <row r="20" spans="1:7" s="7" customFormat="1" ht="120.6" customHeight="1">
      <c r="A20" s="19"/>
      <c r="B20" s="27" t="s">
        <v>193</v>
      </c>
      <c r="C20" s="20" t="s">
        <v>132</v>
      </c>
      <c r="D20" s="21" t="s">
        <v>25</v>
      </c>
      <c r="E20" s="22"/>
      <c r="F20" s="21"/>
      <c r="G20" s="23">
        <f t="shared" ref="G20" si="1">IFERROR(E20*F20,"")</f>
        <v>0</v>
      </c>
    </row>
    <row r="21" spans="1:7" s="7" customFormat="1" ht="21.6" customHeight="1">
      <c r="A21" s="19"/>
      <c r="B21" s="20"/>
      <c r="C21" s="20"/>
      <c r="D21" s="21"/>
      <c r="E21" s="22"/>
      <c r="F21" s="21"/>
      <c r="G21" s="23"/>
    </row>
    <row r="22" spans="1:7" s="7" customFormat="1" ht="19.899999999999999" customHeight="1">
      <c r="A22" s="14"/>
      <c r="B22" s="151" t="s">
        <v>116</v>
      </c>
      <c r="C22" s="20"/>
      <c r="D22" s="21"/>
      <c r="E22" s="22"/>
      <c r="F22" s="21"/>
      <c r="G22" s="23"/>
    </row>
    <row r="23" spans="1:7" s="7" customFormat="1">
      <c r="A23" s="19"/>
      <c r="B23" s="26" t="s">
        <v>194</v>
      </c>
      <c r="C23" s="20"/>
      <c r="D23" s="21"/>
      <c r="E23" s="22"/>
      <c r="F23" s="21"/>
      <c r="G23" s="23"/>
    </row>
    <row r="24" spans="1:7" s="7" customFormat="1" ht="45.6" customHeight="1">
      <c r="A24" s="19"/>
      <c r="B24" s="27" t="s">
        <v>195</v>
      </c>
      <c r="C24" s="20" t="s">
        <v>120</v>
      </c>
      <c r="D24" s="21" t="s">
        <v>14</v>
      </c>
      <c r="E24" s="22"/>
      <c r="F24" s="21"/>
      <c r="G24" s="23">
        <f t="shared" ref="G24" si="2">IFERROR(E24*F24,"")</f>
        <v>0</v>
      </c>
    </row>
    <row r="25" spans="1:7" s="7" customFormat="1" ht="21.6" customHeight="1">
      <c r="A25" s="19"/>
      <c r="B25" s="20"/>
      <c r="C25" s="20"/>
      <c r="D25" s="21"/>
      <c r="E25" s="22"/>
      <c r="F25" s="21"/>
      <c r="G25" s="23"/>
    </row>
    <row r="26" spans="1:7" s="7" customFormat="1" ht="19.899999999999999" customHeight="1">
      <c r="A26" s="14"/>
      <c r="B26" s="151" t="s">
        <v>121</v>
      </c>
      <c r="C26" s="20"/>
      <c r="D26" s="21"/>
      <c r="E26" s="22"/>
      <c r="F26" s="21"/>
      <c r="G26" s="23"/>
    </row>
    <row r="27" spans="1:7" s="7" customFormat="1">
      <c r="A27" s="19"/>
      <c r="B27" s="26" t="s">
        <v>194</v>
      </c>
      <c r="C27" s="20"/>
      <c r="D27" s="21"/>
      <c r="E27" s="22"/>
      <c r="F27" s="21"/>
      <c r="G27" s="23"/>
    </row>
    <row r="28" spans="1:7" s="7" customFormat="1" ht="45.6" customHeight="1">
      <c r="A28" s="19"/>
      <c r="B28" s="27" t="s">
        <v>195</v>
      </c>
      <c r="C28" s="20" t="s">
        <v>120</v>
      </c>
      <c r="D28" s="21" t="s">
        <v>14</v>
      </c>
      <c r="E28" s="22"/>
      <c r="F28" s="21"/>
      <c r="G28" s="23">
        <f t="shared" ref="G28" si="3">IFERROR(E28*F28,"")</f>
        <v>0</v>
      </c>
    </row>
    <row r="29" spans="1:7" s="7" customFormat="1" ht="21.6" customHeight="1">
      <c r="A29" s="19"/>
      <c r="B29" s="20"/>
      <c r="C29" s="20"/>
      <c r="D29" s="21"/>
      <c r="E29" s="22"/>
      <c r="F29" s="21"/>
      <c r="G29" s="23"/>
    </row>
    <row r="30" spans="1:7" s="7" customFormat="1" ht="19.899999999999999" customHeight="1">
      <c r="A30" s="19"/>
      <c r="B30" s="20"/>
      <c r="C30" s="20"/>
      <c r="D30" s="21"/>
      <c r="E30" s="22"/>
      <c r="F30" s="21"/>
      <c r="G30" s="23"/>
    </row>
    <row r="31" spans="1:7" s="7" customFormat="1" ht="10.15" customHeight="1">
      <c r="B31" s="29"/>
      <c r="C31" s="30"/>
      <c r="D31" s="31"/>
      <c r="E31" s="31"/>
      <c r="F31" s="31"/>
      <c r="G31" s="31"/>
    </row>
    <row r="32" spans="1:7" s="7" customFormat="1" ht="19.5" customHeight="1">
      <c r="A32" s="32" t="str">
        <f>"TOTAL € HT - "&amp;B10</f>
        <v>TOTAL € HT - AGENCEMENT</v>
      </c>
      <c r="B32" s="33"/>
      <c r="C32" s="33"/>
      <c r="D32" s="33"/>
      <c r="E32" s="33"/>
      <c r="F32" s="34"/>
      <c r="G32" s="35">
        <f>SUBTOTAL(109,G12:G31)</f>
        <v>0</v>
      </c>
    </row>
    <row r="33" spans="1:7" s="39" customFormat="1" ht="11.45" hidden="1" customHeight="1" outlineLevel="1"/>
    <row r="34" spans="1:7" s="39" customFormat="1" ht="19.5" hidden="1" customHeight="1" outlineLevel="1">
      <c r="A34" s="43" t="str">
        <f>A10</f>
        <v>LOT</v>
      </c>
      <c r="B34" s="273" t="s">
        <v>15</v>
      </c>
      <c r="C34" s="274"/>
      <c r="D34" s="274"/>
      <c r="E34" s="274"/>
      <c r="F34" s="274"/>
      <c r="G34" s="275"/>
    </row>
    <row r="35" spans="1:7" s="39" customFormat="1" ht="15" hidden="1" customHeight="1" outlineLevel="1">
      <c r="A35" s="44" t="s">
        <v>2</v>
      </c>
      <c r="B35" s="44" t="s">
        <v>3</v>
      </c>
      <c r="C35" s="45" t="s">
        <v>4</v>
      </c>
      <c r="D35" s="46" t="s">
        <v>5</v>
      </c>
      <c r="E35" s="46" t="s">
        <v>6</v>
      </c>
      <c r="F35" s="46" t="s">
        <v>7</v>
      </c>
      <c r="G35" s="47" t="s">
        <v>8</v>
      </c>
    </row>
    <row r="36" spans="1:7" s="39" customFormat="1" ht="19.899999999999999" hidden="1" customHeight="1" outlineLevel="1">
      <c r="A36" s="48"/>
      <c r="B36" s="49"/>
      <c r="C36" s="50"/>
      <c r="D36" s="51" t="e">
        <f>#REF!</f>
        <v>#REF!</v>
      </c>
      <c r="E36" s="52" t="e">
        <f>#REF!</f>
        <v>#REF!</v>
      </c>
      <c r="F36" s="21" t="e">
        <f>ROUNDUP(#REF!*(1+#REF!),#REF!)</f>
        <v>#REF!</v>
      </c>
      <c r="G36" s="23" t="str">
        <f t="shared" ref="G36:G41" si="4">IFERROR(E36*F36,"")</f>
        <v/>
      </c>
    </row>
    <row r="37" spans="1:7" s="39" customFormat="1" ht="19.899999999999999" hidden="1" customHeight="1" outlineLevel="1">
      <c r="A37" s="48"/>
      <c r="B37" s="49"/>
      <c r="C37" s="50"/>
      <c r="D37" s="51" t="e">
        <f>#REF!</f>
        <v>#REF!</v>
      </c>
      <c r="E37" s="52" t="e">
        <f>#REF!</f>
        <v>#REF!</v>
      </c>
      <c r="F37" s="21" t="e">
        <f>ROUNDUP(#REF!*(1+#REF!),#REF!)</f>
        <v>#REF!</v>
      </c>
      <c r="G37" s="23" t="str">
        <f t="shared" si="4"/>
        <v/>
      </c>
    </row>
    <row r="38" spans="1:7" s="39" customFormat="1" ht="19.899999999999999" hidden="1" customHeight="1" outlineLevel="1">
      <c r="A38" s="48"/>
      <c r="B38" s="49"/>
      <c r="C38" s="50"/>
      <c r="D38" s="51" t="e">
        <f>#REF!</f>
        <v>#REF!</v>
      </c>
      <c r="E38" s="52" t="e">
        <f>#REF!</f>
        <v>#REF!</v>
      </c>
      <c r="F38" s="21" t="e">
        <f>ROUNDUP(#REF!*(1+#REF!),#REF!)</f>
        <v>#REF!</v>
      </c>
      <c r="G38" s="23" t="str">
        <f t="shared" si="4"/>
        <v/>
      </c>
    </row>
    <row r="39" spans="1:7" s="39" customFormat="1" ht="19.899999999999999" hidden="1" customHeight="1" outlineLevel="1">
      <c r="A39" s="48"/>
      <c r="B39" s="49"/>
      <c r="C39" s="50"/>
      <c r="D39" s="51" t="e">
        <f>#REF!</f>
        <v>#REF!</v>
      </c>
      <c r="E39" s="52" t="e">
        <f>#REF!</f>
        <v>#REF!</v>
      </c>
      <c r="F39" s="21" t="e">
        <f>ROUNDUP(#REF!*(1+#REF!),#REF!)</f>
        <v>#REF!</v>
      </c>
      <c r="G39" s="23" t="str">
        <f t="shared" si="4"/>
        <v/>
      </c>
    </row>
    <row r="40" spans="1:7" s="39" customFormat="1" ht="19.899999999999999" hidden="1" customHeight="1" outlineLevel="1">
      <c r="A40" s="48"/>
      <c r="B40" s="49"/>
      <c r="C40" s="50"/>
      <c r="D40" s="51" t="e">
        <f>#REF!</f>
        <v>#REF!</v>
      </c>
      <c r="E40" s="52" t="e">
        <f>#REF!</f>
        <v>#REF!</v>
      </c>
      <c r="F40" s="21" t="e">
        <f>ROUNDUP(#REF!*(1+#REF!),#REF!)</f>
        <v>#REF!</v>
      </c>
      <c r="G40" s="23" t="str">
        <f t="shared" si="4"/>
        <v/>
      </c>
    </row>
    <row r="41" spans="1:7" s="39" customFormat="1" ht="19.899999999999999" hidden="1" customHeight="1" outlineLevel="1">
      <c r="A41" s="48"/>
      <c r="B41" s="49"/>
      <c r="C41" s="50"/>
      <c r="D41" s="51" t="e">
        <f>#REF!</f>
        <v>#REF!</v>
      </c>
      <c r="E41" s="52" t="e">
        <f>#REF!</f>
        <v>#REF!</v>
      </c>
      <c r="F41" s="21" t="e">
        <f>ROUNDUP(#REF!*(1+#REF!),#REF!)</f>
        <v>#REF!</v>
      </c>
      <c r="G41" s="23" t="str">
        <f t="shared" si="4"/>
        <v/>
      </c>
    </row>
    <row r="42" spans="1:7" s="39" customFormat="1" ht="10.15" customHeight="1" collapsed="1"/>
    <row r="43" spans="1:7" s="39" customFormat="1" ht="19.5" hidden="1" customHeight="1" outlineLevel="1">
      <c r="A43" s="53" t="s">
        <v>1</v>
      </c>
      <c r="B43" s="279" t="s">
        <v>16</v>
      </c>
      <c r="C43" s="280"/>
      <c r="D43" s="280"/>
      <c r="E43" s="280"/>
      <c r="F43" s="280"/>
      <c r="G43" s="281"/>
    </row>
    <row r="44" spans="1:7" s="39" customFormat="1" ht="15" hidden="1" customHeight="1" outlineLevel="1">
      <c r="A44" s="44" t="s">
        <v>2</v>
      </c>
      <c r="B44" s="44" t="s">
        <v>3</v>
      </c>
      <c r="C44" s="45" t="s">
        <v>4</v>
      </c>
      <c r="D44" s="46" t="s">
        <v>5</v>
      </c>
      <c r="E44" s="46" t="s">
        <v>6</v>
      </c>
      <c r="F44" s="46" t="s">
        <v>7</v>
      </c>
      <c r="G44" s="47" t="s">
        <v>8</v>
      </c>
    </row>
    <row r="45" spans="1:7" s="39" customFormat="1" ht="19.899999999999999" hidden="1" customHeight="1" outlineLevel="1">
      <c r="A45" s="48"/>
      <c r="B45" s="49"/>
      <c r="C45" s="50"/>
      <c r="D45" s="51" t="e">
        <f>#REF!</f>
        <v>#REF!</v>
      </c>
      <c r="E45" s="52" t="e">
        <f>#REF!</f>
        <v>#REF!</v>
      </c>
      <c r="F45" s="21" t="e">
        <f>ROUNDUP(#REF!*(1+#REF!),#REF!)</f>
        <v>#REF!</v>
      </c>
      <c r="G45" s="23" t="str">
        <f t="shared" ref="G45:G50" si="5">IFERROR(E45*F45,"")</f>
        <v/>
      </c>
    </row>
    <row r="46" spans="1:7" s="39" customFormat="1" ht="19.899999999999999" hidden="1" customHeight="1" outlineLevel="1">
      <c r="A46" s="48"/>
      <c r="B46" s="49"/>
      <c r="C46" s="50"/>
      <c r="D46" s="51" t="e">
        <f>#REF!</f>
        <v>#REF!</v>
      </c>
      <c r="E46" s="52" t="e">
        <f>#REF!</f>
        <v>#REF!</v>
      </c>
      <c r="F46" s="21" t="e">
        <f>ROUNDUP(#REF!*(1+#REF!),#REF!)</f>
        <v>#REF!</v>
      </c>
      <c r="G46" s="23" t="str">
        <f t="shared" si="5"/>
        <v/>
      </c>
    </row>
    <row r="47" spans="1:7" s="39" customFormat="1" ht="19.899999999999999" hidden="1" customHeight="1" outlineLevel="1">
      <c r="A47" s="48"/>
      <c r="B47" s="49"/>
      <c r="C47" s="50"/>
      <c r="D47" s="51" t="e">
        <f>#REF!</f>
        <v>#REF!</v>
      </c>
      <c r="E47" s="52" t="e">
        <f>#REF!</f>
        <v>#REF!</v>
      </c>
      <c r="F47" s="21" t="e">
        <f>ROUNDUP(#REF!*(1+#REF!),#REF!)</f>
        <v>#REF!</v>
      </c>
      <c r="G47" s="23" t="str">
        <f t="shared" si="5"/>
        <v/>
      </c>
    </row>
    <row r="48" spans="1:7" s="39" customFormat="1" ht="19.899999999999999" hidden="1" customHeight="1" outlineLevel="1">
      <c r="A48" s="48"/>
      <c r="B48" s="49"/>
      <c r="C48" s="50"/>
      <c r="D48" s="51" t="e">
        <f>#REF!</f>
        <v>#REF!</v>
      </c>
      <c r="E48" s="52" t="e">
        <f>#REF!</f>
        <v>#REF!</v>
      </c>
      <c r="F48" s="21" t="e">
        <f>ROUNDUP(#REF!*(1+#REF!),#REF!)</f>
        <v>#REF!</v>
      </c>
      <c r="G48" s="23" t="str">
        <f t="shared" si="5"/>
        <v/>
      </c>
    </row>
    <row r="49" spans="1:7" s="39" customFormat="1" ht="19.899999999999999" hidden="1" customHeight="1" outlineLevel="1">
      <c r="A49" s="48"/>
      <c r="B49" s="49"/>
      <c r="C49" s="50"/>
      <c r="D49" s="51" t="e">
        <f>#REF!</f>
        <v>#REF!</v>
      </c>
      <c r="E49" s="52" t="e">
        <f>#REF!</f>
        <v>#REF!</v>
      </c>
      <c r="F49" s="21" t="e">
        <f>ROUNDUP(#REF!*(1+#REF!),#REF!)</f>
        <v>#REF!</v>
      </c>
      <c r="G49" s="23" t="str">
        <f t="shared" si="5"/>
        <v/>
      </c>
    </row>
    <row r="50" spans="1:7" s="39" customFormat="1" ht="19.899999999999999" hidden="1" customHeight="1" outlineLevel="1">
      <c r="A50" s="48"/>
      <c r="B50" s="49"/>
      <c r="C50" s="50"/>
      <c r="D50" s="51" t="e">
        <f>#REF!</f>
        <v>#REF!</v>
      </c>
      <c r="E50" s="52" t="e">
        <f>#REF!</f>
        <v>#REF!</v>
      </c>
      <c r="F50" s="21" t="e">
        <f>ROUNDUP(#REF!*(1+#REF!),#REF!)</f>
        <v>#REF!</v>
      </c>
      <c r="G50" s="23" t="str">
        <f t="shared" si="5"/>
        <v/>
      </c>
    </row>
    <row r="51" spans="1:7" s="39" customFormat="1" ht="10.15" hidden="1" customHeight="1" outlineLevel="1"/>
    <row r="52" spans="1:7" s="7" customFormat="1" ht="19.5" customHeight="1" collapsed="1">
      <c r="A52" s="54" t="str">
        <f>"TOTAL € HT - "&amp;B43</f>
        <v>TOTAL € HT - OPTIONS</v>
      </c>
      <c r="B52" s="55"/>
      <c r="C52" s="55"/>
      <c r="D52" s="55"/>
      <c r="E52" s="55"/>
      <c r="F52" s="56"/>
      <c r="G52" s="57">
        <f>SUBTOTAL(109,G45:G51)</f>
        <v>0</v>
      </c>
    </row>
    <row r="53" spans="1:7" s="39" customFormat="1" ht="10.15" customHeight="1"/>
    <row r="54" spans="1:7" s="39" customFormat="1" ht="19.5" hidden="1" customHeight="1" outlineLevel="1">
      <c r="A54" s="58" t="s">
        <v>1</v>
      </c>
      <c r="B54" s="276" t="s">
        <v>17</v>
      </c>
      <c r="C54" s="277"/>
      <c r="D54" s="277"/>
      <c r="E54" s="277"/>
      <c r="F54" s="277"/>
      <c r="G54" s="278"/>
    </row>
    <row r="55" spans="1:7" s="39" customFormat="1" ht="15" hidden="1" customHeight="1" outlineLevel="1">
      <c r="A55" s="44" t="s">
        <v>2</v>
      </c>
      <c r="B55" s="44" t="s">
        <v>3</v>
      </c>
      <c r="C55" s="45" t="s">
        <v>4</v>
      </c>
      <c r="D55" s="46" t="s">
        <v>5</v>
      </c>
      <c r="E55" s="46" t="s">
        <v>6</v>
      </c>
      <c r="F55" s="46" t="s">
        <v>7</v>
      </c>
      <c r="G55" s="47" t="s">
        <v>8</v>
      </c>
    </row>
    <row r="56" spans="1:7" s="39" customFormat="1" ht="19.899999999999999" hidden="1" customHeight="1" outlineLevel="1">
      <c r="A56" s="48"/>
      <c r="B56" s="49"/>
      <c r="C56" s="50"/>
      <c r="D56" s="51" t="e">
        <f>#REF!</f>
        <v>#REF!</v>
      </c>
      <c r="E56" s="52" t="e">
        <f>#REF!</f>
        <v>#REF!</v>
      </c>
      <c r="F56" s="21" t="e">
        <f>ROUNDUP(#REF!*(1+#REF!),#REF!)</f>
        <v>#REF!</v>
      </c>
      <c r="G56" s="23" t="str">
        <f t="shared" ref="G56:G61" si="6">IFERROR(E56*F56,"")</f>
        <v/>
      </c>
    </row>
    <row r="57" spans="1:7" s="39" customFormat="1" ht="19.899999999999999" hidden="1" customHeight="1" outlineLevel="1">
      <c r="A57" s="48"/>
      <c r="B57" s="49"/>
      <c r="C57" s="50"/>
      <c r="D57" s="51" t="e">
        <f>#REF!</f>
        <v>#REF!</v>
      </c>
      <c r="E57" s="52" t="e">
        <f>#REF!</f>
        <v>#REF!</v>
      </c>
      <c r="F57" s="21" t="e">
        <f>ROUNDUP(#REF!*(1+#REF!),#REF!)</f>
        <v>#REF!</v>
      </c>
      <c r="G57" s="23" t="str">
        <f t="shared" si="6"/>
        <v/>
      </c>
    </row>
    <row r="58" spans="1:7" s="39" customFormat="1" ht="19.899999999999999" hidden="1" customHeight="1" outlineLevel="1">
      <c r="A58" s="48"/>
      <c r="B58" s="49"/>
      <c r="C58" s="50"/>
      <c r="D58" s="51" t="e">
        <f>#REF!</f>
        <v>#REF!</v>
      </c>
      <c r="E58" s="52" t="e">
        <f>#REF!</f>
        <v>#REF!</v>
      </c>
      <c r="F58" s="21" t="e">
        <f>ROUNDUP(#REF!*(1+#REF!),#REF!)</f>
        <v>#REF!</v>
      </c>
      <c r="G58" s="23" t="str">
        <f t="shared" si="6"/>
        <v/>
      </c>
    </row>
    <row r="59" spans="1:7" s="39" customFormat="1" ht="19.899999999999999" hidden="1" customHeight="1" outlineLevel="1">
      <c r="A59" s="48"/>
      <c r="B59" s="49"/>
      <c r="C59" s="50"/>
      <c r="D59" s="51" t="e">
        <f>#REF!</f>
        <v>#REF!</v>
      </c>
      <c r="E59" s="52" t="e">
        <f>#REF!</f>
        <v>#REF!</v>
      </c>
      <c r="F59" s="21" t="e">
        <f>ROUNDUP(#REF!*(1+#REF!),#REF!)</f>
        <v>#REF!</v>
      </c>
      <c r="G59" s="23" t="str">
        <f t="shared" si="6"/>
        <v/>
      </c>
    </row>
    <row r="60" spans="1:7" s="39" customFormat="1" ht="19.899999999999999" hidden="1" customHeight="1" outlineLevel="1">
      <c r="A60" s="48"/>
      <c r="B60" s="49"/>
      <c r="C60" s="50"/>
      <c r="D60" s="51" t="e">
        <f>#REF!</f>
        <v>#REF!</v>
      </c>
      <c r="E60" s="52" t="e">
        <f>#REF!</f>
        <v>#REF!</v>
      </c>
      <c r="F60" s="21" t="e">
        <f>ROUNDUP(#REF!*(1+#REF!),#REF!)</f>
        <v>#REF!</v>
      </c>
      <c r="G60" s="23" t="str">
        <f t="shared" si="6"/>
        <v/>
      </c>
    </row>
    <row r="61" spans="1:7" s="39" customFormat="1" ht="19.899999999999999" hidden="1" customHeight="1" outlineLevel="1">
      <c r="A61" s="48"/>
      <c r="B61" s="49"/>
      <c r="C61" s="50"/>
      <c r="D61" s="51" t="e">
        <f>#REF!</f>
        <v>#REF!</v>
      </c>
      <c r="E61" s="52" t="e">
        <f>#REF!</f>
        <v>#REF!</v>
      </c>
      <c r="F61" s="21" t="e">
        <f>ROUNDUP(#REF!*(1+#REF!),#REF!)</f>
        <v>#REF!</v>
      </c>
      <c r="G61" s="23" t="str">
        <f t="shared" si="6"/>
        <v/>
      </c>
    </row>
    <row r="62" spans="1:7" s="39" customFormat="1" ht="10.15" hidden="1" customHeight="1" outlineLevel="1"/>
    <row r="63" spans="1:7" s="7" customFormat="1" ht="19.5" customHeight="1" collapsed="1">
      <c r="A63" s="59" t="str">
        <f>"TOTAL € HT - "&amp;B54</f>
        <v>TOTAL € HT - COMPLEMENTS</v>
      </c>
      <c r="B63" s="60"/>
      <c r="C63" s="60"/>
      <c r="D63" s="60"/>
      <c r="E63" s="60"/>
      <c r="F63" s="61"/>
      <c r="G63" s="62">
        <f>SUBTOTAL(109,G56:G62)</f>
        <v>0</v>
      </c>
    </row>
    <row r="64" spans="1:7" s="39" customFormat="1" ht="20.100000000000001" customHeight="1">
      <c r="C64" s="63"/>
      <c r="E64" s="64"/>
    </row>
    <row r="65" spans="3:7" s="39" customFormat="1" ht="20.100000000000001" customHeight="1">
      <c r="C65" s="63" t="s">
        <v>196</v>
      </c>
      <c r="E65" s="64"/>
      <c r="G65" s="65">
        <f>G32+G63</f>
        <v>0</v>
      </c>
    </row>
    <row r="66" spans="3:7" s="39" customFormat="1" ht="20.100000000000001" customHeight="1">
      <c r="C66" s="63"/>
      <c r="E66" s="64"/>
    </row>
    <row r="67" spans="3:7" s="7" customFormat="1" ht="20.100000000000001" customHeight="1">
      <c r="C67" s="66"/>
    </row>
    <row r="68" spans="3:7" s="7" customFormat="1" ht="20.100000000000001" customHeight="1">
      <c r="C68" s="66"/>
    </row>
    <row r="69" spans="3:7" s="7" customFormat="1" ht="20.100000000000001" customHeight="1">
      <c r="C69" s="66"/>
    </row>
    <row r="70" spans="3:7" s="7" customFormat="1" ht="20.100000000000001" customHeight="1">
      <c r="C70" s="66"/>
    </row>
    <row r="71" spans="3:7" s="7" customFormat="1" ht="20.100000000000001" customHeight="1">
      <c r="C71" s="66"/>
    </row>
    <row r="72" spans="3:7" s="7" customFormat="1" ht="20.100000000000001" customHeight="1">
      <c r="C72" s="66"/>
    </row>
    <row r="73" spans="3:7" s="7" customFormat="1" ht="20.100000000000001" customHeight="1">
      <c r="C73" s="66"/>
    </row>
    <row r="74" spans="3:7" s="7" customFormat="1" ht="20.100000000000001" customHeight="1">
      <c r="C74" s="66"/>
    </row>
    <row r="75" spans="3:7" s="7" customFormat="1" ht="20.100000000000001" customHeight="1">
      <c r="C75" s="66"/>
    </row>
    <row r="76" spans="3:7" s="7" customFormat="1" ht="20.100000000000001" customHeight="1">
      <c r="C76" s="66"/>
    </row>
    <row r="77" spans="3:7" s="7" customFormat="1" ht="20.100000000000001" customHeight="1">
      <c r="C77" s="66"/>
    </row>
    <row r="78" spans="3:7" s="7" customFormat="1" ht="20.100000000000001" customHeight="1">
      <c r="C78" s="66"/>
    </row>
    <row r="79" spans="3:7" s="7" customFormat="1" ht="20.100000000000001" customHeight="1">
      <c r="C79" s="66"/>
    </row>
    <row r="80" spans="3:7" s="7" customFormat="1" ht="20.100000000000001" customHeight="1">
      <c r="C80" s="66"/>
    </row>
    <row r="81" spans="3:3" s="7" customFormat="1" ht="20.100000000000001" customHeight="1">
      <c r="C81" s="66"/>
    </row>
    <row r="82" spans="3:3" s="7" customFormat="1" ht="20.100000000000001" customHeight="1">
      <c r="C82" s="66"/>
    </row>
    <row r="83" spans="3:3" s="7" customFormat="1" ht="20.100000000000001" customHeight="1">
      <c r="C83" s="66"/>
    </row>
    <row r="84" spans="3:3" s="7" customFormat="1" ht="20.100000000000001" customHeight="1">
      <c r="C84" s="66"/>
    </row>
    <row r="85" spans="3:3" s="7" customFormat="1" ht="20.100000000000001" customHeight="1">
      <c r="C85" s="66"/>
    </row>
    <row r="86" spans="3:3" s="7" customFormat="1" ht="20.100000000000001" customHeight="1">
      <c r="C86" s="66"/>
    </row>
    <row r="87" spans="3:3" s="7" customFormat="1" ht="20.100000000000001" customHeight="1">
      <c r="C87" s="66"/>
    </row>
    <row r="88" spans="3:3" s="7" customFormat="1" ht="20.100000000000001" customHeight="1">
      <c r="C88" s="66"/>
    </row>
    <row r="89" spans="3:3" s="7" customFormat="1" ht="20.100000000000001" customHeight="1">
      <c r="C89" s="66"/>
    </row>
    <row r="90" spans="3:3" s="7" customFormat="1" ht="20.100000000000001" customHeight="1">
      <c r="C90" s="66"/>
    </row>
    <row r="91" spans="3:3" s="7" customFormat="1" ht="20.100000000000001" customHeight="1">
      <c r="C91" s="66"/>
    </row>
    <row r="92" spans="3:3" s="7" customFormat="1" ht="20.100000000000001" customHeight="1">
      <c r="C92" s="66"/>
    </row>
    <row r="93" spans="3:3" s="7" customFormat="1" ht="20.100000000000001" customHeight="1">
      <c r="C93" s="66"/>
    </row>
    <row r="94" spans="3:3" s="7" customFormat="1" ht="20.100000000000001" customHeight="1">
      <c r="C94" s="66"/>
    </row>
    <row r="95" spans="3:3" s="7" customFormat="1" ht="20.100000000000001" customHeight="1">
      <c r="C95" s="66"/>
    </row>
    <row r="96" spans="3:3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>
      <c r="C125" s="66"/>
    </row>
    <row r="126" spans="3:3" s="7" customFormat="1">
      <c r="C126" s="66"/>
    </row>
    <row r="127" spans="3:3" s="7" customFormat="1">
      <c r="C127" s="66"/>
    </row>
    <row r="128" spans="3:3" s="7" customFormat="1">
      <c r="C128" s="66"/>
    </row>
    <row r="129" spans="3:3" s="7" customFormat="1">
      <c r="C129" s="66"/>
    </row>
    <row r="130" spans="3:3" s="7" customFormat="1">
      <c r="C130" s="66"/>
    </row>
    <row r="131" spans="3:3" s="7" customFormat="1">
      <c r="C131" s="66"/>
    </row>
    <row r="132" spans="3:3" s="7" customFormat="1">
      <c r="C132" s="66"/>
    </row>
    <row r="133" spans="3:3" s="7" customFormat="1">
      <c r="C133" s="66"/>
    </row>
    <row r="134" spans="3:3" s="7" customFormat="1">
      <c r="C134" s="66"/>
    </row>
    <row r="135" spans="3:3" s="7" customFormat="1">
      <c r="C135" s="66"/>
    </row>
    <row r="136" spans="3:3" s="7" customFormat="1">
      <c r="C136" s="66"/>
    </row>
    <row r="137" spans="3:3" s="7" customFormat="1">
      <c r="C137" s="66"/>
    </row>
    <row r="138" spans="3:3" s="7" customFormat="1">
      <c r="C138" s="66"/>
    </row>
    <row r="139" spans="3:3" s="7" customFormat="1">
      <c r="C139" s="66"/>
    </row>
    <row r="140" spans="3:3" s="7" customFormat="1">
      <c r="C140" s="66"/>
    </row>
    <row r="141" spans="3:3" s="7" customFormat="1">
      <c r="C141" s="66"/>
    </row>
    <row r="142" spans="3:3" s="7" customFormat="1">
      <c r="C142" s="66"/>
    </row>
    <row r="143" spans="3:3" s="7" customFormat="1">
      <c r="C143" s="66"/>
    </row>
    <row r="144" spans="3:3" s="7" customFormat="1">
      <c r="C144" s="66"/>
    </row>
    <row r="145" spans="3:3" s="7" customFormat="1">
      <c r="C145" s="66"/>
    </row>
    <row r="146" spans="3:3" s="7" customFormat="1">
      <c r="C146" s="66"/>
    </row>
    <row r="147" spans="3:3" s="7" customFormat="1">
      <c r="C147" s="66"/>
    </row>
    <row r="148" spans="3:3" s="7" customFormat="1">
      <c r="C148" s="66"/>
    </row>
    <row r="149" spans="3:3" s="7" customFormat="1">
      <c r="C149" s="66"/>
    </row>
    <row r="150" spans="3:3" s="7" customFormat="1">
      <c r="C150" s="66"/>
    </row>
    <row r="151" spans="3:3" s="7" customForma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236" spans="1:7">
      <c r="B236" s="2" t="s">
        <v>18</v>
      </c>
    </row>
    <row r="237" spans="1:7" s="7" customFormat="1" ht="19.899999999999999" customHeight="1" outlineLevel="1">
      <c r="A237" s="19"/>
      <c r="B237" s="20" t="s">
        <v>19</v>
      </c>
      <c r="C237" s="20"/>
      <c r="D237" s="21" t="e">
        <f>#REF!</f>
        <v>#REF!</v>
      </c>
      <c r="E237" s="22" t="e">
        <f>#REF!</f>
        <v>#REF!</v>
      </c>
      <c r="F237" s="21" t="e">
        <f>ROUNDUP(#REF!/(1+#REF!),#REF!)</f>
        <v>#REF!</v>
      </c>
      <c r="G237" s="23" t="str">
        <f>IFERROR(E237*F237,"")</f>
        <v/>
      </c>
    </row>
  </sheetData>
  <mergeCells count="11">
    <mergeCell ref="B54:G54"/>
    <mergeCell ref="B43:G43"/>
    <mergeCell ref="B34:G34"/>
    <mergeCell ref="A8:G8"/>
    <mergeCell ref="B9:G9"/>
    <mergeCell ref="B10:G10"/>
    <mergeCell ref="A7:G7"/>
    <mergeCell ref="A1:F2"/>
    <mergeCell ref="A3:G4"/>
    <mergeCell ref="B5:G5"/>
    <mergeCell ref="A6:G6"/>
  </mergeCells>
  <dataValidations count="1">
    <dataValidation allowBlank="1" sqref="A3" xr:uid="{0D1B42BE-A99B-4098-80DF-ADFBEB222A17}"/>
  </dataValidations>
  <hyperlinks>
    <hyperlink ref="A3:G4" location="SYNTHESE!A1" display="DPGF" xr:uid="{903A537D-B18D-4936-8CA4-4715F5E3248D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D7E62-3A99-4E0C-A08B-B34185F6D7D4}">
  <sheetPr>
    <pageSetUpPr fitToPage="1"/>
  </sheetPr>
  <dimension ref="A1:H199"/>
  <sheetViews>
    <sheetView zoomScale="70" zoomScaleNormal="70" workbookViewId="0">
      <selection activeCell="F22" sqref="E16:F22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8" width="1.85546875" style="2" customWidth="1" outlineLevel="1"/>
    <col min="9" max="16384" width="12.28515625" style="2"/>
  </cols>
  <sheetData>
    <row r="1" spans="1:8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8" ht="30.6" customHeight="1">
      <c r="A2" s="285"/>
      <c r="B2" s="286"/>
      <c r="C2" s="286"/>
      <c r="D2" s="286"/>
      <c r="E2" s="286"/>
      <c r="F2" s="287"/>
      <c r="G2" s="1">
        <v>45721</v>
      </c>
    </row>
    <row r="3" spans="1:8" ht="15" customHeight="1">
      <c r="A3" s="288" t="s">
        <v>0</v>
      </c>
      <c r="B3" s="289"/>
      <c r="C3" s="289"/>
      <c r="D3" s="289"/>
      <c r="E3" s="289"/>
      <c r="F3" s="289"/>
      <c r="G3" s="290"/>
      <c r="H3" s="3"/>
    </row>
    <row r="4" spans="1:8" ht="15" customHeight="1">
      <c r="A4" s="291"/>
      <c r="B4" s="292"/>
      <c r="C4" s="292"/>
      <c r="D4" s="292"/>
      <c r="E4" s="292"/>
      <c r="F4" s="292"/>
      <c r="G4" s="293"/>
      <c r="H4" s="3"/>
    </row>
    <row r="5" spans="1:8" s="7" customFormat="1" ht="10.15" customHeight="1" outlineLevel="1">
      <c r="B5" s="258"/>
      <c r="C5" s="258"/>
      <c r="D5" s="258"/>
      <c r="E5" s="258"/>
      <c r="F5" s="258"/>
      <c r="G5" s="258"/>
      <c r="H5" s="3"/>
    </row>
    <row r="6" spans="1:8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  <c r="H6" s="3"/>
    </row>
    <row r="7" spans="1:8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  <c r="H7" s="3"/>
    </row>
    <row r="8" spans="1:8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  <c r="H8" s="3"/>
    </row>
    <row r="9" spans="1:8" ht="10.15" customHeight="1">
      <c r="B9" s="255"/>
      <c r="C9" s="255"/>
      <c r="D9" s="255"/>
      <c r="E9" s="255"/>
      <c r="F9" s="255"/>
      <c r="G9" s="255"/>
      <c r="H9" s="10"/>
    </row>
    <row r="10" spans="1:8" s="7" customFormat="1" ht="19.5" customHeight="1">
      <c r="A10" s="12" t="s">
        <v>1</v>
      </c>
      <c r="B10" s="270" t="s">
        <v>200</v>
      </c>
      <c r="C10" s="271"/>
      <c r="D10" s="271"/>
      <c r="E10" s="271"/>
      <c r="F10" s="271"/>
      <c r="G10" s="272"/>
    </row>
    <row r="11" spans="1:8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8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8" s="7" customFormat="1" ht="19.899999999999999" customHeight="1">
      <c r="A13" s="19"/>
      <c r="B13" s="25" t="s">
        <v>204</v>
      </c>
      <c r="C13" s="20"/>
      <c r="D13" s="21"/>
      <c r="E13" s="22"/>
      <c r="F13" s="21"/>
      <c r="G13" s="23"/>
    </row>
    <row r="14" spans="1:8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8" s="7" customFormat="1">
      <c r="A15" s="19"/>
      <c r="B15" s="26" t="s">
        <v>203</v>
      </c>
      <c r="C15" s="20"/>
      <c r="D15" s="21"/>
      <c r="E15" s="22"/>
      <c r="F15" s="21"/>
      <c r="G15" s="23"/>
    </row>
    <row r="16" spans="1:8" s="7" customFormat="1" ht="76.5">
      <c r="A16" s="19"/>
      <c r="B16" s="27" t="s">
        <v>201</v>
      </c>
      <c r="C16" s="28" t="s">
        <v>13</v>
      </c>
      <c r="D16" s="21" t="s">
        <v>28</v>
      </c>
      <c r="E16" s="22"/>
      <c r="F16" s="21"/>
      <c r="G16" s="23">
        <f t="shared" ref="G16" si="0">IFERROR(E16*F16,"")</f>
        <v>0</v>
      </c>
    </row>
    <row r="17" spans="1:8" s="7" customFormat="1" ht="25.15" customHeight="1">
      <c r="A17" s="19"/>
      <c r="B17" s="20"/>
      <c r="C17" s="20"/>
      <c r="D17" s="21"/>
      <c r="E17" s="22"/>
      <c r="F17" s="21"/>
      <c r="G17" s="23"/>
    </row>
    <row r="18" spans="1:8" s="7" customFormat="1">
      <c r="A18" s="19"/>
      <c r="B18" s="26" t="s">
        <v>202</v>
      </c>
      <c r="C18" s="20"/>
      <c r="D18" s="21"/>
      <c r="E18" s="22"/>
      <c r="F18" s="21"/>
      <c r="G18" s="23"/>
    </row>
    <row r="19" spans="1:8" s="7" customFormat="1" ht="139.9" customHeight="1">
      <c r="A19" s="19"/>
      <c r="B19" s="27" t="s">
        <v>205</v>
      </c>
      <c r="C19" s="28" t="s">
        <v>13</v>
      </c>
      <c r="D19" s="21"/>
      <c r="E19" s="22"/>
      <c r="F19" s="21"/>
      <c r="G19" s="23"/>
    </row>
    <row r="20" spans="1:8" s="7" customFormat="1" ht="22.15" customHeight="1">
      <c r="A20" s="19"/>
      <c r="B20" s="149" t="s">
        <v>206</v>
      </c>
      <c r="C20" s="20"/>
      <c r="D20" s="21" t="s">
        <v>28</v>
      </c>
      <c r="E20" s="22"/>
      <c r="F20" s="21"/>
      <c r="G20" s="23">
        <f t="shared" ref="G20:G22" si="1">IFERROR(E20*F20,"")</f>
        <v>0</v>
      </c>
    </row>
    <row r="21" spans="1:8" s="7" customFormat="1" ht="22.15" customHeight="1">
      <c r="A21" s="19"/>
      <c r="B21" s="149" t="s">
        <v>207</v>
      </c>
      <c r="C21" s="20"/>
      <c r="D21" s="21" t="s">
        <v>28</v>
      </c>
      <c r="E21" s="22"/>
      <c r="F21" s="21"/>
      <c r="G21" s="23">
        <f t="shared" si="1"/>
        <v>0</v>
      </c>
    </row>
    <row r="22" spans="1:8" s="7" customFormat="1" ht="22.15" customHeight="1">
      <c r="A22" s="19"/>
      <c r="B22" s="149" t="s">
        <v>208</v>
      </c>
      <c r="C22" s="20"/>
      <c r="D22" s="21" t="s">
        <v>28</v>
      </c>
      <c r="E22" s="22"/>
      <c r="F22" s="21"/>
      <c r="G22" s="23">
        <f t="shared" si="1"/>
        <v>0</v>
      </c>
    </row>
    <row r="23" spans="1:8" s="7" customFormat="1" ht="19.899999999999999" customHeight="1">
      <c r="A23" s="19"/>
      <c r="B23" s="20"/>
      <c r="C23" s="20"/>
      <c r="D23" s="21"/>
      <c r="E23" s="22"/>
      <c r="F23" s="21"/>
      <c r="G23" s="23"/>
    </row>
    <row r="24" spans="1:8" s="7" customFormat="1" ht="10.15" customHeight="1">
      <c r="B24" s="29"/>
      <c r="C24" s="30"/>
      <c r="D24" s="31"/>
      <c r="E24" s="31"/>
      <c r="F24" s="31"/>
      <c r="G24" s="31"/>
    </row>
    <row r="25" spans="1:8" s="7" customFormat="1" ht="19.5" customHeight="1">
      <c r="A25" s="32" t="str">
        <f>"TOTAL € HT - "&amp;B10</f>
        <v>TOTAL € HT - MACONNERIE</v>
      </c>
      <c r="B25" s="33"/>
      <c r="C25" s="33"/>
      <c r="D25" s="33"/>
      <c r="E25" s="33"/>
      <c r="F25" s="34"/>
      <c r="G25" s="35">
        <f>SUBTOTAL(109,G12:G24)</f>
        <v>0</v>
      </c>
    </row>
    <row r="26" spans="1:8" s="39" customFormat="1" ht="11.45" customHeight="1" outlineLevel="1">
      <c r="H26" s="7"/>
    </row>
    <row r="27" spans="1:8" s="39" customFormat="1" ht="20.100000000000001" customHeight="1">
      <c r="C27" s="63"/>
      <c r="E27" s="64"/>
      <c r="H27" s="7"/>
    </row>
    <row r="28" spans="1:8" s="39" customFormat="1" ht="20.100000000000001" customHeight="1">
      <c r="C28" s="63"/>
      <c r="E28" s="64"/>
      <c r="H28" s="7"/>
    </row>
    <row r="29" spans="1:8" s="7" customFormat="1" ht="20.100000000000001" customHeight="1">
      <c r="C29" s="66"/>
    </row>
    <row r="30" spans="1:8" s="7" customFormat="1" ht="20.100000000000001" customHeight="1">
      <c r="C30" s="66"/>
    </row>
    <row r="31" spans="1:8" s="7" customFormat="1" ht="20.100000000000001" customHeight="1">
      <c r="C31" s="66"/>
    </row>
    <row r="32" spans="1:8" s="7" customFormat="1" ht="20.100000000000001" customHeight="1">
      <c r="C32" s="66"/>
    </row>
    <row r="33" spans="3:3" s="7" customFormat="1" ht="20.100000000000001" customHeight="1">
      <c r="C33" s="66"/>
    </row>
    <row r="34" spans="3:3" s="7" customFormat="1" ht="20.100000000000001" customHeight="1">
      <c r="C34" s="66"/>
    </row>
    <row r="35" spans="3:3" s="7" customFormat="1" ht="20.100000000000001" customHeight="1">
      <c r="C35" s="66"/>
    </row>
    <row r="36" spans="3:3" s="7" customFormat="1" ht="20.100000000000001" customHeight="1">
      <c r="C36" s="66"/>
    </row>
    <row r="37" spans="3:3" s="7" customFormat="1" ht="20.100000000000001" customHeight="1">
      <c r="C37" s="66"/>
    </row>
    <row r="38" spans="3:3" s="7" customFormat="1" ht="20.100000000000001" customHeight="1">
      <c r="C38" s="66"/>
    </row>
    <row r="39" spans="3:3" s="7" customFormat="1" ht="20.100000000000001" customHeight="1">
      <c r="C39" s="66"/>
    </row>
    <row r="40" spans="3:3" s="7" customFormat="1" ht="20.100000000000001" customHeight="1">
      <c r="C40" s="66"/>
    </row>
    <row r="41" spans="3:3" s="7" customFormat="1" ht="20.100000000000001" customHeight="1">
      <c r="C41" s="66"/>
    </row>
    <row r="42" spans="3:3" s="7" customFormat="1" ht="20.100000000000001" customHeight="1">
      <c r="C42" s="66"/>
    </row>
    <row r="43" spans="3:3" s="7" customFormat="1" ht="20.100000000000001" customHeight="1">
      <c r="C43" s="66"/>
    </row>
    <row r="44" spans="3:3" s="7" customFormat="1" ht="20.100000000000001" customHeight="1">
      <c r="C44" s="66"/>
    </row>
    <row r="45" spans="3:3" s="7" customFormat="1" ht="20.100000000000001" customHeight="1">
      <c r="C45" s="66"/>
    </row>
    <row r="46" spans="3:3" s="7" customFormat="1" ht="20.100000000000001" customHeight="1">
      <c r="C46" s="66"/>
    </row>
    <row r="47" spans="3:3" s="7" customFormat="1" ht="20.100000000000001" customHeight="1">
      <c r="C47" s="66"/>
    </row>
    <row r="48" spans="3:3" s="7" customFormat="1" ht="20.100000000000001" customHeight="1">
      <c r="C48" s="66"/>
    </row>
    <row r="49" spans="3:3" s="7" customFormat="1" ht="20.100000000000001" customHeight="1">
      <c r="C49" s="66"/>
    </row>
    <row r="50" spans="3:3" s="7" customFormat="1" ht="20.100000000000001" customHeight="1">
      <c r="C50" s="66"/>
    </row>
    <row r="51" spans="3:3" s="7" customFormat="1" ht="20.100000000000001" customHeight="1">
      <c r="C51" s="66"/>
    </row>
    <row r="52" spans="3:3" s="7" customFormat="1" ht="20.100000000000001" customHeight="1">
      <c r="C52" s="66"/>
    </row>
    <row r="53" spans="3:3" s="7" customFormat="1" ht="20.100000000000001" customHeight="1">
      <c r="C53" s="66"/>
    </row>
    <row r="54" spans="3:3" s="7" customFormat="1" ht="20.100000000000001" customHeight="1">
      <c r="C54" s="66"/>
    </row>
    <row r="55" spans="3:3" s="7" customFormat="1" ht="20.100000000000001" customHeight="1">
      <c r="C55" s="66"/>
    </row>
    <row r="56" spans="3:3" s="7" customFormat="1" ht="20.100000000000001" customHeight="1">
      <c r="C56" s="66"/>
    </row>
    <row r="57" spans="3:3" s="7" customFormat="1" ht="20.100000000000001" customHeight="1">
      <c r="C57" s="66"/>
    </row>
    <row r="58" spans="3:3" s="7" customFormat="1" ht="20.100000000000001" customHeight="1">
      <c r="C58" s="66"/>
    </row>
    <row r="59" spans="3:3" s="7" customFormat="1" ht="20.100000000000001" customHeight="1">
      <c r="C59" s="66"/>
    </row>
    <row r="60" spans="3:3" s="7" customFormat="1" ht="20.100000000000001" customHeight="1">
      <c r="C60" s="66"/>
    </row>
    <row r="61" spans="3:3" s="7" customFormat="1" ht="20.100000000000001" customHeight="1">
      <c r="C61" s="66"/>
    </row>
    <row r="62" spans="3:3" s="7" customFormat="1" ht="20.100000000000001" customHeight="1">
      <c r="C62" s="66"/>
    </row>
    <row r="63" spans="3:3" s="7" customFormat="1" ht="20.100000000000001" customHeight="1">
      <c r="C63" s="66"/>
    </row>
    <row r="64" spans="3:3" s="7" customFormat="1" ht="20.100000000000001" customHeight="1">
      <c r="C64" s="66"/>
    </row>
    <row r="65" spans="3:3" s="7" customFormat="1" ht="20.100000000000001" customHeight="1">
      <c r="C65" s="66"/>
    </row>
    <row r="66" spans="3:3" s="7" customFormat="1" ht="20.100000000000001" customHeight="1">
      <c r="C66" s="66"/>
    </row>
    <row r="67" spans="3:3" s="7" customFormat="1" ht="20.100000000000001" customHeight="1">
      <c r="C67" s="66"/>
    </row>
    <row r="68" spans="3:3" s="7" customFormat="1" ht="20.100000000000001" customHeight="1">
      <c r="C68" s="66"/>
    </row>
    <row r="69" spans="3:3" s="7" customFormat="1" ht="20.100000000000001" customHeight="1">
      <c r="C69" s="66"/>
    </row>
    <row r="70" spans="3:3" s="7" customFormat="1" ht="20.100000000000001" customHeight="1">
      <c r="C70" s="66"/>
    </row>
    <row r="71" spans="3:3" s="7" customFormat="1" ht="20.100000000000001" customHeight="1">
      <c r="C71" s="66"/>
    </row>
    <row r="72" spans="3:3" s="7" customFormat="1" ht="20.100000000000001" customHeight="1">
      <c r="C72" s="66"/>
    </row>
    <row r="73" spans="3:3" s="7" customFormat="1" ht="20.100000000000001" customHeight="1">
      <c r="C73" s="66"/>
    </row>
    <row r="74" spans="3:3" s="7" customFormat="1" ht="20.100000000000001" customHeight="1">
      <c r="C74" s="66"/>
    </row>
    <row r="75" spans="3:3" s="7" customFormat="1" ht="20.100000000000001" customHeight="1">
      <c r="C75" s="66"/>
    </row>
    <row r="76" spans="3:3" s="7" customFormat="1" ht="20.100000000000001" customHeight="1">
      <c r="C76" s="66"/>
    </row>
    <row r="77" spans="3:3" s="7" customFormat="1" ht="20.100000000000001" customHeight="1">
      <c r="C77" s="66"/>
    </row>
    <row r="78" spans="3:3" s="7" customFormat="1" ht="20.100000000000001" customHeight="1">
      <c r="C78" s="66"/>
    </row>
    <row r="79" spans="3:3" s="7" customFormat="1" ht="20.100000000000001" customHeight="1">
      <c r="C79" s="66"/>
    </row>
    <row r="80" spans="3:3" s="7" customFormat="1" ht="20.100000000000001" customHeight="1">
      <c r="C80" s="66"/>
    </row>
    <row r="81" spans="3:3" s="7" customFormat="1" ht="20.100000000000001" customHeight="1">
      <c r="C81" s="66"/>
    </row>
    <row r="82" spans="3:3" s="7" customFormat="1" ht="20.100000000000001" customHeight="1">
      <c r="C82" s="66"/>
    </row>
    <row r="83" spans="3:3" s="7" customFormat="1" ht="20.100000000000001" customHeight="1">
      <c r="C83" s="66"/>
    </row>
    <row r="84" spans="3:3" s="7" customFormat="1" ht="20.100000000000001" customHeight="1">
      <c r="C84" s="66"/>
    </row>
    <row r="85" spans="3:3" s="7" customFormat="1" ht="20.100000000000001" customHeight="1">
      <c r="C85" s="66"/>
    </row>
    <row r="86" spans="3:3" s="7" customFormat="1" ht="20.100000000000001" customHeight="1">
      <c r="C86" s="66"/>
    </row>
    <row r="87" spans="3:3" s="7" customFormat="1">
      <c r="C87" s="66"/>
    </row>
    <row r="88" spans="3:3" s="7" customFormat="1">
      <c r="C88" s="66"/>
    </row>
    <row r="89" spans="3:3" s="7" customFormat="1">
      <c r="C89" s="66"/>
    </row>
    <row r="90" spans="3:3" s="7" customFormat="1">
      <c r="C90" s="66"/>
    </row>
    <row r="91" spans="3:3" s="7" customFormat="1">
      <c r="C91" s="66"/>
    </row>
    <row r="92" spans="3:3" s="7" customFormat="1">
      <c r="C92" s="66"/>
    </row>
    <row r="93" spans="3:3" s="7" customFormat="1">
      <c r="C93" s="66"/>
    </row>
    <row r="94" spans="3:3" s="7" customFormat="1">
      <c r="C94" s="66"/>
    </row>
    <row r="95" spans="3:3" s="7" customFormat="1">
      <c r="C95" s="66"/>
    </row>
    <row r="96" spans="3:3" s="7" customFormat="1">
      <c r="C96" s="66"/>
    </row>
    <row r="97" spans="3:3" s="7" customFormat="1">
      <c r="C97" s="66"/>
    </row>
    <row r="98" spans="3:3" s="7" customFormat="1">
      <c r="C98" s="66"/>
    </row>
    <row r="99" spans="3:3" s="7" customFormat="1">
      <c r="C99" s="66"/>
    </row>
    <row r="100" spans="3:3" s="7" customFormat="1">
      <c r="C100" s="66"/>
    </row>
    <row r="101" spans="3:3" s="7" customFormat="1">
      <c r="C101" s="66"/>
    </row>
    <row r="102" spans="3:3" s="7" customFormat="1">
      <c r="C102" s="66"/>
    </row>
    <row r="103" spans="3:3" s="7" customFormat="1">
      <c r="C103" s="66"/>
    </row>
    <row r="104" spans="3:3" s="7" customFormat="1">
      <c r="C104" s="66"/>
    </row>
    <row r="105" spans="3:3" s="7" customFormat="1">
      <c r="C105" s="66"/>
    </row>
    <row r="106" spans="3:3" s="7" customFormat="1">
      <c r="C106" s="66"/>
    </row>
    <row r="107" spans="3:3" s="7" customFormat="1">
      <c r="C107" s="66"/>
    </row>
    <row r="108" spans="3:3" s="7" customFormat="1">
      <c r="C108" s="66"/>
    </row>
    <row r="109" spans="3:3" s="7" customFormat="1">
      <c r="C109" s="66"/>
    </row>
    <row r="110" spans="3:3" s="7" customFormat="1">
      <c r="C110" s="66"/>
    </row>
    <row r="111" spans="3:3" s="7" customFormat="1">
      <c r="C111" s="66"/>
    </row>
    <row r="112" spans="3:3" s="7" customFormat="1">
      <c r="C112" s="66"/>
    </row>
    <row r="113" spans="3:3" s="7" customFormat="1">
      <c r="C113" s="66"/>
    </row>
    <row r="114" spans="3:3" s="7" customFormat="1">
      <c r="C114" s="66"/>
    </row>
    <row r="115" spans="3:3" s="7" customFormat="1">
      <c r="C115" s="66"/>
    </row>
    <row r="116" spans="3:3" s="7" customFormat="1">
      <c r="C116" s="66"/>
    </row>
    <row r="117" spans="3:3" s="7" customFormat="1">
      <c r="C117" s="66"/>
    </row>
    <row r="118" spans="3:3" s="7" customFormat="1">
      <c r="C118" s="66"/>
    </row>
    <row r="119" spans="3:3" s="7" customFormat="1">
      <c r="C119" s="66"/>
    </row>
    <row r="120" spans="3:3" s="7" customFormat="1">
      <c r="C120" s="66"/>
    </row>
    <row r="121" spans="3:3" s="7" customFormat="1">
      <c r="C121" s="66"/>
    </row>
    <row r="122" spans="3:3" s="7" customFormat="1">
      <c r="C122" s="66"/>
    </row>
    <row r="123" spans="3:3" s="7" customFormat="1">
      <c r="C123" s="66"/>
    </row>
    <row r="124" spans="3:3" s="7" customFormat="1">
      <c r="C124" s="66"/>
    </row>
    <row r="125" spans="3:3" s="7" customFormat="1">
      <c r="C125" s="66"/>
    </row>
    <row r="126" spans="3:3" s="7" customFormat="1">
      <c r="C126" s="66"/>
    </row>
    <row r="127" spans="3:3" s="7" customFormat="1">
      <c r="C127" s="66"/>
    </row>
    <row r="128" spans="3:3" s="7" customFormat="1">
      <c r="C128" s="66"/>
    </row>
    <row r="129" spans="3:3" s="7" customFormat="1">
      <c r="C129" s="66"/>
    </row>
    <row r="130" spans="3:3" s="7" customFormat="1">
      <c r="C130" s="66"/>
    </row>
    <row r="131" spans="3:3" s="7" customFormat="1">
      <c r="C131" s="66"/>
    </row>
    <row r="132" spans="3:3" s="7" customFormat="1">
      <c r="C132" s="66"/>
    </row>
    <row r="133" spans="3:3" s="7" customFormat="1">
      <c r="C133" s="66"/>
    </row>
    <row r="198" spans="1:7">
      <c r="B198" s="2" t="s">
        <v>18</v>
      </c>
    </row>
    <row r="199" spans="1:7" s="7" customFormat="1" ht="19.899999999999999" customHeight="1" outlineLevel="1">
      <c r="A199" s="19"/>
      <c r="B199" s="20" t="s">
        <v>19</v>
      </c>
      <c r="C199" s="20"/>
      <c r="D199" s="21" t="e">
        <f>#REF!</f>
        <v>#REF!</v>
      </c>
      <c r="E199" s="22" t="e">
        <f>#REF!</f>
        <v>#REF!</v>
      </c>
      <c r="F199" s="21" t="e">
        <f>ROUNDUP(#REF!/(1+#REF!),#REF!)</f>
        <v>#REF!</v>
      </c>
      <c r="G199" s="23" t="str">
        <f>IFERROR(E199*F199,"")</f>
        <v/>
      </c>
    </row>
  </sheetData>
  <mergeCells count="8">
    <mergeCell ref="B9:G9"/>
    <mergeCell ref="B10:G10"/>
    <mergeCell ref="A1:F2"/>
    <mergeCell ref="A3:G4"/>
    <mergeCell ref="B5:G5"/>
    <mergeCell ref="A6:G6"/>
    <mergeCell ref="A7:G7"/>
    <mergeCell ref="A8:G8"/>
  </mergeCells>
  <dataValidations count="1">
    <dataValidation allowBlank="1" sqref="A3" xr:uid="{8EC090B1-F9C4-420B-8E64-5E6AF831677A}"/>
  </dataValidations>
  <hyperlinks>
    <hyperlink ref="A3:G4" location="SYNTHESE!A1" display="DPGF" xr:uid="{C122B199-0E24-4E0A-AEA7-6A060A6CA5BF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362F0-EE54-46A0-ACAD-7156523992F5}">
  <sheetPr>
    <pageSetUpPr fitToPage="1"/>
  </sheetPr>
  <dimension ref="A1:I129"/>
  <sheetViews>
    <sheetView topLeftCell="A106" workbookViewId="0">
      <selection activeCell="D15" sqref="D15:E126"/>
    </sheetView>
  </sheetViews>
  <sheetFormatPr baseColWidth="10" defaultRowHeight="16.5"/>
  <cols>
    <col min="1" max="1" width="13.28515625" style="154" bestFit="1" customWidth="1"/>
    <col min="2" max="2" width="52.85546875" style="154" bestFit="1" customWidth="1"/>
    <col min="3" max="4" width="13.28515625" style="154" bestFit="1" customWidth="1"/>
    <col min="5" max="5" width="17.7109375" style="154" customWidth="1"/>
    <col min="6" max="6" width="19.7109375" style="154" customWidth="1"/>
    <col min="7" max="7" width="54.7109375" customWidth="1"/>
    <col min="8" max="8" width="16.85546875" bestFit="1" customWidth="1"/>
  </cols>
  <sheetData>
    <row r="1" spans="1:9">
      <c r="A1" s="152"/>
      <c r="B1" s="152"/>
      <c r="C1" s="152"/>
      <c r="D1" s="152"/>
      <c r="E1" s="152"/>
      <c r="F1" s="152"/>
    </row>
    <row r="2" spans="1:9" ht="17.25">
      <c r="A2" s="152"/>
      <c r="B2" s="152"/>
      <c r="C2" s="152"/>
      <c r="D2" s="152"/>
      <c r="E2" s="152"/>
      <c r="F2" s="153" t="s">
        <v>30</v>
      </c>
      <c r="I2" s="154"/>
    </row>
    <row r="3" spans="1:9" ht="16.5" customHeight="1">
      <c r="A3" s="152"/>
      <c r="B3" s="152"/>
      <c r="C3" s="152"/>
      <c r="D3" s="152"/>
      <c r="E3" s="152"/>
      <c r="F3" s="155">
        <v>45719</v>
      </c>
      <c r="H3" s="156"/>
    </row>
    <row r="4" spans="1:9" ht="15" customHeight="1">
      <c r="A4" s="152"/>
      <c r="B4" s="152"/>
      <c r="C4" s="152"/>
      <c r="D4" s="152"/>
      <c r="E4" s="152"/>
      <c r="F4" s="152"/>
    </row>
    <row r="5" spans="1:9" ht="18.600000000000001" customHeight="1">
      <c r="A5" s="294" t="s">
        <v>209</v>
      </c>
      <c r="B5" s="294"/>
      <c r="C5" s="294"/>
      <c r="D5" s="294"/>
      <c r="E5" s="294"/>
      <c r="F5" s="295"/>
    </row>
    <row r="6" spans="1:9" ht="30.75" customHeight="1">
      <c r="A6" s="259" t="s">
        <v>210</v>
      </c>
      <c r="B6" s="260"/>
      <c r="C6" s="260"/>
      <c r="D6" s="260"/>
      <c r="E6" s="260"/>
      <c r="F6" s="260"/>
      <c r="G6" s="188"/>
      <c r="H6" s="157"/>
    </row>
    <row r="7" spans="1:9" ht="27" customHeight="1">
      <c r="A7" s="259" t="s">
        <v>211</v>
      </c>
      <c r="B7" s="260"/>
      <c r="C7" s="260"/>
      <c r="D7" s="260"/>
      <c r="E7" s="260"/>
      <c r="F7" s="260"/>
      <c r="G7" s="188"/>
    </row>
    <row r="8" spans="1:9" ht="17.25" thickBot="1">
      <c r="A8" s="158" t="s">
        <v>212</v>
      </c>
      <c r="B8" s="159" t="s">
        <v>3</v>
      </c>
      <c r="C8" s="160" t="s">
        <v>5</v>
      </c>
      <c r="D8" s="160" t="s">
        <v>213</v>
      </c>
      <c r="E8" s="160" t="s">
        <v>214</v>
      </c>
      <c r="F8" s="161" t="s">
        <v>215</v>
      </c>
    </row>
    <row r="9" spans="1:9">
      <c r="A9" s="162"/>
      <c r="B9" s="163"/>
      <c r="C9" s="162"/>
      <c r="D9" s="162"/>
      <c r="E9" s="164"/>
      <c r="F9" s="165"/>
    </row>
    <row r="10" spans="1:9">
      <c r="A10" s="166"/>
      <c r="B10" s="167" t="s">
        <v>216</v>
      </c>
      <c r="C10" s="168"/>
      <c r="D10" s="168"/>
      <c r="E10" s="169"/>
      <c r="F10" s="170"/>
    </row>
    <row r="11" spans="1:9">
      <c r="A11" s="171"/>
      <c r="B11" s="172"/>
      <c r="C11" s="173"/>
      <c r="D11" s="173"/>
      <c r="E11" s="169"/>
      <c r="F11" s="170"/>
    </row>
    <row r="12" spans="1:9">
      <c r="A12" s="171"/>
      <c r="B12" s="172"/>
      <c r="C12" s="173"/>
      <c r="D12" s="173"/>
      <c r="E12" s="169"/>
      <c r="F12" s="170"/>
    </row>
    <row r="13" spans="1:9">
      <c r="A13" s="174" t="s">
        <v>217</v>
      </c>
      <c r="B13" s="175" t="s">
        <v>218</v>
      </c>
      <c r="C13" s="173"/>
      <c r="D13" s="173"/>
      <c r="E13" s="169"/>
      <c r="F13" s="176">
        <f>SUM(F15:F16)</f>
        <v>0</v>
      </c>
    </row>
    <row r="14" spans="1:9">
      <c r="A14" s="174"/>
      <c r="B14" s="175"/>
      <c r="C14" s="173"/>
      <c r="D14" s="173"/>
      <c r="E14" s="169"/>
      <c r="F14" s="170"/>
    </row>
    <row r="15" spans="1:9">
      <c r="A15" s="171"/>
      <c r="B15" s="172" t="s">
        <v>219</v>
      </c>
      <c r="C15" s="173" t="s">
        <v>28</v>
      </c>
      <c r="D15" s="173"/>
      <c r="E15" s="169"/>
      <c r="F15" s="170">
        <f>D15*E15</f>
        <v>0</v>
      </c>
    </row>
    <row r="16" spans="1:9">
      <c r="A16" s="171"/>
      <c r="B16" s="177" t="s">
        <v>220</v>
      </c>
      <c r="C16" s="173" t="s">
        <v>25</v>
      </c>
      <c r="D16" s="173"/>
      <c r="E16" s="169"/>
      <c r="F16" s="170">
        <f t="shared" ref="F16" si="0">D16*E16</f>
        <v>0</v>
      </c>
    </row>
    <row r="17" spans="1:8">
      <c r="A17" s="178"/>
      <c r="B17" s="179"/>
      <c r="C17" s="180"/>
      <c r="D17" s="180"/>
      <c r="E17" s="181"/>
      <c r="F17" s="182"/>
    </row>
    <row r="18" spans="1:8">
      <c r="A18" s="174" t="s">
        <v>221</v>
      </c>
      <c r="B18" s="175" t="s">
        <v>222</v>
      </c>
      <c r="C18" s="173"/>
      <c r="D18" s="173"/>
      <c r="E18" s="169"/>
      <c r="F18" s="176">
        <f>SUM(F20:F20)</f>
        <v>0</v>
      </c>
    </row>
    <row r="19" spans="1:8">
      <c r="A19" s="174"/>
      <c r="B19" s="175"/>
      <c r="C19" s="173"/>
      <c r="D19" s="173"/>
      <c r="E19" s="169"/>
      <c r="F19" s="170"/>
    </row>
    <row r="20" spans="1:8">
      <c r="A20" s="171"/>
      <c r="B20" s="172" t="s">
        <v>223</v>
      </c>
      <c r="C20" s="173" t="s">
        <v>25</v>
      </c>
      <c r="D20" s="173"/>
      <c r="E20" s="169"/>
      <c r="F20" s="170">
        <f>D20*E20</f>
        <v>0</v>
      </c>
      <c r="H20" s="183"/>
    </row>
    <row r="21" spans="1:8">
      <c r="A21" s="178"/>
      <c r="B21" s="179"/>
      <c r="C21" s="180"/>
      <c r="D21" s="180"/>
      <c r="E21" s="181"/>
      <c r="F21" s="182"/>
    </row>
    <row r="22" spans="1:8" ht="33">
      <c r="A22" s="174" t="s">
        <v>224</v>
      </c>
      <c r="B22" s="175" t="s">
        <v>225</v>
      </c>
      <c r="C22" s="173"/>
      <c r="D22" s="173"/>
      <c r="E22" s="169"/>
      <c r="F22" s="176">
        <f>SUM(F24:F27)</f>
        <v>0</v>
      </c>
    </row>
    <row r="23" spans="1:8">
      <c r="A23" s="174"/>
      <c r="B23" s="175"/>
      <c r="C23" s="173"/>
      <c r="D23" s="173"/>
      <c r="E23" s="169"/>
      <c r="F23" s="170"/>
    </row>
    <row r="24" spans="1:8">
      <c r="A24" s="171"/>
      <c r="B24" s="172" t="s">
        <v>226</v>
      </c>
      <c r="C24" s="173" t="s">
        <v>25</v>
      </c>
      <c r="D24" s="173"/>
      <c r="E24" s="169"/>
      <c r="F24" s="170">
        <f>D24*E24</f>
        <v>0</v>
      </c>
      <c r="H24" s="183"/>
    </row>
    <row r="25" spans="1:8" ht="33">
      <c r="A25" s="171"/>
      <c r="B25" s="184" t="s">
        <v>227</v>
      </c>
      <c r="C25" s="173" t="s">
        <v>25</v>
      </c>
      <c r="D25" s="173"/>
      <c r="E25" s="169"/>
      <c r="F25" s="170">
        <f>D25*E25</f>
        <v>0</v>
      </c>
      <c r="H25" s="183"/>
    </row>
    <row r="26" spans="1:8">
      <c r="A26" s="171"/>
      <c r="B26" s="177" t="s">
        <v>228</v>
      </c>
      <c r="C26" s="173" t="s">
        <v>25</v>
      </c>
      <c r="D26" s="173"/>
      <c r="E26" s="169"/>
      <c r="F26" s="170">
        <f>D26*E26</f>
        <v>0</v>
      </c>
    </row>
    <row r="27" spans="1:8">
      <c r="A27" s="171"/>
      <c r="B27" s="177" t="s">
        <v>229</v>
      </c>
      <c r="C27" s="173" t="s">
        <v>23</v>
      </c>
      <c r="D27" s="173"/>
      <c r="E27" s="169"/>
      <c r="F27" s="170">
        <f>D27*E27</f>
        <v>0</v>
      </c>
    </row>
    <row r="28" spans="1:8">
      <c r="A28" s="178"/>
      <c r="B28" s="179"/>
      <c r="C28" s="180"/>
      <c r="D28" s="180"/>
      <c r="E28" s="181"/>
      <c r="F28" s="182"/>
    </row>
    <row r="29" spans="1:8">
      <c r="A29" s="174" t="s">
        <v>230</v>
      </c>
      <c r="B29" s="175" t="s">
        <v>231</v>
      </c>
      <c r="C29" s="173"/>
      <c r="D29" s="173"/>
      <c r="E29" s="169"/>
      <c r="F29" s="176">
        <f>SUM(F31:F36)</f>
        <v>0</v>
      </c>
    </row>
    <row r="30" spans="1:8">
      <c r="A30" s="174"/>
      <c r="B30" s="175"/>
      <c r="C30" s="173"/>
      <c r="D30" s="173"/>
      <c r="E30" s="169"/>
      <c r="F30" s="170"/>
    </row>
    <row r="31" spans="1:8">
      <c r="A31" s="171"/>
      <c r="B31" s="172" t="s">
        <v>232</v>
      </c>
      <c r="C31" s="173" t="s">
        <v>23</v>
      </c>
      <c r="D31" s="173"/>
      <c r="E31" s="169"/>
      <c r="F31" s="170">
        <f t="shared" ref="F31:F36" si="1">D31*E31</f>
        <v>0</v>
      </c>
    </row>
    <row r="32" spans="1:8">
      <c r="A32" s="171"/>
      <c r="B32" s="177" t="s">
        <v>233</v>
      </c>
      <c r="C32" s="173" t="s">
        <v>23</v>
      </c>
      <c r="D32" s="173"/>
      <c r="E32" s="169"/>
      <c r="F32" s="170">
        <f t="shared" si="1"/>
        <v>0</v>
      </c>
    </row>
    <row r="33" spans="1:8">
      <c r="A33" s="171"/>
      <c r="B33" s="172" t="s">
        <v>234</v>
      </c>
      <c r="C33" s="173" t="s">
        <v>23</v>
      </c>
      <c r="D33" s="173"/>
      <c r="E33" s="169"/>
      <c r="F33" s="170">
        <f t="shared" si="1"/>
        <v>0</v>
      </c>
    </row>
    <row r="34" spans="1:8">
      <c r="A34" s="171"/>
      <c r="B34" s="177" t="s">
        <v>235</v>
      </c>
      <c r="C34" s="173" t="s">
        <v>23</v>
      </c>
      <c r="D34" s="173"/>
      <c r="E34" s="169"/>
      <c r="F34" s="170">
        <f t="shared" si="1"/>
        <v>0</v>
      </c>
    </row>
    <row r="35" spans="1:8">
      <c r="A35" s="171"/>
      <c r="B35" s="177" t="s">
        <v>236</v>
      </c>
      <c r="C35" s="173" t="s">
        <v>23</v>
      </c>
      <c r="D35" s="173"/>
      <c r="E35" s="169"/>
      <c r="F35" s="170">
        <f t="shared" si="1"/>
        <v>0</v>
      </c>
      <c r="H35" s="183"/>
    </row>
    <row r="36" spans="1:8">
      <c r="A36" s="171"/>
      <c r="B36" s="177" t="s">
        <v>220</v>
      </c>
      <c r="C36" s="173" t="s">
        <v>23</v>
      </c>
      <c r="D36" s="173"/>
      <c r="E36" s="169"/>
      <c r="F36" s="170">
        <f t="shared" si="1"/>
        <v>0</v>
      </c>
    </row>
    <row r="37" spans="1:8">
      <c r="A37" s="178"/>
      <c r="B37" s="179"/>
      <c r="C37" s="180"/>
      <c r="D37" s="180"/>
      <c r="E37" s="181"/>
      <c r="F37" s="182"/>
    </row>
    <row r="38" spans="1:8">
      <c r="A38" s="174" t="s">
        <v>237</v>
      </c>
      <c r="B38" s="175" t="s">
        <v>238</v>
      </c>
      <c r="C38" s="173"/>
      <c r="D38" s="173"/>
      <c r="E38" s="169"/>
      <c r="F38" s="176">
        <f>SUM(F40:F50)</f>
        <v>0</v>
      </c>
    </row>
    <row r="39" spans="1:8">
      <c r="A39" s="174"/>
      <c r="B39" s="175"/>
      <c r="C39" s="173"/>
      <c r="D39" s="173"/>
      <c r="E39" s="169"/>
      <c r="F39" s="170"/>
    </row>
    <row r="40" spans="1:8">
      <c r="A40" s="171"/>
      <c r="B40" s="172" t="s">
        <v>239</v>
      </c>
      <c r="C40" s="173" t="s">
        <v>25</v>
      </c>
      <c r="D40" s="173"/>
      <c r="E40" s="169"/>
      <c r="F40" s="170">
        <f t="shared" ref="F40:F50" si="2">D40*E40</f>
        <v>0</v>
      </c>
    </row>
    <row r="41" spans="1:8">
      <c r="A41" s="171"/>
      <c r="B41" s="177" t="s">
        <v>240</v>
      </c>
      <c r="C41" s="173" t="s">
        <v>25</v>
      </c>
      <c r="D41" s="173"/>
      <c r="E41" s="169"/>
      <c r="F41" s="170">
        <f t="shared" si="2"/>
        <v>0</v>
      </c>
    </row>
    <row r="42" spans="1:8">
      <c r="A42" s="171"/>
      <c r="B42" s="177" t="s">
        <v>241</v>
      </c>
      <c r="C42" s="173" t="s">
        <v>25</v>
      </c>
      <c r="D42" s="173"/>
      <c r="E42" s="169"/>
      <c r="F42" s="170">
        <f t="shared" si="2"/>
        <v>0</v>
      </c>
    </row>
    <row r="43" spans="1:8">
      <c r="A43" s="171"/>
      <c r="B43" s="177" t="s">
        <v>242</v>
      </c>
      <c r="C43" s="173" t="s">
        <v>25</v>
      </c>
      <c r="D43" s="173"/>
      <c r="E43" s="169"/>
      <c r="F43" s="170">
        <f t="shared" si="2"/>
        <v>0</v>
      </c>
    </row>
    <row r="44" spans="1:8">
      <c r="A44" s="171"/>
      <c r="B44" s="177" t="s">
        <v>243</v>
      </c>
      <c r="C44" s="173" t="s">
        <v>25</v>
      </c>
      <c r="D44" s="173"/>
      <c r="E44" s="169"/>
      <c r="F44" s="170">
        <f t="shared" si="2"/>
        <v>0</v>
      </c>
    </row>
    <row r="45" spans="1:8">
      <c r="A45" s="171"/>
      <c r="B45" s="177" t="s">
        <v>244</v>
      </c>
      <c r="C45" s="173" t="s">
        <v>25</v>
      </c>
      <c r="D45" s="173"/>
      <c r="E45" s="169"/>
      <c r="F45" s="170">
        <f t="shared" si="2"/>
        <v>0</v>
      </c>
    </row>
    <row r="46" spans="1:8">
      <c r="A46" s="171"/>
      <c r="B46" s="177" t="s">
        <v>245</v>
      </c>
      <c r="C46" s="173" t="s">
        <v>25</v>
      </c>
      <c r="D46" s="173"/>
      <c r="E46" s="169"/>
      <c r="F46" s="170">
        <f t="shared" si="2"/>
        <v>0</v>
      </c>
    </row>
    <row r="47" spans="1:8">
      <c r="A47" s="171"/>
      <c r="B47" s="177" t="s">
        <v>246</v>
      </c>
      <c r="C47" s="173" t="s">
        <v>25</v>
      </c>
      <c r="D47" s="173"/>
      <c r="E47" s="169"/>
      <c r="F47" s="170">
        <f t="shared" si="2"/>
        <v>0</v>
      </c>
      <c r="H47" s="183"/>
    </row>
    <row r="48" spans="1:8">
      <c r="A48" s="171"/>
      <c r="B48" s="177" t="s">
        <v>247</v>
      </c>
      <c r="C48" s="173" t="s">
        <v>25</v>
      </c>
      <c r="D48" s="173"/>
      <c r="E48" s="169"/>
      <c r="F48" s="170">
        <f t="shared" si="2"/>
        <v>0</v>
      </c>
      <c r="H48" s="183"/>
    </row>
    <row r="49" spans="1:8">
      <c r="A49" s="171"/>
      <c r="B49" s="177" t="s">
        <v>248</v>
      </c>
      <c r="C49" s="173" t="s">
        <v>25</v>
      </c>
      <c r="D49" s="173"/>
      <c r="E49" s="169"/>
      <c r="F49" s="170">
        <f t="shared" si="2"/>
        <v>0</v>
      </c>
      <c r="H49" s="183"/>
    </row>
    <row r="50" spans="1:8">
      <c r="A50" s="171"/>
      <c r="B50" s="177" t="s">
        <v>220</v>
      </c>
      <c r="C50" s="173" t="s">
        <v>25</v>
      </c>
      <c r="D50" s="173"/>
      <c r="E50" s="169"/>
      <c r="F50" s="170">
        <f t="shared" si="2"/>
        <v>0</v>
      </c>
    </row>
    <row r="51" spans="1:8">
      <c r="A51" s="178"/>
      <c r="B51" s="179"/>
      <c r="C51" s="180"/>
      <c r="D51" s="180"/>
      <c r="E51" s="181"/>
      <c r="F51" s="182"/>
    </row>
    <row r="52" spans="1:8">
      <c r="A52" s="174" t="s">
        <v>249</v>
      </c>
      <c r="B52" s="175" t="s">
        <v>250</v>
      </c>
      <c r="C52" s="173"/>
      <c r="D52" s="173"/>
      <c r="E52" s="169"/>
      <c r="F52" s="176">
        <f>SUM(F54:F71)</f>
        <v>0</v>
      </c>
    </row>
    <row r="53" spans="1:8">
      <c r="A53" s="174"/>
      <c r="B53" s="175"/>
      <c r="C53" s="173"/>
      <c r="D53" s="173"/>
      <c r="E53" s="169"/>
      <c r="F53" s="170"/>
    </row>
    <row r="54" spans="1:8">
      <c r="A54" s="171"/>
      <c r="B54" s="185" t="s">
        <v>251</v>
      </c>
      <c r="C54" s="173"/>
      <c r="D54" s="173"/>
      <c r="E54" s="169"/>
      <c r="F54" s="170"/>
    </row>
    <row r="55" spans="1:8">
      <c r="A55" s="171"/>
      <c r="B55" s="177" t="s">
        <v>252</v>
      </c>
      <c r="C55" s="173" t="s">
        <v>23</v>
      </c>
      <c r="D55" s="173"/>
      <c r="E55" s="169"/>
      <c r="F55" s="170">
        <f>D55*E55</f>
        <v>0</v>
      </c>
    </row>
    <row r="56" spans="1:8">
      <c r="A56" s="171"/>
      <c r="B56" s="177" t="s">
        <v>253</v>
      </c>
      <c r="C56" s="173" t="s">
        <v>23</v>
      </c>
      <c r="D56" s="173"/>
      <c r="E56" s="169"/>
      <c r="F56" s="170">
        <f>D56*E56</f>
        <v>0</v>
      </c>
    </row>
    <row r="57" spans="1:8">
      <c r="A57" s="174"/>
      <c r="B57" s="175"/>
      <c r="C57" s="173"/>
      <c r="D57" s="173"/>
      <c r="E57" s="169"/>
      <c r="F57" s="170"/>
    </row>
    <row r="58" spans="1:8">
      <c r="A58" s="171"/>
      <c r="B58" s="185" t="s">
        <v>254</v>
      </c>
      <c r="C58" s="173"/>
      <c r="D58" s="173"/>
      <c r="E58" s="169"/>
      <c r="F58" s="170"/>
    </row>
    <row r="59" spans="1:8">
      <c r="A59" s="171"/>
      <c r="B59" s="177" t="s">
        <v>255</v>
      </c>
      <c r="C59" s="173" t="s">
        <v>14</v>
      </c>
      <c r="D59" s="173"/>
      <c r="E59" s="169"/>
      <c r="F59" s="170">
        <f t="shared" ref="F59:F64" si="3">D59*E59</f>
        <v>0</v>
      </c>
    </row>
    <row r="60" spans="1:8">
      <c r="A60" s="171"/>
      <c r="B60" s="177" t="s">
        <v>256</v>
      </c>
      <c r="C60" s="173" t="s">
        <v>14</v>
      </c>
      <c r="D60" s="173"/>
      <c r="E60" s="169"/>
      <c r="F60" s="170">
        <f t="shared" si="3"/>
        <v>0</v>
      </c>
    </row>
    <row r="61" spans="1:8">
      <c r="A61" s="171"/>
      <c r="B61" s="177" t="s">
        <v>257</v>
      </c>
      <c r="C61" s="173" t="s">
        <v>14</v>
      </c>
      <c r="D61" s="173"/>
      <c r="E61" s="169"/>
      <c r="F61" s="170">
        <f t="shared" si="3"/>
        <v>0</v>
      </c>
    </row>
    <row r="62" spans="1:8">
      <c r="A62" s="171"/>
      <c r="B62" s="177" t="s">
        <v>258</v>
      </c>
      <c r="C62" s="173" t="s">
        <v>14</v>
      </c>
      <c r="D62" s="173"/>
      <c r="E62" s="169"/>
      <c r="F62" s="170">
        <f t="shared" si="3"/>
        <v>0</v>
      </c>
    </row>
    <row r="63" spans="1:8">
      <c r="A63" s="171"/>
      <c r="B63" s="177" t="s">
        <v>259</v>
      </c>
      <c r="C63" s="173" t="s">
        <v>70</v>
      </c>
      <c r="D63" s="173"/>
      <c r="E63" s="169"/>
      <c r="F63" s="170">
        <f t="shared" si="3"/>
        <v>0</v>
      </c>
      <c r="H63" s="183"/>
    </row>
    <row r="64" spans="1:8">
      <c r="A64" s="171"/>
      <c r="B64" s="177" t="s">
        <v>260</v>
      </c>
      <c r="C64" s="173" t="s">
        <v>25</v>
      </c>
      <c r="D64" s="173"/>
      <c r="E64" s="169"/>
      <c r="F64" s="170">
        <f t="shared" si="3"/>
        <v>0</v>
      </c>
    </row>
    <row r="65" spans="1:8">
      <c r="A65" s="178"/>
      <c r="B65" s="179"/>
      <c r="C65" s="180"/>
      <c r="D65" s="180"/>
      <c r="E65" s="181"/>
      <c r="F65" s="186"/>
    </row>
    <row r="66" spans="1:8">
      <c r="A66" s="171"/>
      <c r="B66" s="185" t="s">
        <v>261</v>
      </c>
      <c r="C66" s="173"/>
      <c r="D66" s="173"/>
      <c r="E66" s="169"/>
      <c r="F66" s="170"/>
    </row>
    <row r="67" spans="1:8">
      <c r="A67" s="171"/>
      <c r="B67" s="177" t="s">
        <v>262</v>
      </c>
      <c r="C67" s="173" t="s">
        <v>14</v>
      </c>
      <c r="D67" s="173"/>
      <c r="E67" s="169"/>
      <c r="F67" s="170">
        <f>D67*E67</f>
        <v>0</v>
      </c>
    </row>
    <row r="68" spans="1:8">
      <c r="A68" s="171"/>
      <c r="B68" s="177" t="s">
        <v>263</v>
      </c>
      <c r="C68" s="173" t="s">
        <v>14</v>
      </c>
      <c r="D68" s="173"/>
      <c r="E68" s="169"/>
      <c r="F68" s="170">
        <f>D68*E68</f>
        <v>0</v>
      </c>
    </row>
    <row r="69" spans="1:8">
      <c r="A69" s="171"/>
      <c r="B69" s="177" t="s">
        <v>264</v>
      </c>
      <c r="C69" s="173" t="s">
        <v>14</v>
      </c>
      <c r="D69" s="173"/>
      <c r="E69" s="169"/>
      <c r="F69" s="170">
        <f>D69*E69</f>
        <v>0</v>
      </c>
    </row>
    <row r="70" spans="1:8">
      <c r="A70" s="171"/>
      <c r="B70" s="177" t="s">
        <v>265</v>
      </c>
      <c r="C70" s="173" t="s">
        <v>14</v>
      </c>
      <c r="D70" s="173"/>
      <c r="E70" s="169"/>
      <c r="F70" s="170">
        <f>D70*E70</f>
        <v>0</v>
      </c>
      <c r="H70" s="183"/>
    </row>
    <row r="71" spans="1:8">
      <c r="A71" s="171"/>
      <c r="B71" s="177" t="s">
        <v>266</v>
      </c>
      <c r="C71" s="173" t="s">
        <v>14</v>
      </c>
      <c r="D71" s="173"/>
      <c r="E71" s="169"/>
      <c r="F71" s="170">
        <f>D71*E71</f>
        <v>0</v>
      </c>
    </row>
    <row r="72" spans="1:8">
      <c r="A72" s="178"/>
      <c r="B72" s="179"/>
      <c r="C72" s="180"/>
      <c r="D72" s="180"/>
      <c r="E72" s="181"/>
      <c r="F72" s="182"/>
    </row>
    <row r="73" spans="1:8">
      <c r="A73" s="178"/>
      <c r="B73" s="179"/>
      <c r="C73" s="180"/>
      <c r="D73" s="180"/>
      <c r="E73" s="181"/>
      <c r="F73" s="182"/>
    </row>
    <row r="74" spans="1:8">
      <c r="A74" s="174" t="s">
        <v>267</v>
      </c>
      <c r="B74" s="175" t="s">
        <v>268</v>
      </c>
      <c r="C74" s="173"/>
      <c r="D74" s="173"/>
      <c r="E74" s="169"/>
      <c r="F74" s="176">
        <f>SUM(F77:F97)</f>
        <v>0</v>
      </c>
    </row>
    <row r="75" spans="1:8">
      <c r="A75" s="174"/>
      <c r="B75" s="175"/>
      <c r="C75" s="173"/>
      <c r="D75" s="173"/>
      <c r="E75" s="169"/>
      <c r="F75" s="170"/>
    </row>
    <row r="76" spans="1:8">
      <c r="A76" s="171"/>
      <c r="B76" s="185" t="s">
        <v>269</v>
      </c>
      <c r="C76" s="173"/>
      <c r="D76" s="173"/>
      <c r="E76" s="169"/>
      <c r="F76" s="170"/>
    </row>
    <row r="77" spans="1:8">
      <c r="A77" s="171"/>
      <c r="B77" s="177" t="s">
        <v>270</v>
      </c>
      <c r="C77" s="173" t="s">
        <v>70</v>
      </c>
      <c r="D77" s="173"/>
      <c r="E77" s="169"/>
      <c r="F77" s="170">
        <f>D77*E77</f>
        <v>0</v>
      </c>
    </row>
    <row r="78" spans="1:8">
      <c r="A78" s="171"/>
      <c r="B78" s="177" t="s">
        <v>271</v>
      </c>
      <c r="C78" s="173" t="s">
        <v>70</v>
      </c>
      <c r="D78" s="173"/>
      <c r="E78" s="169"/>
      <c r="F78" s="170">
        <f>D78*E78</f>
        <v>0</v>
      </c>
    </row>
    <row r="79" spans="1:8">
      <c r="A79" s="171"/>
      <c r="B79" s="177" t="s">
        <v>272</v>
      </c>
      <c r="C79" s="173" t="s">
        <v>70</v>
      </c>
      <c r="D79" s="173"/>
      <c r="E79" s="169"/>
      <c r="F79" s="170">
        <f>D79*E79</f>
        <v>0</v>
      </c>
      <c r="H79" s="183"/>
    </row>
    <row r="80" spans="1:8">
      <c r="A80" s="171"/>
      <c r="B80" s="177" t="s">
        <v>273</v>
      </c>
      <c r="C80" s="173" t="s">
        <v>70</v>
      </c>
      <c r="D80" s="173"/>
      <c r="E80" s="169"/>
      <c r="F80" s="170">
        <f>D80*E80</f>
        <v>0</v>
      </c>
    </row>
    <row r="81" spans="1:8">
      <c r="A81" s="171"/>
      <c r="B81" s="177" t="s">
        <v>274</v>
      </c>
      <c r="C81" s="173" t="s">
        <v>70</v>
      </c>
      <c r="D81" s="173"/>
      <c r="E81" s="169"/>
      <c r="F81" s="170">
        <f>D81*E81</f>
        <v>0</v>
      </c>
    </row>
    <row r="82" spans="1:8">
      <c r="A82" s="178"/>
      <c r="B82" s="179"/>
      <c r="C82" s="180"/>
      <c r="D82" s="180"/>
      <c r="E82" s="181"/>
      <c r="F82" s="186"/>
    </row>
    <row r="83" spans="1:8">
      <c r="A83" s="171"/>
      <c r="B83" s="185" t="s">
        <v>275</v>
      </c>
      <c r="C83" s="173"/>
      <c r="D83" s="173"/>
      <c r="E83" s="169"/>
      <c r="F83" s="170"/>
    </row>
    <row r="84" spans="1:8">
      <c r="A84" s="171"/>
      <c r="B84" s="177" t="s">
        <v>276</v>
      </c>
      <c r="C84" s="173" t="s">
        <v>70</v>
      </c>
      <c r="D84" s="173"/>
      <c r="E84" s="169"/>
      <c r="F84" s="170">
        <f>D84*E84</f>
        <v>0</v>
      </c>
    </row>
    <row r="85" spans="1:8">
      <c r="A85" s="171"/>
      <c r="B85" s="177" t="s">
        <v>277</v>
      </c>
      <c r="C85" s="173" t="s">
        <v>70</v>
      </c>
      <c r="D85" s="173"/>
      <c r="E85" s="169"/>
      <c r="F85" s="170">
        <f>D85*E85</f>
        <v>0</v>
      </c>
    </row>
    <row r="86" spans="1:8">
      <c r="A86" s="178"/>
      <c r="B86" s="179"/>
      <c r="C86" s="180"/>
      <c r="D86" s="180"/>
      <c r="E86" s="181"/>
      <c r="F86" s="186"/>
      <c r="H86" s="183"/>
    </row>
    <row r="87" spans="1:8">
      <c r="A87" s="171"/>
      <c r="B87" s="177" t="s">
        <v>220</v>
      </c>
      <c r="C87" s="173" t="s">
        <v>25</v>
      </c>
      <c r="D87" s="173"/>
      <c r="E87" s="169"/>
      <c r="F87" s="170">
        <f>D87*E87</f>
        <v>0</v>
      </c>
    </row>
    <row r="88" spans="1:8">
      <c r="A88" s="171"/>
      <c r="B88" s="177"/>
      <c r="C88" s="173"/>
      <c r="D88" s="173"/>
      <c r="E88" s="169"/>
      <c r="F88" s="170"/>
    </row>
    <row r="89" spans="1:8">
      <c r="A89" s="171"/>
      <c r="B89" s="177" t="s">
        <v>278</v>
      </c>
      <c r="C89" s="173" t="s">
        <v>25</v>
      </c>
      <c r="D89" s="173"/>
      <c r="E89" s="169"/>
      <c r="F89" s="170">
        <f>D89*E89</f>
        <v>0</v>
      </c>
      <c r="H89" s="183"/>
    </row>
    <row r="90" spans="1:8">
      <c r="A90" s="174"/>
      <c r="B90" s="175"/>
      <c r="C90" s="173"/>
      <c r="D90" s="173"/>
      <c r="E90" s="169"/>
      <c r="F90" s="170"/>
    </row>
    <row r="91" spans="1:8">
      <c r="A91" s="171"/>
      <c r="B91" s="185" t="s">
        <v>279</v>
      </c>
      <c r="C91" s="173"/>
      <c r="D91" s="173"/>
      <c r="E91" s="169"/>
      <c r="F91" s="170"/>
    </row>
    <row r="92" spans="1:8">
      <c r="A92" s="171"/>
      <c r="B92" s="177" t="s">
        <v>280</v>
      </c>
      <c r="C92" s="173" t="s">
        <v>70</v>
      </c>
      <c r="D92" s="173"/>
      <c r="E92" s="169"/>
      <c r="F92" s="170">
        <f>D92*E92</f>
        <v>0</v>
      </c>
    </row>
    <row r="93" spans="1:8">
      <c r="A93" s="171"/>
      <c r="B93" s="177" t="s">
        <v>281</v>
      </c>
      <c r="C93" s="173" t="s">
        <v>70</v>
      </c>
      <c r="D93" s="173"/>
      <c r="E93" s="169"/>
      <c r="F93" s="170">
        <f>D93*E93</f>
        <v>0</v>
      </c>
    </row>
    <row r="94" spans="1:8">
      <c r="A94" s="171"/>
      <c r="B94" s="177" t="s">
        <v>282</v>
      </c>
      <c r="C94" s="173" t="s">
        <v>70</v>
      </c>
      <c r="D94" s="173"/>
      <c r="E94" s="169"/>
      <c r="F94" s="170">
        <f>D94*E94</f>
        <v>0</v>
      </c>
      <c r="H94" s="183"/>
    </row>
    <row r="95" spans="1:8" ht="33">
      <c r="A95" s="171"/>
      <c r="B95" s="184" t="s">
        <v>283</v>
      </c>
      <c r="C95" s="173" t="s">
        <v>70</v>
      </c>
      <c r="D95" s="173"/>
      <c r="E95" s="169"/>
      <c r="F95" s="170">
        <f>D95*E95</f>
        <v>0</v>
      </c>
    </row>
    <row r="96" spans="1:8">
      <c r="A96" s="171"/>
      <c r="B96" s="177"/>
      <c r="C96" s="173"/>
      <c r="D96" s="173"/>
      <c r="E96" s="169"/>
      <c r="F96" s="170">
        <f t="shared" ref="F96:F101" si="4">D96*E96</f>
        <v>0</v>
      </c>
    </row>
    <row r="97" spans="1:8">
      <c r="A97" s="178"/>
      <c r="B97" s="179" t="s">
        <v>284</v>
      </c>
      <c r="C97" s="173" t="s">
        <v>25</v>
      </c>
      <c r="D97" s="173"/>
      <c r="E97" s="169"/>
      <c r="F97" s="170">
        <f t="shared" si="4"/>
        <v>0</v>
      </c>
      <c r="H97" s="183"/>
    </row>
    <row r="98" spans="1:8">
      <c r="A98" s="178"/>
      <c r="B98" s="179"/>
      <c r="C98" s="180"/>
      <c r="D98" s="180"/>
      <c r="E98" s="181"/>
      <c r="F98" s="170">
        <f t="shared" si="4"/>
        <v>0</v>
      </c>
      <c r="H98" s="183"/>
    </row>
    <row r="99" spans="1:8" ht="33">
      <c r="A99" s="178"/>
      <c r="B99" s="179" t="s">
        <v>285</v>
      </c>
      <c r="C99" s="180" t="s">
        <v>25</v>
      </c>
      <c r="D99" s="180"/>
      <c r="E99" s="181"/>
      <c r="F99" s="170">
        <f t="shared" si="4"/>
        <v>0</v>
      </c>
      <c r="H99" s="183"/>
    </row>
    <row r="100" spans="1:8">
      <c r="A100" s="178"/>
      <c r="B100" s="179"/>
      <c r="C100" s="180"/>
      <c r="D100" s="180"/>
      <c r="E100" s="181"/>
      <c r="F100" s="170">
        <f t="shared" si="4"/>
        <v>0</v>
      </c>
      <c r="H100" s="183"/>
    </row>
    <row r="101" spans="1:8" ht="33">
      <c r="A101" s="178"/>
      <c r="B101" s="179" t="s">
        <v>286</v>
      </c>
      <c r="C101" s="180" t="s">
        <v>70</v>
      </c>
      <c r="D101" s="180"/>
      <c r="E101" s="181"/>
      <c r="F101" s="170">
        <f t="shared" si="4"/>
        <v>0</v>
      </c>
      <c r="H101" s="183"/>
    </row>
    <row r="102" spans="1:8">
      <c r="A102" s="178"/>
      <c r="B102" s="179"/>
      <c r="C102" s="180"/>
      <c r="D102" s="180"/>
      <c r="E102" s="181"/>
      <c r="F102" s="182"/>
    </row>
    <row r="103" spans="1:8">
      <c r="A103" s="174" t="s">
        <v>287</v>
      </c>
      <c r="B103" s="175" t="s">
        <v>288</v>
      </c>
      <c r="C103" s="173"/>
      <c r="D103" s="173"/>
      <c r="E103" s="169"/>
      <c r="F103" s="176">
        <f>SUM(F106:F111)</f>
        <v>0</v>
      </c>
    </row>
    <row r="104" spans="1:8">
      <c r="A104" s="174"/>
      <c r="B104" s="175"/>
      <c r="C104" s="173"/>
      <c r="D104" s="173"/>
      <c r="E104" s="169"/>
      <c r="F104" s="170"/>
    </row>
    <row r="105" spans="1:8">
      <c r="A105" s="171"/>
      <c r="B105" s="185" t="s">
        <v>289</v>
      </c>
      <c r="C105" s="173"/>
      <c r="D105" s="173"/>
      <c r="E105" s="169"/>
      <c r="F105" s="170"/>
    </row>
    <row r="106" spans="1:8">
      <c r="A106" s="171"/>
      <c r="B106" s="177" t="s">
        <v>290</v>
      </c>
      <c r="C106" s="173" t="s">
        <v>70</v>
      </c>
      <c r="D106" s="173"/>
      <c r="E106" s="169"/>
      <c r="F106" s="170">
        <f t="shared" ref="F106:F111" si="5">D106*E106</f>
        <v>0</v>
      </c>
    </row>
    <row r="107" spans="1:8">
      <c r="A107" s="171"/>
      <c r="B107" s="177" t="s">
        <v>291</v>
      </c>
      <c r="C107" s="173" t="s">
        <v>70</v>
      </c>
      <c r="D107" s="173"/>
      <c r="E107" s="169"/>
      <c r="F107" s="170">
        <f t="shared" si="5"/>
        <v>0</v>
      </c>
    </row>
    <row r="108" spans="1:8">
      <c r="A108" s="171"/>
      <c r="B108" s="177" t="s">
        <v>292</v>
      </c>
      <c r="C108" s="173" t="s">
        <v>70</v>
      </c>
      <c r="D108" s="173"/>
      <c r="E108" s="169"/>
      <c r="F108" s="170">
        <f t="shared" si="5"/>
        <v>0</v>
      </c>
      <c r="H108" s="183"/>
    </row>
    <row r="109" spans="1:8">
      <c r="A109" s="171"/>
      <c r="B109" s="177" t="s">
        <v>293</v>
      </c>
      <c r="C109" s="173" t="s">
        <v>14</v>
      </c>
      <c r="D109" s="173"/>
      <c r="E109" s="169"/>
      <c r="F109" s="170">
        <f t="shared" si="5"/>
        <v>0</v>
      </c>
    </row>
    <row r="110" spans="1:8">
      <c r="A110" s="178"/>
      <c r="B110" s="179" t="s">
        <v>284</v>
      </c>
      <c r="C110" s="173" t="s">
        <v>25</v>
      </c>
      <c r="D110" s="173"/>
      <c r="E110" s="169"/>
      <c r="F110" s="170">
        <f t="shared" si="5"/>
        <v>0</v>
      </c>
      <c r="H110" s="183"/>
    </row>
    <row r="111" spans="1:8">
      <c r="A111" s="171"/>
      <c r="B111" s="177" t="s">
        <v>294</v>
      </c>
      <c r="C111" s="173" t="s">
        <v>25</v>
      </c>
      <c r="D111" s="173"/>
      <c r="E111" s="169"/>
      <c r="F111" s="170">
        <f t="shared" si="5"/>
        <v>0</v>
      </c>
    </row>
    <row r="112" spans="1:8">
      <c r="A112" s="178"/>
      <c r="B112" s="179"/>
      <c r="C112" s="180"/>
      <c r="D112" s="180"/>
      <c r="E112" s="181"/>
      <c r="F112" s="182"/>
    </row>
    <row r="113" spans="1:8">
      <c r="A113" s="171"/>
      <c r="B113" s="177"/>
      <c r="C113" s="173"/>
      <c r="D113" s="173"/>
      <c r="E113" s="169"/>
      <c r="F113" s="170"/>
      <c r="H113" s="183"/>
    </row>
    <row r="114" spans="1:8">
      <c r="A114" s="166" t="s">
        <v>224</v>
      </c>
      <c r="B114" s="167" t="s">
        <v>295</v>
      </c>
      <c r="C114" s="180"/>
      <c r="D114" s="180"/>
      <c r="E114" s="181"/>
      <c r="F114" s="170"/>
    </row>
    <row r="115" spans="1:8">
      <c r="A115" s="166"/>
      <c r="B115" s="167"/>
      <c r="C115" s="180"/>
      <c r="D115" s="180"/>
      <c r="E115" s="181"/>
      <c r="F115" s="170"/>
    </row>
    <row r="116" spans="1:8">
      <c r="A116" s="174" t="s">
        <v>296</v>
      </c>
      <c r="B116" s="175" t="s">
        <v>297</v>
      </c>
      <c r="C116" s="173" t="s">
        <v>23</v>
      </c>
      <c r="D116" s="173"/>
      <c r="E116" s="169"/>
      <c r="F116" s="176">
        <v>0</v>
      </c>
    </row>
    <row r="117" spans="1:8">
      <c r="A117" s="174"/>
      <c r="B117" s="175"/>
      <c r="C117" s="173"/>
      <c r="D117" s="173"/>
      <c r="E117" s="169"/>
      <c r="F117" s="170"/>
    </row>
    <row r="118" spans="1:8">
      <c r="A118" s="174" t="s">
        <v>298</v>
      </c>
      <c r="B118" s="175" t="s">
        <v>299</v>
      </c>
      <c r="C118" s="173"/>
      <c r="D118" s="173"/>
      <c r="E118" s="169"/>
      <c r="F118" s="176">
        <f>SUM(F120:F126)</f>
        <v>0</v>
      </c>
    </row>
    <row r="119" spans="1:8">
      <c r="A119" s="174"/>
      <c r="B119" s="175"/>
      <c r="C119" s="173"/>
      <c r="D119" s="173"/>
      <c r="E119" s="169"/>
      <c r="F119" s="170"/>
    </row>
    <row r="120" spans="1:8">
      <c r="A120" s="171"/>
      <c r="B120" s="177" t="s">
        <v>300</v>
      </c>
      <c r="C120" s="173" t="s">
        <v>14</v>
      </c>
      <c r="D120" s="173"/>
      <c r="E120" s="169"/>
      <c r="F120" s="170">
        <f t="shared" ref="F120:F126" si="6">D120*E120</f>
        <v>0</v>
      </c>
    </row>
    <row r="121" spans="1:8">
      <c r="A121" s="171"/>
      <c r="B121" s="177" t="s">
        <v>301</v>
      </c>
      <c r="C121" s="173" t="s">
        <v>70</v>
      </c>
      <c r="D121" s="173"/>
      <c r="E121" s="169"/>
      <c r="F121" s="170">
        <f t="shared" si="6"/>
        <v>0</v>
      </c>
    </row>
    <row r="122" spans="1:8">
      <c r="A122" s="171"/>
      <c r="B122" s="177" t="s">
        <v>302</v>
      </c>
      <c r="C122" s="173" t="s">
        <v>70</v>
      </c>
      <c r="D122" s="173"/>
      <c r="E122" s="169"/>
      <c r="F122" s="170">
        <f t="shared" si="6"/>
        <v>0</v>
      </c>
    </row>
    <row r="123" spans="1:8">
      <c r="A123" s="171"/>
      <c r="B123" s="177" t="s">
        <v>303</v>
      </c>
      <c r="C123" s="173" t="s">
        <v>70</v>
      </c>
      <c r="D123" s="173"/>
      <c r="E123" s="169"/>
      <c r="F123" s="170">
        <f t="shared" si="6"/>
        <v>0</v>
      </c>
    </row>
    <row r="124" spans="1:8">
      <c r="A124" s="171"/>
      <c r="B124" s="177" t="s">
        <v>304</v>
      </c>
      <c r="C124" s="173" t="s">
        <v>25</v>
      </c>
      <c r="D124" s="173"/>
      <c r="E124" s="169"/>
      <c r="F124" s="170">
        <f t="shared" si="6"/>
        <v>0</v>
      </c>
      <c r="H124" s="183"/>
    </row>
    <row r="125" spans="1:8">
      <c r="A125" s="171"/>
      <c r="B125" s="177" t="s">
        <v>305</v>
      </c>
      <c r="C125" s="173" t="s">
        <v>25</v>
      </c>
      <c r="D125" s="173"/>
      <c r="E125" s="169"/>
      <c r="F125" s="170">
        <f t="shared" si="6"/>
        <v>0</v>
      </c>
    </row>
    <row r="126" spans="1:8">
      <c r="A126" s="178"/>
      <c r="B126" s="179" t="s">
        <v>284</v>
      </c>
      <c r="C126" s="173" t="s">
        <v>25</v>
      </c>
      <c r="D126" s="173"/>
      <c r="E126" s="169"/>
      <c r="F126" s="170">
        <f t="shared" si="6"/>
        <v>0</v>
      </c>
    </row>
    <row r="127" spans="1:8">
      <c r="A127" s="174"/>
      <c r="B127" s="175"/>
      <c r="C127" s="173"/>
      <c r="D127" s="173"/>
      <c r="E127" s="169"/>
      <c r="F127" s="170"/>
    </row>
    <row r="128" spans="1:8">
      <c r="A128" s="174"/>
      <c r="B128" s="175"/>
      <c r="C128" s="173"/>
      <c r="D128" s="173"/>
      <c r="E128" s="169"/>
      <c r="F128" s="170"/>
    </row>
    <row r="129" spans="1:6" ht="20.25">
      <c r="A129" s="296" t="s">
        <v>306</v>
      </c>
      <c r="B129" s="296"/>
      <c r="C129" s="296"/>
      <c r="D129" s="296"/>
      <c r="E129" s="296"/>
      <c r="F129" s="187">
        <f>(F118+F116+F103+F74+F52+F38+F29+F22+F18+F13)</f>
        <v>0</v>
      </c>
    </row>
  </sheetData>
  <mergeCells count="4">
    <mergeCell ref="A5:F5"/>
    <mergeCell ref="A129:E129"/>
    <mergeCell ref="A7:F7"/>
    <mergeCell ref="A6:F6"/>
  </mergeCells>
  <pageMargins left="0.7" right="0.7" top="0.75" bottom="0.75" header="0.3" footer="0.3"/>
  <pageSetup paperSize="9" scale="67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07725-C4CA-4CCF-BF14-0D9937BC5A2B}">
  <sheetPr>
    <pageSetUpPr fitToPage="1"/>
  </sheetPr>
  <dimension ref="A1:BC241"/>
  <sheetViews>
    <sheetView workbookViewId="0">
      <selection activeCell="F26" sqref="F26"/>
    </sheetView>
  </sheetViews>
  <sheetFormatPr baseColWidth="10" defaultColWidth="12.28515625" defaultRowHeight="15" outlineLevelRow="1" outlineLevelCol="1"/>
  <cols>
    <col min="1" max="1" width="7.7109375" style="2" customWidth="1" outlineLevel="1"/>
    <col min="2" max="2" width="58" style="67" customWidth="1" outlineLevel="1"/>
    <col min="3" max="3" width="11.42578125" style="67" bestFit="1" customWidth="1" outlineLevel="1"/>
    <col min="4" max="5" width="9" style="2" customWidth="1" outlineLevel="1"/>
    <col min="6" max="7" width="17.28515625" style="2" bestFit="1" customWidth="1" outlineLevel="1"/>
    <col min="8" max="8" width="7.42578125" style="2" customWidth="1"/>
    <col min="9" max="9" width="14.7109375" style="3" hidden="1" customWidth="1"/>
    <col min="10" max="10" width="6.5703125" style="3" hidden="1" customWidth="1"/>
    <col min="11" max="11" width="6.7109375" style="4" hidden="1" customWidth="1" outlineLevel="1"/>
    <col min="12" max="12" width="8.42578125" style="5" hidden="1" customWidth="1" outlineLevel="1"/>
    <col min="13" max="13" width="13.5703125" style="2" hidden="1" customWidth="1" outlineLevel="1"/>
    <col min="14" max="14" width="17.28515625" style="2" hidden="1" customWidth="1" outlineLevel="1"/>
    <col min="15" max="15" width="8.5703125" style="2" hidden="1" customWidth="1" collapsed="1"/>
    <col min="16" max="16" width="7.42578125" style="4" hidden="1" customWidth="1" outlineLevel="1"/>
    <col min="17" max="17" width="8.42578125" style="5" hidden="1" customWidth="1" outlineLevel="1"/>
    <col min="18" max="18" width="13.5703125" style="2" hidden="1" customWidth="1" outlineLevel="1"/>
    <col min="19" max="19" width="17.28515625" style="2" hidden="1" customWidth="1" outlineLevel="1"/>
    <col min="20" max="20" width="8.5703125" style="2" hidden="1" customWidth="1" collapsed="1"/>
    <col min="21" max="22" width="9" style="2" hidden="1" customWidth="1" outlineLevel="1"/>
    <col min="23" max="24" width="17.28515625" style="2" hidden="1" customWidth="1" outlineLevel="1"/>
    <col min="25" max="26" width="22.28515625" style="4" hidden="1" customWidth="1" outlineLevel="1"/>
    <col min="27" max="27" width="8.5703125" style="2" hidden="1" customWidth="1" outlineLevel="1"/>
    <col min="28" max="29" width="9" style="2" hidden="1" customWidth="1" outlineLevel="1"/>
    <col min="30" max="31" width="17.28515625" style="2" hidden="1" customWidth="1" outlineLevel="1"/>
    <col min="32" max="32" width="22.28515625" style="6" hidden="1" customWidth="1" outlineLevel="1"/>
    <col min="33" max="33" width="22.28515625" style="4" hidden="1" customWidth="1" outlineLevel="1"/>
    <col min="34" max="34" width="8.5703125" style="2" hidden="1" customWidth="1" outlineLevel="1"/>
    <col min="35" max="36" width="9" style="2" hidden="1" customWidth="1" outlineLevel="1"/>
    <col min="37" max="38" width="17.28515625" style="2" hidden="1" customWidth="1" outlineLevel="1"/>
    <col min="39" max="39" width="22.28515625" style="6" hidden="1" customWidth="1" outlineLevel="1"/>
    <col min="40" max="40" width="22.28515625" style="4" hidden="1" customWidth="1" outlineLevel="1"/>
    <col min="41" max="41" width="8.5703125" style="2" hidden="1" customWidth="1" outlineLevel="1"/>
    <col min="42" max="43" width="9" style="2" hidden="1" customWidth="1" outlineLevel="1"/>
    <col min="44" max="45" width="17.28515625" style="2" hidden="1" customWidth="1" outlineLevel="1"/>
    <col min="46" max="46" width="22.28515625" style="6" hidden="1" customWidth="1" outlineLevel="1"/>
    <col min="47" max="47" width="22.28515625" style="4" hidden="1" customWidth="1" outlineLevel="1"/>
    <col min="48" max="48" width="8.5703125" style="2" hidden="1" customWidth="1" outlineLevel="1"/>
    <col min="49" max="50" width="9" style="2" hidden="1" customWidth="1" outlineLevel="1"/>
    <col min="51" max="52" width="17.28515625" style="2" hidden="1" customWidth="1" outlineLevel="1"/>
    <col min="53" max="53" width="22.28515625" style="6" hidden="1" customWidth="1" outlineLevel="1"/>
    <col min="54" max="54" width="22.28515625" style="4" hidden="1" customWidth="1" outlineLevel="1"/>
    <col min="55" max="55" width="0" style="2" hidden="1" customWidth="1" collapsed="1"/>
    <col min="56" max="56" width="0" style="2" hidden="1" customWidth="1"/>
    <col min="57" max="16384" width="12.28515625" style="2"/>
  </cols>
  <sheetData>
    <row r="1" spans="1:54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54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54" ht="15" customHeight="1">
      <c r="A3" s="288" t="s">
        <v>0</v>
      </c>
      <c r="B3" s="289"/>
      <c r="C3" s="289"/>
      <c r="D3" s="289"/>
      <c r="E3" s="289"/>
      <c r="F3" s="289"/>
      <c r="G3" s="290"/>
      <c r="H3" s="3"/>
      <c r="K3" s="311" t="s">
        <v>308</v>
      </c>
      <c r="L3" s="312"/>
      <c r="M3" s="312"/>
      <c r="N3" s="312"/>
      <c r="O3" s="3"/>
      <c r="P3" s="314" t="s">
        <v>309</v>
      </c>
      <c r="Q3" s="315"/>
      <c r="R3" s="315"/>
      <c r="S3" s="315"/>
    </row>
    <row r="4" spans="1:54" ht="15" customHeight="1">
      <c r="A4" s="291"/>
      <c r="B4" s="292"/>
      <c r="C4" s="292"/>
      <c r="D4" s="292"/>
      <c r="E4" s="292"/>
      <c r="F4" s="292"/>
      <c r="G4" s="293"/>
      <c r="H4" s="3"/>
      <c r="K4" s="313"/>
      <c r="L4" s="313"/>
      <c r="M4" s="313"/>
      <c r="N4" s="313"/>
      <c r="O4" s="3"/>
      <c r="P4" s="316"/>
      <c r="Q4" s="317"/>
      <c r="R4" s="317"/>
      <c r="S4" s="317"/>
    </row>
    <row r="5" spans="1:54" s="7" customFormat="1" ht="10.15" customHeight="1" outlineLevel="1">
      <c r="B5" s="258"/>
      <c r="C5" s="258"/>
      <c r="D5" s="258"/>
      <c r="E5" s="258"/>
      <c r="F5" s="258"/>
      <c r="G5" s="258"/>
      <c r="H5" s="3"/>
      <c r="I5" s="3"/>
      <c r="J5" s="3"/>
      <c r="K5" s="8"/>
      <c r="L5" s="9"/>
      <c r="M5" s="3"/>
      <c r="O5" s="3"/>
      <c r="P5" s="8"/>
      <c r="Q5" s="9"/>
      <c r="R5" s="3"/>
      <c r="Y5" s="8"/>
      <c r="Z5" s="8"/>
      <c r="AF5" s="189"/>
      <c r="AG5" s="8"/>
      <c r="AM5" s="189"/>
      <c r="AN5" s="8"/>
      <c r="AT5" s="189"/>
      <c r="AU5" s="8"/>
      <c r="BA5" s="189"/>
      <c r="BB5" s="8"/>
    </row>
    <row r="6" spans="1:54" s="7" customFormat="1" ht="21" outlineLevel="1">
      <c r="A6" s="264" t="s">
        <v>210</v>
      </c>
      <c r="B6" s="265"/>
      <c r="C6" s="265"/>
      <c r="D6" s="265"/>
      <c r="E6" s="265"/>
      <c r="F6" s="265"/>
      <c r="G6" s="269"/>
      <c r="H6" s="3"/>
      <c r="I6" s="3"/>
      <c r="J6" s="3"/>
      <c r="K6" s="8"/>
      <c r="L6" s="9"/>
      <c r="M6" s="3"/>
      <c r="O6" s="3"/>
      <c r="P6" s="8"/>
      <c r="Q6" s="9"/>
      <c r="R6" s="3"/>
      <c r="Y6" s="8"/>
      <c r="Z6" s="8"/>
      <c r="AF6" s="189"/>
      <c r="AG6" s="8"/>
      <c r="AM6" s="189"/>
      <c r="AN6" s="8"/>
      <c r="AT6" s="189"/>
      <c r="AU6" s="8"/>
      <c r="BA6" s="189"/>
      <c r="BB6" s="8"/>
    </row>
    <row r="7" spans="1:54" s="7" customFormat="1" ht="21" outlineLevel="1">
      <c r="A7" s="264" t="s">
        <v>211</v>
      </c>
      <c r="B7" s="265"/>
      <c r="C7" s="265"/>
      <c r="D7" s="265"/>
      <c r="E7" s="265"/>
      <c r="F7" s="265"/>
      <c r="G7" s="269"/>
      <c r="H7" s="3"/>
      <c r="I7" s="3"/>
      <c r="J7" s="3"/>
      <c r="K7" s="8"/>
      <c r="L7" s="9"/>
      <c r="M7" s="3"/>
      <c r="O7" s="3"/>
      <c r="P7" s="8"/>
      <c r="Q7" s="9"/>
      <c r="R7" s="3"/>
      <c r="Y7" s="8"/>
      <c r="Z7" s="8"/>
      <c r="AF7" s="189"/>
      <c r="AG7" s="8"/>
      <c r="AM7" s="189"/>
      <c r="AN7" s="8"/>
      <c r="AT7" s="189"/>
      <c r="AU7" s="8"/>
      <c r="BA7" s="189"/>
      <c r="BB7" s="8"/>
    </row>
    <row r="8" spans="1:54" s="7" customFormat="1" ht="19.149999999999999" customHeight="1" outlineLevel="1">
      <c r="A8" s="308" t="s">
        <v>310</v>
      </c>
      <c r="B8" s="309"/>
      <c r="C8" s="309"/>
      <c r="D8" s="309"/>
      <c r="E8" s="309"/>
      <c r="F8" s="309"/>
      <c r="G8" s="310"/>
      <c r="H8" s="3"/>
      <c r="I8" s="3"/>
      <c r="J8" s="3"/>
      <c r="K8" s="8"/>
      <c r="L8" s="9"/>
      <c r="M8" s="3"/>
      <c r="O8" s="3"/>
      <c r="P8" s="8"/>
      <c r="Q8" s="9"/>
      <c r="R8" s="3"/>
      <c r="Y8" s="8"/>
      <c r="Z8" s="8"/>
      <c r="AF8" s="189"/>
      <c r="AG8" s="8"/>
      <c r="AM8" s="189"/>
      <c r="AN8" s="8"/>
      <c r="AT8" s="189"/>
      <c r="AU8" s="8"/>
      <c r="BA8" s="189"/>
      <c r="BB8" s="8"/>
    </row>
    <row r="9" spans="1:54" s="7" customFormat="1" ht="19.149999999999999" hidden="1" customHeight="1" outlineLevel="1">
      <c r="A9" s="308" t="s">
        <v>311</v>
      </c>
      <c r="B9" s="309"/>
      <c r="C9" s="309"/>
      <c r="D9" s="309"/>
      <c r="E9" s="309"/>
      <c r="F9" s="309"/>
      <c r="G9" s="190">
        <v>6500</v>
      </c>
      <c r="H9" s="3"/>
      <c r="I9" s="3"/>
      <c r="J9" s="3"/>
      <c r="K9" s="8"/>
      <c r="L9" s="9"/>
      <c r="M9" s="3"/>
      <c r="O9" s="3"/>
      <c r="P9" s="8"/>
      <c r="Q9" s="9"/>
      <c r="R9" s="3"/>
      <c r="Y9" s="8"/>
      <c r="Z9" s="8"/>
      <c r="AF9" s="189"/>
      <c r="AG9" s="8"/>
      <c r="AM9" s="189"/>
      <c r="AN9" s="8"/>
      <c r="AT9" s="189"/>
      <c r="AU9" s="8"/>
      <c r="BA9" s="189"/>
      <c r="BB9" s="8"/>
    </row>
    <row r="10" spans="1:54" s="7" customFormat="1" ht="19.149999999999999" hidden="1" customHeight="1" outlineLevel="1">
      <c r="A10" s="308" t="s">
        <v>312</v>
      </c>
      <c r="B10" s="309"/>
      <c r="C10" s="309"/>
      <c r="D10" s="309"/>
      <c r="E10" s="309"/>
      <c r="F10" s="309"/>
      <c r="G10" s="191" t="s">
        <v>313</v>
      </c>
      <c r="H10" s="3"/>
      <c r="I10" s="3"/>
      <c r="J10" s="3"/>
      <c r="K10" s="8"/>
      <c r="L10" s="9"/>
      <c r="M10" s="3"/>
      <c r="O10" s="3"/>
      <c r="P10" s="8"/>
      <c r="Q10" s="9"/>
      <c r="R10" s="3"/>
      <c r="Y10" s="8"/>
      <c r="Z10" s="8"/>
      <c r="AF10" s="189"/>
      <c r="AG10" s="8"/>
      <c r="AM10" s="189"/>
      <c r="AN10" s="8"/>
      <c r="AT10" s="189"/>
      <c r="AU10" s="8"/>
      <c r="BA10" s="189"/>
      <c r="BB10" s="8"/>
    </row>
    <row r="11" spans="1:54" ht="10.15" customHeight="1">
      <c r="B11" s="255"/>
      <c r="C11" s="255"/>
      <c r="D11" s="255"/>
      <c r="E11" s="255"/>
      <c r="F11" s="255"/>
      <c r="G11" s="255"/>
      <c r="H11" s="10"/>
      <c r="I11" s="10"/>
      <c r="M11" s="10"/>
      <c r="O11" s="10"/>
      <c r="R11" s="10"/>
    </row>
    <row r="12" spans="1:54" s="7" customFormat="1">
      <c r="A12" s="12" t="s">
        <v>1</v>
      </c>
      <c r="B12" s="270" t="s">
        <v>314</v>
      </c>
      <c r="C12" s="271"/>
      <c r="D12" s="271"/>
      <c r="E12" s="271"/>
      <c r="F12" s="271"/>
      <c r="G12" s="272"/>
      <c r="I12" s="13">
        <v>0</v>
      </c>
      <c r="J12" s="3"/>
      <c r="K12" s="302" t="s">
        <v>315</v>
      </c>
      <c r="L12" s="303"/>
      <c r="M12" s="303"/>
      <c r="N12" s="304"/>
      <c r="P12" s="305" t="s">
        <v>316</v>
      </c>
      <c r="Q12" s="306"/>
      <c r="R12" s="306"/>
      <c r="S12" s="306"/>
      <c r="U12" s="305" t="s">
        <v>40</v>
      </c>
      <c r="V12" s="306"/>
      <c r="W12" s="306"/>
      <c r="X12" s="306"/>
      <c r="Y12" s="306"/>
      <c r="Z12" s="307"/>
      <c r="AB12" s="297" t="s">
        <v>41</v>
      </c>
      <c r="AC12" s="298"/>
      <c r="AD12" s="298"/>
      <c r="AE12" s="298"/>
      <c r="AF12" s="298"/>
      <c r="AG12" s="298"/>
      <c r="AI12" s="297" t="s">
        <v>42</v>
      </c>
      <c r="AJ12" s="298"/>
      <c r="AK12" s="298"/>
      <c r="AL12" s="298"/>
      <c r="AM12" s="298"/>
      <c r="AN12" s="298"/>
      <c r="AP12" s="297" t="s">
        <v>43</v>
      </c>
      <c r="AQ12" s="298"/>
      <c r="AR12" s="298"/>
      <c r="AS12" s="298"/>
      <c r="AT12" s="298"/>
      <c r="AU12" s="298"/>
      <c r="AW12" s="297" t="s">
        <v>44</v>
      </c>
      <c r="AX12" s="298"/>
      <c r="AY12" s="298"/>
      <c r="AZ12" s="298"/>
      <c r="BA12" s="298"/>
      <c r="BB12" s="298"/>
    </row>
    <row r="13" spans="1:54" s="7" customFormat="1">
      <c r="A13" s="14" t="s">
        <v>2</v>
      </c>
      <c r="B13" s="192" t="s">
        <v>3</v>
      </c>
      <c r="C13" s="15" t="s">
        <v>4</v>
      </c>
      <c r="D13" s="16" t="s">
        <v>5</v>
      </c>
      <c r="E13" s="16" t="s">
        <v>6</v>
      </c>
      <c r="F13" s="16" t="s">
        <v>7</v>
      </c>
      <c r="G13" s="17" t="s">
        <v>8</v>
      </c>
      <c r="I13" s="18" t="s">
        <v>317</v>
      </c>
      <c r="J13" s="3"/>
      <c r="K13" s="193" t="s">
        <v>5</v>
      </c>
      <c r="L13" s="194" t="s">
        <v>6</v>
      </c>
      <c r="M13" s="195" t="s">
        <v>9</v>
      </c>
      <c r="N13" s="196" t="s">
        <v>10</v>
      </c>
      <c r="P13" s="197" t="s">
        <v>5</v>
      </c>
      <c r="Q13" s="198" t="s">
        <v>6</v>
      </c>
      <c r="R13" s="199" t="s">
        <v>9</v>
      </c>
      <c r="S13" s="200" t="s">
        <v>10</v>
      </c>
      <c r="U13" s="16" t="s">
        <v>5</v>
      </c>
      <c r="V13" s="16" t="s">
        <v>6</v>
      </c>
      <c r="W13" s="16" t="s">
        <v>7</v>
      </c>
      <c r="X13" s="17" t="s">
        <v>8</v>
      </c>
      <c r="Y13" s="16" t="s">
        <v>11</v>
      </c>
      <c r="Z13" s="201" t="s">
        <v>12</v>
      </c>
      <c r="AB13" s="16" t="s">
        <v>5</v>
      </c>
      <c r="AC13" s="16" t="s">
        <v>6</v>
      </c>
      <c r="AD13" s="16" t="s">
        <v>7</v>
      </c>
      <c r="AE13" s="17" t="s">
        <v>8</v>
      </c>
      <c r="AF13" s="16" t="s">
        <v>11</v>
      </c>
      <c r="AG13" s="201" t="s">
        <v>12</v>
      </c>
      <c r="AI13" s="16" t="s">
        <v>5</v>
      </c>
      <c r="AJ13" s="16" t="s">
        <v>6</v>
      </c>
      <c r="AK13" s="16" t="s">
        <v>7</v>
      </c>
      <c r="AL13" s="17" t="s">
        <v>8</v>
      </c>
      <c r="AM13" s="16" t="s">
        <v>11</v>
      </c>
      <c r="AN13" s="201" t="s">
        <v>12</v>
      </c>
      <c r="AP13" s="16" t="s">
        <v>5</v>
      </c>
      <c r="AQ13" s="16" t="s">
        <v>6</v>
      </c>
      <c r="AR13" s="16" t="s">
        <v>7</v>
      </c>
      <c r="AS13" s="17" t="s">
        <v>8</v>
      </c>
      <c r="AT13" s="16" t="s">
        <v>11</v>
      </c>
      <c r="AU13" s="201" t="s">
        <v>12</v>
      </c>
      <c r="AW13" s="16" t="s">
        <v>5</v>
      </c>
      <c r="AX13" s="16" t="s">
        <v>6</v>
      </c>
      <c r="AY13" s="16" t="s">
        <v>7</v>
      </c>
      <c r="AZ13" s="17" t="s">
        <v>8</v>
      </c>
      <c r="BA13" s="16" t="s">
        <v>11</v>
      </c>
      <c r="BB13" s="201" t="s">
        <v>12</v>
      </c>
    </row>
    <row r="14" spans="1:54" s="7" customFormat="1">
      <c r="A14" s="202">
        <v>1</v>
      </c>
      <c r="B14" s="203" t="s">
        <v>318</v>
      </c>
      <c r="C14" s="20"/>
      <c r="D14" s="204">
        <f t="shared" ref="D14:E118" si="0">K14</f>
        <v>0</v>
      </c>
      <c r="E14" s="205"/>
      <c r="F14" s="204"/>
      <c r="G14" s="17"/>
      <c r="I14" s="24">
        <f t="shared" ref="I14:I118" si="1">IF(ISERR((1-(N14/G14))=TRUE),0,(1-(N14/G14)))</f>
        <v>0</v>
      </c>
      <c r="J14" s="3"/>
      <c r="K14" s="206"/>
      <c r="L14" s="207"/>
      <c r="M14" s="208">
        <v>0</v>
      </c>
      <c r="N14" s="209">
        <f>L14*M14</f>
        <v>0</v>
      </c>
      <c r="P14" s="210"/>
      <c r="Q14" s="211"/>
      <c r="R14" s="212"/>
      <c r="S14" s="213">
        <f>R14*Q14</f>
        <v>0</v>
      </c>
      <c r="U14" s="214"/>
      <c r="V14" s="205"/>
      <c r="W14" s="204"/>
      <c r="X14" s="17">
        <f>W14*V14</f>
        <v>0</v>
      </c>
      <c r="Y14" s="204">
        <f>$N14-X14</f>
        <v>0</v>
      </c>
      <c r="Z14" s="214"/>
      <c r="AB14" s="214"/>
      <c r="AC14" s="205"/>
      <c r="AD14" s="204">
        <v>0</v>
      </c>
      <c r="AE14" s="17">
        <f>AC14*AD14</f>
        <v>0</v>
      </c>
      <c r="AF14" s="204">
        <f>$N14-AE14</f>
        <v>0</v>
      </c>
      <c r="AG14" s="214"/>
      <c r="AI14" s="214"/>
      <c r="AJ14" s="205"/>
      <c r="AK14" s="204"/>
      <c r="AL14" s="17">
        <f>AJ14*AK14</f>
        <v>0</v>
      </c>
      <c r="AM14" s="204">
        <f>$N14-AL14</f>
        <v>0</v>
      </c>
      <c r="AN14" s="214"/>
      <c r="AP14" s="214"/>
      <c r="AQ14" s="205"/>
      <c r="AR14" s="204">
        <v>0</v>
      </c>
      <c r="AS14" s="17">
        <f>AQ14*AR14</f>
        <v>0</v>
      </c>
      <c r="AT14" s="204">
        <f>$N14-AS14</f>
        <v>0</v>
      </c>
      <c r="AU14" s="214"/>
      <c r="AW14" s="214"/>
      <c r="AX14" s="205"/>
      <c r="AY14" s="204"/>
      <c r="AZ14" s="17">
        <f>AX14*AY14</f>
        <v>0</v>
      </c>
      <c r="BA14" s="204">
        <f>$N14-AZ14</f>
        <v>0</v>
      </c>
      <c r="BB14" s="214"/>
    </row>
    <row r="15" spans="1:54" s="7" customFormat="1" ht="25.5">
      <c r="A15" s="202"/>
      <c r="B15" s="215" t="s">
        <v>319</v>
      </c>
      <c r="C15" s="20"/>
      <c r="D15" s="204" t="s">
        <v>25</v>
      </c>
      <c r="E15" s="205"/>
      <c r="F15" s="204"/>
      <c r="G15" s="17"/>
      <c r="I15" s="24">
        <f t="shared" si="1"/>
        <v>0</v>
      </c>
      <c r="J15" s="3"/>
      <c r="K15" s="216" t="s">
        <v>25</v>
      </c>
      <c r="L15" s="216">
        <v>1</v>
      </c>
      <c r="M15" s="217">
        <f>SUBTOTAL(9,N54:N118)*0.01</f>
        <v>281.10333800000001</v>
      </c>
      <c r="N15" s="209">
        <f t="shared" ref="N15:N118" si="2">L15*M15</f>
        <v>281.10333800000001</v>
      </c>
      <c r="P15" s="210"/>
      <c r="Q15" s="211"/>
      <c r="R15" s="212"/>
      <c r="S15" s="213">
        <f t="shared" ref="S15:S118" si="3">R15*Q15</f>
        <v>0</v>
      </c>
      <c r="U15" s="214"/>
      <c r="V15" s="205"/>
      <c r="W15" s="204"/>
      <c r="X15" s="17">
        <f t="shared" ref="X15:X118" si="4">W15*V15</f>
        <v>0</v>
      </c>
      <c r="Y15" s="204">
        <f t="shared" ref="Y15:Y118" si="5">$N15-X15</f>
        <v>281.10333800000001</v>
      </c>
      <c r="Z15" s="214"/>
      <c r="AB15" s="214"/>
      <c r="AC15" s="205"/>
      <c r="AD15" s="204">
        <v>0</v>
      </c>
      <c r="AE15" s="17">
        <f t="shared" ref="AE15:AE118" si="6">AC15*AD15</f>
        <v>0</v>
      </c>
      <c r="AF15" s="204">
        <f t="shared" ref="AF15:AF118" si="7">$N15-AE15</f>
        <v>281.10333800000001</v>
      </c>
      <c r="AG15" s="214"/>
      <c r="AI15" s="214"/>
      <c r="AJ15" s="205"/>
      <c r="AK15" s="204"/>
      <c r="AL15" s="17">
        <f t="shared" ref="AL15:AL118" si="8">AJ15*AK15</f>
        <v>0</v>
      </c>
      <c r="AM15" s="204">
        <f t="shared" ref="AM15:AM118" si="9">$N15-AL15</f>
        <v>281.10333800000001</v>
      </c>
      <c r="AN15" s="214"/>
      <c r="AP15" s="214"/>
      <c r="AQ15" s="205"/>
      <c r="AR15" s="204">
        <v>0</v>
      </c>
      <c r="AS15" s="17">
        <f t="shared" ref="AS15" si="10">AQ15*AR15</f>
        <v>0</v>
      </c>
      <c r="AT15" s="204">
        <f t="shared" ref="AT15:AT118" si="11">$N15-AS15</f>
        <v>281.10333800000001</v>
      </c>
      <c r="AU15" s="214"/>
      <c r="AW15" s="214"/>
      <c r="AX15" s="205"/>
      <c r="AY15" s="204"/>
      <c r="AZ15" s="17">
        <f t="shared" ref="AZ15:AZ118" si="12">AX15*AY15</f>
        <v>0</v>
      </c>
      <c r="BA15" s="204">
        <f t="shared" ref="BA15:BA118" si="13">$N15-AZ15</f>
        <v>281.10333800000001</v>
      </c>
      <c r="BB15" s="214"/>
    </row>
    <row r="16" spans="1:54" s="7" customFormat="1">
      <c r="A16" s="202"/>
      <c r="B16" s="215" t="s">
        <v>320</v>
      </c>
      <c r="C16" s="20"/>
      <c r="D16" s="204" t="s">
        <v>25</v>
      </c>
      <c r="E16" s="205"/>
      <c r="F16" s="204"/>
      <c r="G16" s="17"/>
      <c r="I16" s="24"/>
      <c r="J16" s="3"/>
      <c r="K16" s="216"/>
      <c r="L16" s="216"/>
      <c r="M16" s="217"/>
      <c r="N16" s="209"/>
      <c r="P16" s="210"/>
      <c r="Q16" s="211"/>
      <c r="R16" s="212"/>
      <c r="S16" s="213"/>
      <c r="U16" s="214"/>
      <c r="V16" s="205"/>
      <c r="W16" s="204"/>
      <c r="X16" s="17"/>
      <c r="Y16" s="204"/>
      <c r="Z16" s="214"/>
      <c r="AB16" s="214"/>
      <c r="AC16" s="205"/>
      <c r="AD16" s="204"/>
      <c r="AE16" s="17"/>
      <c r="AF16" s="204"/>
      <c r="AG16" s="214"/>
      <c r="AI16" s="214"/>
      <c r="AJ16" s="205"/>
      <c r="AK16" s="204"/>
      <c r="AL16" s="17"/>
      <c r="AM16" s="204"/>
      <c r="AN16" s="214"/>
      <c r="AP16" s="214"/>
      <c r="AQ16" s="205"/>
      <c r="AR16" s="204"/>
      <c r="AS16" s="17"/>
      <c r="AT16" s="204"/>
      <c r="AU16" s="214"/>
      <c r="AW16" s="214"/>
      <c r="AX16" s="205"/>
      <c r="AY16" s="204"/>
      <c r="AZ16" s="17"/>
      <c r="BA16" s="204"/>
      <c r="BB16" s="214"/>
    </row>
    <row r="17" spans="1:54" s="7" customFormat="1">
      <c r="A17" s="218"/>
      <c r="B17" s="219" t="s">
        <v>321</v>
      </c>
      <c r="C17" s="20"/>
      <c r="D17" s="204" t="s">
        <v>322</v>
      </c>
      <c r="E17" s="205"/>
      <c r="F17" s="204"/>
      <c r="G17" s="17"/>
      <c r="I17" s="24"/>
      <c r="J17" s="3"/>
      <c r="K17" s="216" t="s">
        <v>25</v>
      </c>
      <c r="L17" s="216">
        <v>1</v>
      </c>
      <c r="M17" s="217">
        <f>SUBTOTAL(9,N26:N118)*0.005</f>
        <v>140.551669</v>
      </c>
      <c r="N17" s="209">
        <f t="shared" si="2"/>
        <v>140.551669</v>
      </c>
      <c r="P17" s="210"/>
      <c r="Q17" s="211"/>
      <c r="R17" s="212"/>
      <c r="S17" s="213"/>
      <c r="U17" s="214"/>
      <c r="V17" s="205"/>
      <c r="W17" s="204"/>
      <c r="X17" s="17"/>
      <c r="Y17" s="204"/>
      <c r="Z17" s="214"/>
      <c r="AB17" s="214"/>
      <c r="AC17" s="205"/>
      <c r="AD17" s="204"/>
      <c r="AE17" s="17"/>
      <c r="AF17" s="204"/>
      <c r="AG17" s="214"/>
      <c r="AI17" s="214"/>
      <c r="AJ17" s="205"/>
      <c r="AK17" s="204"/>
      <c r="AL17" s="17"/>
      <c r="AM17" s="204"/>
      <c r="AN17" s="214"/>
      <c r="AP17" s="214"/>
      <c r="AQ17" s="205"/>
      <c r="AR17" s="204"/>
      <c r="AS17" s="17"/>
      <c r="AT17" s="204"/>
      <c r="AU17" s="214"/>
      <c r="AW17" s="214"/>
      <c r="AX17" s="205"/>
      <c r="AY17" s="204"/>
      <c r="AZ17" s="17"/>
      <c r="BA17" s="204"/>
      <c r="BB17" s="214"/>
    </row>
    <row r="18" spans="1:54" s="7" customFormat="1">
      <c r="A18" s="218"/>
      <c r="B18" s="215"/>
      <c r="C18" s="20"/>
      <c r="D18" s="204">
        <f t="shared" ref="D18" si="14">K18</f>
        <v>0</v>
      </c>
      <c r="E18" s="205"/>
      <c r="F18" s="204"/>
      <c r="G18" s="17"/>
      <c r="I18" s="24">
        <f t="shared" si="1"/>
        <v>0</v>
      </c>
      <c r="J18" s="3"/>
      <c r="K18" s="206"/>
      <c r="L18" s="207"/>
      <c r="M18" s="208"/>
      <c r="N18" s="209">
        <f t="shared" si="2"/>
        <v>0</v>
      </c>
      <c r="P18" s="210"/>
      <c r="Q18" s="211"/>
      <c r="R18" s="212"/>
      <c r="S18" s="213">
        <f t="shared" si="3"/>
        <v>0</v>
      </c>
      <c r="U18" s="214"/>
      <c r="V18" s="205"/>
      <c r="W18" s="204"/>
      <c r="X18" s="17">
        <f t="shared" si="4"/>
        <v>0</v>
      </c>
      <c r="Y18" s="204">
        <f t="shared" si="5"/>
        <v>0</v>
      </c>
      <c r="Z18" s="214"/>
      <c r="AB18" s="214"/>
      <c r="AC18" s="205"/>
      <c r="AD18" s="204">
        <v>0</v>
      </c>
      <c r="AE18" s="17">
        <f>AC18*AD18</f>
        <v>0</v>
      </c>
      <c r="AF18" s="204">
        <f t="shared" si="7"/>
        <v>0</v>
      </c>
      <c r="AG18" s="214"/>
      <c r="AI18" s="214"/>
      <c r="AJ18" s="205"/>
      <c r="AK18" s="204"/>
      <c r="AL18" s="17">
        <f t="shared" si="8"/>
        <v>0</v>
      </c>
      <c r="AM18" s="204">
        <f t="shared" si="9"/>
        <v>0</v>
      </c>
      <c r="AN18" s="214"/>
      <c r="AP18" s="214"/>
      <c r="AQ18" s="205"/>
      <c r="AR18" s="204">
        <v>0</v>
      </c>
      <c r="AS18" s="17">
        <f>AQ18*AR18</f>
        <v>0</v>
      </c>
      <c r="AT18" s="204">
        <f t="shared" si="11"/>
        <v>0</v>
      </c>
      <c r="AU18" s="214"/>
      <c r="AW18" s="214"/>
      <c r="AX18" s="205"/>
      <c r="AY18" s="204"/>
      <c r="AZ18" s="17">
        <f t="shared" si="12"/>
        <v>0</v>
      </c>
      <c r="BA18" s="204">
        <f t="shared" si="13"/>
        <v>0</v>
      </c>
      <c r="BB18" s="214"/>
    </row>
    <row r="19" spans="1:54" s="7" customFormat="1">
      <c r="A19" s="218"/>
      <c r="B19" s="220" t="str">
        <f>CONCATENATE("TOTAL ",A14," ",B14)</f>
        <v>TOTAL 1 GENERALITES</v>
      </c>
      <c r="C19" s="20"/>
      <c r="D19" s="204">
        <f t="shared" si="0"/>
        <v>0</v>
      </c>
      <c r="E19" s="205"/>
      <c r="F19" s="204"/>
      <c r="G19" s="221"/>
      <c r="I19" s="24">
        <f t="shared" si="1"/>
        <v>0</v>
      </c>
      <c r="J19" s="3"/>
      <c r="K19" s="206"/>
      <c r="L19" s="207"/>
      <c r="M19" s="208"/>
      <c r="N19" s="209">
        <f t="shared" si="2"/>
        <v>0</v>
      </c>
      <c r="P19" s="210"/>
      <c r="Q19" s="211"/>
      <c r="R19" s="212"/>
      <c r="S19" s="213">
        <f t="shared" si="3"/>
        <v>0</v>
      </c>
      <c r="U19" s="214"/>
      <c r="V19" s="205"/>
      <c r="W19" s="204"/>
      <c r="X19" s="17">
        <f t="shared" si="4"/>
        <v>0</v>
      </c>
      <c r="Y19" s="204">
        <f t="shared" si="5"/>
        <v>0</v>
      </c>
      <c r="Z19" s="214"/>
      <c r="AB19" s="214"/>
      <c r="AC19" s="205"/>
      <c r="AD19" s="204">
        <v>0</v>
      </c>
      <c r="AE19" s="17">
        <f t="shared" si="6"/>
        <v>0</v>
      </c>
      <c r="AF19" s="204">
        <f t="shared" si="7"/>
        <v>0</v>
      </c>
      <c r="AG19" s="214"/>
      <c r="AI19" s="214"/>
      <c r="AJ19" s="205"/>
      <c r="AK19" s="204"/>
      <c r="AL19" s="17">
        <f t="shared" si="8"/>
        <v>0</v>
      </c>
      <c r="AM19" s="204">
        <f t="shared" si="9"/>
        <v>0</v>
      </c>
      <c r="AN19" s="214"/>
      <c r="AP19" s="214"/>
      <c r="AQ19" s="205"/>
      <c r="AR19" s="204">
        <v>0</v>
      </c>
      <c r="AS19" s="17">
        <f t="shared" ref="AS19:AS118" si="15">AQ19*AR19</f>
        <v>0</v>
      </c>
      <c r="AT19" s="204">
        <f t="shared" si="11"/>
        <v>0</v>
      </c>
      <c r="AU19" s="214"/>
      <c r="AW19" s="214"/>
      <c r="AX19" s="205"/>
      <c r="AY19" s="204"/>
      <c r="AZ19" s="17">
        <f t="shared" si="12"/>
        <v>0</v>
      </c>
      <c r="BA19" s="204">
        <f t="shared" si="13"/>
        <v>0</v>
      </c>
      <c r="BB19" s="214"/>
    </row>
    <row r="20" spans="1:54" s="7" customFormat="1">
      <c r="A20" s="201"/>
      <c r="B20" s="20"/>
      <c r="C20" s="20"/>
      <c r="D20" s="204">
        <f t="shared" si="0"/>
        <v>0</v>
      </c>
      <c r="E20" s="205"/>
      <c r="F20" s="204"/>
      <c r="G20" s="17"/>
      <c r="I20" s="24"/>
      <c r="J20" s="3"/>
      <c r="K20" s="206"/>
      <c r="L20" s="207"/>
      <c r="M20" s="208"/>
      <c r="N20" s="209">
        <f t="shared" si="2"/>
        <v>0</v>
      </c>
      <c r="P20" s="210"/>
      <c r="Q20" s="211"/>
      <c r="R20" s="212"/>
      <c r="S20" s="213"/>
      <c r="U20" s="214"/>
      <c r="V20" s="205"/>
      <c r="W20" s="204"/>
      <c r="X20" s="17"/>
      <c r="Y20" s="204"/>
      <c r="Z20" s="214"/>
      <c r="AB20" s="214"/>
      <c r="AC20" s="205"/>
      <c r="AD20" s="204"/>
      <c r="AE20" s="17"/>
      <c r="AF20" s="204"/>
      <c r="AG20" s="214"/>
      <c r="AI20" s="214"/>
      <c r="AJ20" s="205"/>
      <c r="AK20" s="204"/>
      <c r="AL20" s="17"/>
      <c r="AM20" s="204"/>
      <c r="AN20" s="214"/>
      <c r="AP20" s="214"/>
      <c r="AQ20" s="205"/>
      <c r="AR20" s="204"/>
      <c r="AS20" s="17"/>
      <c r="AT20" s="204"/>
      <c r="AU20" s="214"/>
      <c r="AW20" s="214"/>
      <c r="AX20" s="205"/>
      <c r="AY20" s="204"/>
      <c r="AZ20" s="17"/>
      <c r="BA20" s="204"/>
      <c r="BB20" s="214"/>
    </row>
    <row r="21" spans="1:54" s="7" customFormat="1">
      <c r="A21" s="202">
        <v>5</v>
      </c>
      <c r="B21" s="203" t="s">
        <v>323</v>
      </c>
      <c r="C21" s="222"/>
      <c r="D21" s="204">
        <f t="shared" si="0"/>
        <v>0</v>
      </c>
      <c r="E21" s="205"/>
      <c r="F21" s="204"/>
      <c r="G21" s="17"/>
      <c r="I21" s="24">
        <f t="shared" ref="I21:I22" si="16">IF(ISERR((1-(N21/G21))=TRUE),0,(1-(N21/G21)))</f>
        <v>0</v>
      </c>
      <c r="J21" s="3"/>
      <c r="K21" s="206"/>
      <c r="L21" s="207"/>
      <c r="M21" s="208"/>
      <c r="N21" s="209">
        <f t="shared" si="2"/>
        <v>0</v>
      </c>
      <c r="P21" s="210"/>
      <c r="Q21" s="211"/>
      <c r="R21" s="212"/>
      <c r="S21" s="213">
        <f t="shared" ref="S21:S22" si="17">R21*Q21</f>
        <v>0</v>
      </c>
      <c r="U21" s="214"/>
      <c r="V21" s="205"/>
      <c r="W21" s="204"/>
      <c r="X21" s="17">
        <f t="shared" ref="X21:X22" si="18">W21*V21</f>
        <v>0</v>
      </c>
      <c r="Y21" s="204">
        <f t="shared" ref="Y21:Y22" si="19">$N21-X21</f>
        <v>0</v>
      </c>
      <c r="Z21" s="214"/>
      <c r="AB21" s="214"/>
      <c r="AC21" s="205"/>
      <c r="AD21" s="204">
        <v>0</v>
      </c>
      <c r="AE21" s="17">
        <f t="shared" ref="AE21:AE22" si="20">AC21*AD21</f>
        <v>0</v>
      </c>
      <c r="AF21" s="204">
        <f t="shared" ref="AF21:AF22" si="21">$N21-AE21</f>
        <v>0</v>
      </c>
      <c r="AG21" s="214"/>
      <c r="AI21" s="214"/>
      <c r="AJ21" s="205"/>
      <c r="AK21" s="204"/>
      <c r="AL21" s="17">
        <f t="shared" ref="AL21:AL22" si="22">AJ21*AK21</f>
        <v>0</v>
      </c>
      <c r="AM21" s="204">
        <f t="shared" ref="AM21:AM22" si="23">$N21-AL21</f>
        <v>0</v>
      </c>
      <c r="AN21" s="214"/>
      <c r="AP21" s="214"/>
      <c r="AQ21" s="205"/>
      <c r="AR21" s="204">
        <v>0</v>
      </c>
      <c r="AS21" s="17">
        <f t="shared" ref="AS21:AS22" si="24">AQ21*AR21</f>
        <v>0</v>
      </c>
      <c r="AT21" s="204">
        <f t="shared" ref="AT21:AT22" si="25">$N21-AS21</f>
        <v>0</v>
      </c>
      <c r="AU21" s="214"/>
      <c r="AW21" s="214"/>
      <c r="AX21" s="205"/>
      <c r="AY21" s="204"/>
      <c r="AZ21" s="17">
        <f t="shared" ref="AZ21:AZ22" si="26">AX21*AY21</f>
        <v>0</v>
      </c>
      <c r="BA21" s="204">
        <f t="shared" ref="BA21:BA22" si="27">$N21-AZ21</f>
        <v>0</v>
      </c>
      <c r="BB21" s="214"/>
    </row>
    <row r="22" spans="1:54" s="7" customFormat="1" ht="51">
      <c r="A22" s="218"/>
      <c r="B22" s="219" t="s">
        <v>324</v>
      </c>
      <c r="C22" s="222"/>
      <c r="D22" s="204" t="s">
        <v>25</v>
      </c>
      <c r="E22" s="205"/>
      <c r="F22" s="204"/>
      <c r="G22" s="17"/>
      <c r="I22" s="24">
        <f t="shared" si="16"/>
        <v>0</v>
      </c>
      <c r="J22" s="3"/>
      <c r="K22" s="206"/>
      <c r="L22" s="207"/>
      <c r="M22" s="208"/>
      <c r="N22" s="209">
        <f t="shared" si="2"/>
        <v>0</v>
      </c>
      <c r="P22" s="210"/>
      <c r="Q22" s="211"/>
      <c r="R22" s="212"/>
      <c r="S22" s="213">
        <f t="shared" si="17"/>
        <v>0</v>
      </c>
      <c r="U22" s="214"/>
      <c r="V22" s="205"/>
      <c r="W22" s="204"/>
      <c r="X22" s="17">
        <f t="shared" si="18"/>
        <v>0</v>
      </c>
      <c r="Y22" s="204">
        <f t="shared" si="19"/>
        <v>0</v>
      </c>
      <c r="Z22" s="214"/>
      <c r="AB22" s="214"/>
      <c r="AC22" s="205"/>
      <c r="AD22" s="204">
        <v>0</v>
      </c>
      <c r="AE22" s="17">
        <f t="shared" si="20"/>
        <v>0</v>
      </c>
      <c r="AF22" s="204">
        <f t="shared" si="21"/>
        <v>0</v>
      </c>
      <c r="AG22" s="214"/>
      <c r="AI22" s="214"/>
      <c r="AJ22" s="205"/>
      <c r="AK22" s="204"/>
      <c r="AL22" s="17">
        <f t="shared" si="22"/>
        <v>0</v>
      </c>
      <c r="AM22" s="204">
        <f t="shared" si="23"/>
        <v>0</v>
      </c>
      <c r="AN22" s="214"/>
      <c r="AP22" s="214"/>
      <c r="AQ22" s="205"/>
      <c r="AR22" s="204">
        <v>0</v>
      </c>
      <c r="AS22" s="17">
        <f t="shared" si="24"/>
        <v>0</v>
      </c>
      <c r="AT22" s="204">
        <f t="shared" si="25"/>
        <v>0</v>
      </c>
      <c r="AU22" s="214"/>
      <c r="AW22" s="214"/>
      <c r="AX22" s="205"/>
      <c r="AY22" s="204"/>
      <c r="AZ22" s="17">
        <f t="shared" si="26"/>
        <v>0</v>
      </c>
      <c r="BA22" s="204">
        <f t="shared" si="27"/>
        <v>0</v>
      </c>
      <c r="BB22" s="214"/>
    </row>
    <row r="23" spans="1:54" s="7" customFormat="1">
      <c r="A23" s="218"/>
      <c r="B23" s="219"/>
      <c r="C23" s="222"/>
      <c r="D23" s="204"/>
      <c r="E23" s="205"/>
      <c r="F23" s="204"/>
      <c r="G23" s="17"/>
      <c r="I23" s="24"/>
      <c r="J23" s="3"/>
      <c r="K23" s="217" t="s">
        <v>14</v>
      </c>
      <c r="L23" s="216">
        <f>((9+9+9)+19+13)*2</f>
        <v>118</v>
      </c>
      <c r="M23" s="223">
        <v>12.0791</v>
      </c>
      <c r="N23" s="209">
        <f t="shared" si="2"/>
        <v>1425.3338000000001</v>
      </c>
      <c r="P23" s="210"/>
      <c r="Q23" s="211"/>
      <c r="R23" s="212"/>
      <c r="S23" s="213"/>
      <c r="U23" s="214"/>
      <c r="V23" s="205"/>
      <c r="W23" s="204"/>
      <c r="X23" s="17"/>
      <c r="Y23" s="204"/>
      <c r="Z23" s="214"/>
      <c r="AB23" s="214"/>
      <c r="AC23" s="205"/>
      <c r="AD23" s="204"/>
      <c r="AE23" s="17"/>
      <c r="AF23" s="204"/>
      <c r="AG23" s="214"/>
      <c r="AI23" s="214"/>
      <c r="AJ23" s="205"/>
      <c r="AK23" s="204"/>
      <c r="AL23" s="17"/>
      <c r="AM23" s="204"/>
      <c r="AN23" s="214"/>
      <c r="AP23" s="214"/>
      <c r="AQ23" s="205"/>
      <c r="AR23" s="204"/>
      <c r="AS23" s="17"/>
      <c r="AT23" s="204"/>
      <c r="AU23" s="214"/>
      <c r="AW23" s="214"/>
      <c r="AX23" s="205"/>
      <c r="AY23" s="204"/>
      <c r="AZ23" s="17"/>
      <c r="BA23" s="204"/>
      <c r="BB23" s="214"/>
    </row>
    <row r="24" spans="1:54" s="7" customFormat="1" ht="31.9" customHeight="1">
      <c r="A24" s="218"/>
      <c r="B24" s="220" t="str">
        <f>CONCATENATE("SOUS-TOTAL ",A21," ",B21)</f>
        <v>SOUS-TOTAL 5 SPECIFICATION DES TRAVAUX DE DEPOSE</v>
      </c>
      <c r="C24" s="222"/>
      <c r="D24" s="204"/>
      <c r="E24" s="205"/>
      <c r="G24" s="221"/>
      <c r="I24" s="24"/>
      <c r="J24" s="3"/>
      <c r="K24" s="217" t="s">
        <v>25</v>
      </c>
      <c r="L24" s="216">
        <f>((9+9+9)+19+19)</f>
        <v>65</v>
      </c>
      <c r="M24" s="223">
        <v>50</v>
      </c>
      <c r="N24" s="209">
        <f t="shared" si="2"/>
        <v>3250</v>
      </c>
      <c r="P24" s="210"/>
      <c r="Q24" s="211"/>
      <c r="R24" s="212"/>
      <c r="S24" s="213"/>
      <c r="U24" s="214"/>
      <c r="V24" s="205"/>
      <c r="W24" s="204"/>
      <c r="X24" s="17"/>
      <c r="Y24" s="204"/>
      <c r="Z24" s="214"/>
      <c r="AB24" s="214"/>
      <c r="AC24" s="205"/>
      <c r="AD24" s="204"/>
      <c r="AE24" s="17"/>
      <c r="AF24" s="204"/>
      <c r="AG24" s="214"/>
      <c r="AI24" s="214"/>
      <c r="AJ24" s="205"/>
      <c r="AK24" s="204"/>
      <c r="AL24" s="17"/>
      <c r="AM24" s="204"/>
      <c r="AN24" s="214"/>
      <c r="AP24" s="214"/>
      <c r="AQ24" s="205"/>
      <c r="AR24" s="204"/>
      <c r="AS24" s="17"/>
      <c r="AT24" s="204"/>
      <c r="AU24" s="214"/>
      <c r="AW24" s="214"/>
      <c r="AX24" s="205"/>
      <c r="AY24" s="204"/>
      <c r="AZ24" s="17"/>
      <c r="BA24" s="204"/>
      <c r="BB24" s="214"/>
    </row>
    <row r="25" spans="1:54" s="7" customFormat="1">
      <c r="A25" s="201"/>
      <c r="B25" s="20"/>
      <c r="C25" s="222"/>
      <c r="D25" s="204"/>
      <c r="E25" s="205"/>
      <c r="F25" s="204"/>
      <c r="G25" s="17"/>
      <c r="I25" s="24"/>
      <c r="J25" s="3"/>
      <c r="K25" s="217" t="s">
        <v>70</v>
      </c>
      <c r="L25" s="216">
        <f>(9+9+9)+19+19</f>
        <v>65</v>
      </c>
      <c r="M25" s="223">
        <f>0.5*65</f>
        <v>32.5</v>
      </c>
      <c r="N25" s="209">
        <f t="shared" si="2"/>
        <v>2112.5</v>
      </c>
      <c r="P25" s="210"/>
      <c r="Q25" s="211"/>
      <c r="R25" s="212"/>
      <c r="S25" s="213"/>
      <c r="U25" s="214"/>
      <c r="V25" s="205"/>
      <c r="W25" s="204"/>
      <c r="X25" s="17"/>
      <c r="Y25" s="204"/>
      <c r="Z25" s="214"/>
      <c r="AB25" s="214"/>
      <c r="AC25" s="205"/>
      <c r="AD25" s="204"/>
      <c r="AE25" s="17"/>
      <c r="AF25" s="204"/>
      <c r="AG25" s="214"/>
      <c r="AI25" s="214"/>
      <c r="AJ25" s="205"/>
      <c r="AK25" s="204"/>
      <c r="AL25" s="17"/>
      <c r="AM25" s="204"/>
      <c r="AN25" s="214"/>
      <c r="AP25" s="214"/>
      <c r="AQ25" s="205"/>
      <c r="AR25" s="204"/>
      <c r="AS25" s="17"/>
      <c r="AT25" s="204"/>
      <c r="AU25" s="214"/>
      <c r="AW25" s="214"/>
      <c r="AX25" s="205"/>
      <c r="AY25" s="204"/>
      <c r="AZ25" s="17"/>
      <c r="BA25" s="204"/>
      <c r="BB25" s="214"/>
    </row>
    <row r="26" spans="1:54" s="7" customFormat="1" ht="35.450000000000003" customHeight="1">
      <c r="A26" s="202">
        <v>6</v>
      </c>
      <c r="B26" s="203" t="s">
        <v>325</v>
      </c>
      <c r="C26" s="222"/>
      <c r="D26" s="204">
        <f t="shared" si="0"/>
        <v>0</v>
      </c>
      <c r="E26" s="205"/>
      <c r="F26" s="204"/>
      <c r="G26" s="17"/>
      <c r="I26" s="24">
        <f t="shared" si="1"/>
        <v>0</v>
      </c>
      <c r="J26" s="3"/>
      <c r="K26" s="206"/>
      <c r="L26" s="207"/>
      <c r="M26" s="208"/>
      <c r="N26" s="209">
        <f t="shared" si="2"/>
        <v>0</v>
      </c>
      <c r="P26" s="210"/>
      <c r="Q26" s="211"/>
      <c r="R26" s="212"/>
      <c r="S26" s="213">
        <f t="shared" si="3"/>
        <v>0</v>
      </c>
      <c r="U26" s="214"/>
      <c r="V26" s="205"/>
      <c r="W26" s="204"/>
      <c r="X26" s="17">
        <f t="shared" si="4"/>
        <v>0</v>
      </c>
      <c r="Y26" s="204">
        <f t="shared" si="5"/>
        <v>0</v>
      </c>
      <c r="Z26" s="214"/>
      <c r="AB26" s="214"/>
      <c r="AC26" s="205"/>
      <c r="AD26" s="204">
        <v>0</v>
      </c>
      <c r="AE26" s="17">
        <f t="shared" si="6"/>
        <v>0</v>
      </c>
      <c r="AF26" s="204">
        <f t="shared" si="7"/>
        <v>0</v>
      </c>
      <c r="AG26" s="214"/>
      <c r="AI26" s="214"/>
      <c r="AJ26" s="205"/>
      <c r="AK26" s="204"/>
      <c r="AL26" s="17">
        <f t="shared" si="8"/>
        <v>0</v>
      </c>
      <c r="AM26" s="204">
        <f t="shared" si="9"/>
        <v>0</v>
      </c>
      <c r="AN26" s="214"/>
      <c r="AP26" s="214"/>
      <c r="AQ26" s="205"/>
      <c r="AR26" s="204">
        <v>0</v>
      </c>
      <c r="AS26" s="17">
        <f t="shared" si="15"/>
        <v>0</v>
      </c>
      <c r="AT26" s="204">
        <f t="shared" si="11"/>
        <v>0</v>
      </c>
      <c r="AU26" s="214"/>
      <c r="AW26" s="214"/>
      <c r="AX26" s="205"/>
      <c r="AY26" s="204"/>
      <c r="AZ26" s="17">
        <f t="shared" si="12"/>
        <v>0</v>
      </c>
      <c r="BA26" s="204">
        <f t="shared" si="13"/>
        <v>0</v>
      </c>
      <c r="BB26" s="214"/>
    </row>
    <row r="27" spans="1:54" s="7" customFormat="1" ht="35.450000000000003" customHeight="1">
      <c r="A27" s="202"/>
      <c r="B27" s="224" t="s">
        <v>326</v>
      </c>
      <c r="C27" s="222"/>
      <c r="D27" s="204"/>
      <c r="E27" s="205"/>
      <c r="F27" s="204"/>
      <c r="G27" s="17"/>
      <c r="I27" s="24"/>
      <c r="J27" s="3"/>
      <c r="K27" s="206"/>
      <c r="L27" s="207"/>
      <c r="M27" s="208"/>
      <c r="N27" s="209"/>
      <c r="P27" s="210"/>
      <c r="Q27" s="211"/>
      <c r="R27" s="212"/>
      <c r="S27" s="213"/>
      <c r="U27" s="214"/>
      <c r="V27" s="205"/>
      <c r="W27" s="204"/>
      <c r="X27" s="17"/>
      <c r="Y27" s="204"/>
      <c r="Z27" s="214"/>
      <c r="AB27" s="214"/>
      <c r="AC27" s="205"/>
      <c r="AD27" s="204"/>
      <c r="AE27" s="17"/>
      <c r="AF27" s="204"/>
      <c r="AG27" s="214"/>
      <c r="AI27" s="214"/>
      <c r="AJ27" s="205"/>
      <c r="AK27" s="204"/>
      <c r="AL27" s="17"/>
      <c r="AM27" s="204"/>
      <c r="AN27" s="214"/>
      <c r="AP27" s="214"/>
      <c r="AQ27" s="205"/>
      <c r="AR27" s="204"/>
      <c r="AS27" s="17"/>
      <c r="AT27" s="204"/>
      <c r="AU27" s="214"/>
      <c r="AW27" s="214"/>
      <c r="AX27" s="205"/>
      <c r="AY27" s="204"/>
      <c r="AZ27" s="17"/>
      <c r="BA27" s="204"/>
      <c r="BB27" s="214"/>
    </row>
    <row r="28" spans="1:54" s="7" customFormat="1" ht="35.450000000000003" customHeight="1">
      <c r="A28" s="202"/>
      <c r="B28" s="224" t="s">
        <v>327</v>
      </c>
      <c r="C28" s="222"/>
      <c r="D28" s="204" t="s">
        <v>70</v>
      </c>
      <c r="E28" s="205"/>
      <c r="F28" s="204"/>
      <c r="G28" s="17"/>
      <c r="I28" s="24"/>
      <c r="J28" s="3"/>
      <c r="K28" s="206"/>
      <c r="L28" s="207"/>
      <c r="M28" s="208"/>
      <c r="N28" s="209"/>
      <c r="P28" s="210"/>
      <c r="Q28" s="211"/>
      <c r="R28" s="212"/>
      <c r="S28" s="213"/>
      <c r="U28" s="214"/>
      <c r="V28" s="205"/>
      <c r="W28" s="204"/>
      <c r="X28" s="17"/>
      <c r="Y28" s="204"/>
      <c r="Z28" s="214"/>
      <c r="AB28" s="214"/>
      <c r="AC28" s="205"/>
      <c r="AD28" s="204"/>
      <c r="AE28" s="17"/>
      <c r="AF28" s="204"/>
      <c r="AG28" s="214"/>
      <c r="AI28" s="214"/>
      <c r="AJ28" s="205"/>
      <c r="AK28" s="204"/>
      <c r="AL28" s="17"/>
      <c r="AM28" s="204"/>
      <c r="AN28" s="214"/>
      <c r="AP28" s="214"/>
      <c r="AQ28" s="205"/>
      <c r="AR28" s="204"/>
      <c r="AS28" s="17"/>
      <c r="AT28" s="204"/>
      <c r="AU28" s="214"/>
      <c r="AW28" s="214"/>
      <c r="AX28" s="205"/>
      <c r="AY28" s="204"/>
      <c r="AZ28" s="17"/>
      <c r="BA28" s="204"/>
      <c r="BB28" s="214"/>
    </row>
    <row r="29" spans="1:54" s="7" customFormat="1" ht="35.450000000000003" customHeight="1">
      <c r="A29" s="202"/>
      <c r="B29" s="224" t="s">
        <v>327</v>
      </c>
      <c r="C29" s="222"/>
      <c r="D29" s="204" t="s">
        <v>70</v>
      </c>
      <c r="E29" s="205"/>
      <c r="F29" s="204"/>
      <c r="G29" s="17"/>
      <c r="I29" s="24"/>
      <c r="J29" s="3"/>
      <c r="K29" s="206"/>
      <c r="L29" s="207"/>
      <c r="M29" s="208"/>
      <c r="N29" s="209"/>
      <c r="P29" s="210"/>
      <c r="Q29" s="211"/>
      <c r="R29" s="212"/>
      <c r="S29" s="213"/>
      <c r="U29" s="214"/>
      <c r="V29" s="205"/>
      <c r="W29" s="204"/>
      <c r="X29" s="17"/>
      <c r="Y29" s="204"/>
      <c r="Z29" s="214"/>
      <c r="AB29" s="214"/>
      <c r="AC29" s="205"/>
      <c r="AD29" s="204"/>
      <c r="AE29" s="17"/>
      <c r="AF29" s="204"/>
      <c r="AG29" s="214"/>
      <c r="AI29" s="214"/>
      <c r="AJ29" s="205"/>
      <c r="AK29" s="204"/>
      <c r="AL29" s="17"/>
      <c r="AM29" s="204"/>
      <c r="AN29" s="214"/>
      <c r="AP29" s="214"/>
      <c r="AQ29" s="205"/>
      <c r="AR29" s="204"/>
      <c r="AS29" s="17"/>
      <c r="AT29" s="204"/>
      <c r="AU29" s="214"/>
      <c r="AW29" s="214"/>
      <c r="AX29" s="205"/>
      <c r="AY29" s="204"/>
      <c r="AZ29" s="17"/>
      <c r="BA29" s="204"/>
      <c r="BB29" s="214"/>
    </row>
    <row r="30" spans="1:54" s="7" customFormat="1" ht="35.450000000000003" customHeight="1">
      <c r="A30" s="202"/>
      <c r="B30" s="224" t="s">
        <v>327</v>
      </c>
      <c r="C30" s="222"/>
      <c r="D30" s="204" t="s">
        <v>70</v>
      </c>
      <c r="E30" s="205"/>
      <c r="F30" s="204"/>
      <c r="G30" s="17"/>
      <c r="I30" s="24"/>
      <c r="J30" s="3"/>
      <c r="K30" s="206"/>
      <c r="L30" s="207"/>
      <c r="M30" s="208"/>
      <c r="N30" s="209"/>
      <c r="P30" s="210"/>
      <c r="Q30" s="211"/>
      <c r="R30" s="212"/>
      <c r="S30" s="213"/>
      <c r="U30" s="214"/>
      <c r="V30" s="205"/>
      <c r="W30" s="204"/>
      <c r="X30" s="17"/>
      <c r="Y30" s="204"/>
      <c r="Z30" s="214"/>
      <c r="AB30" s="214"/>
      <c r="AC30" s="205"/>
      <c r="AD30" s="204"/>
      <c r="AE30" s="17"/>
      <c r="AF30" s="204"/>
      <c r="AG30" s="214"/>
      <c r="AI30" s="214"/>
      <c r="AJ30" s="205"/>
      <c r="AK30" s="204"/>
      <c r="AL30" s="17"/>
      <c r="AM30" s="204"/>
      <c r="AN30" s="214"/>
      <c r="AP30" s="214"/>
      <c r="AQ30" s="205"/>
      <c r="AR30" s="204"/>
      <c r="AS30" s="17"/>
      <c r="AT30" s="204"/>
      <c r="AU30" s="214"/>
      <c r="AW30" s="214"/>
      <c r="AX30" s="205"/>
      <c r="AY30" s="204"/>
      <c r="AZ30" s="17"/>
      <c r="BA30" s="204"/>
      <c r="BB30" s="214"/>
    </row>
    <row r="31" spans="1:54" s="7" customFormat="1" ht="35.450000000000003" customHeight="1">
      <c r="A31" s="202"/>
      <c r="B31" s="224" t="s">
        <v>327</v>
      </c>
      <c r="C31" s="222"/>
      <c r="D31" s="204" t="s">
        <v>70</v>
      </c>
      <c r="E31" s="205"/>
      <c r="F31" s="204"/>
      <c r="G31" s="17"/>
      <c r="I31" s="24"/>
      <c r="J31" s="3"/>
      <c r="K31" s="206"/>
      <c r="L31" s="207"/>
      <c r="M31" s="208"/>
      <c r="N31" s="209"/>
      <c r="P31" s="210"/>
      <c r="Q31" s="211"/>
      <c r="R31" s="212"/>
      <c r="S31" s="213"/>
      <c r="U31" s="214"/>
      <c r="V31" s="205"/>
      <c r="W31" s="204"/>
      <c r="X31" s="17"/>
      <c r="Y31" s="204"/>
      <c r="Z31" s="214"/>
      <c r="AB31" s="214"/>
      <c r="AC31" s="205"/>
      <c r="AD31" s="204"/>
      <c r="AE31" s="17"/>
      <c r="AF31" s="204"/>
      <c r="AG31" s="214"/>
      <c r="AI31" s="214"/>
      <c r="AJ31" s="205"/>
      <c r="AK31" s="204"/>
      <c r="AL31" s="17"/>
      <c r="AM31" s="204"/>
      <c r="AN31" s="214"/>
      <c r="AP31" s="214"/>
      <c r="AQ31" s="205"/>
      <c r="AR31" s="204"/>
      <c r="AS31" s="17"/>
      <c r="AT31" s="204"/>
      <c r="AU31" s="214"/>
      <c r="AW31" s="214"/>
      <c r="AX31" s="205"/>
      <c r="AY31" s="204"/>
      <c r="AZ31" s="17"/>
      <c r="BA31" s="204"/>
      <c r="BB31" s="214"/>
    </row>
    <row r="32" spans="1:54" s="7" customFormat="1" ht="35.450000000000003" customHeight="1">
      <c r="A32" s="202"/>
      <c r="B32" s="224" t="s">
        <v>328</v>
      </c>
      <c r="C32" s="222"/>
      <c r="D32" s="204"/>
      <c r="E32" s="205"/>
      <c r="F32" s="204"/>
      <c r="G32" s="17"/>
      <c r="I32" s="24"/>
      <c r="J32" s="3"/>
      <c r="K32" s="206"/>
      <c r="L32" s="207"/>
      <c r="M32" s="208"/>
      <c r="N32" s="209"/>
      <c r="P32" s="210"/>
      <c r="Q32" s="211"/>
      <c r="R32" s="212"/>
      <c r="S32" s="213"/>
      <c r="U32" s="214"/>
      <c r="V32" s="205"/>
      <c r="W32" s="204"/>
      <c r="X32" s="17"/>
      <c r="Y32" s="204"/>
      <c r="Z32" s="214"/>
      <c r="AB32" s="214"/>
      <c r="AC32" s="205"/>
      <c r="AD32" s="204"/>
      <c r="AE32" s="17"/>
      <c r="AF32" s="204"/>
      <c r="AG32" s="214"/>
      <c r="AI32" s="214"/>
      <c r="AJ32" s="205"/>
      <c r="AK32" s="204"/>
      <c r="AL32" s="17"/>
      <c r="AM32" s="204"/>
      <c r="AN32" s="214"/>
      <c r="AP32" s="214"/>
      <c r="AQ32" s="205"/>
      <c r="AR32" s="204"/>
      <c r="AS32" s="17"/>
      <c r="AT32" s="204"/>
      <c r="AU32" s="214"/>
      <c r="AW32" s="214"/>
      <c r="AX32" s="205"/>
      <c r="AY32" s="204"/>
      <c r="AZ32" s="17"/>
      <c r="BA32" s="204"/>
      <c r="BB32" s="214"/>
    </row>
    <row r="33" spans="1:54" s="7" customFormat="1" ht="35.450000000000003" customHeight="1">
      <c r="A33" s="202"/>
      <c r="B33" s="224" t="s">
        <v>327</v>
      </c>
      <c r="C33" s="222"/>
      <c r="D33" s="204" t="s">
        <v>70</v>
      </c>
      <c r="E33" s="205"/>
      <c r="F33" s="204"/>
      <c r="G33" s="17"/>
      <c r="I33" s="24"/>
      <c r="J33" s="3"/>
      <c r="K33" s="206"/>
      <c r="L33" s="207"/>
      <c r="M33" s="208"/>
      <c r="N33" s="209"/>
      <c r="P33" s="210"/>
      <c r="Q33" s="211"/>
      <c r="R33" s="212"/>
      <c r="S33" s="213"/>
      <c r="U33" s="214"/>
      <c r="V33" s="205"/>
      <c r="W33" s="204"/>
      <c r="X33" s="17"/>
      <c r="Y33" s="204"/>
      <c r="Z33" s="214"/>
      <c r="AB33" s="214"/>
      <c r="AC33" s="205"/>
      <c r="AD33" s="204"/>
      <c r="AE33" s="17"/>
      <c r="AF33" s="204"/>
      <c r="AG33" s="214"/>
      <c r="AI33" s="214"/>
      <c r="AJ33" s="205"/>
      <c r="AK33" s="204"/>
      <c r="AL33" s="17"/>
      <c r="AM33" s="204"/>
      <c r="AN33" s="214"/>
      <c r="AP33" s="214"/>
      <c r="AQ33" s="205"/>
      <c r="AR33" s="204"/>
      <c r="AS33" s="17"/>
      <c r="AT33" s="204"/>
      <c r="AU33" s="214"/>
      <c r="AW33" s="214"/>
      <c r="AX33" s="205"/>
      <c r="AY33" s="204"/>
      <c r="AZ33" s="17"/>
      <c r="BA33" s="204"/>
      <c r="BB33" s="214"/>
    </row>
    <row r="34" spans="1:54" s="7" customFormat="1">
      <c r="A34" s="202"/>
      <c r="B34" s="224"/>
      <c r="C34" s="222"/>
      <c r="D34" s="204"/>
      <c r="E34" s="205"/>
      <c r="F34" s="204"/>
      <c r="G34" s="17"/>
      <c r="I34" s="24"/>
      <c r="J34" s="3"/>
      <c r="K34" s="206"/>
      <c r="L34" s="207"/>
      <c r="M34" s="208"/>
      <c r="N34" s="209"/>
      <c r="P34" s="210"/>
      <c r="Q34" s="211"/>
      <c r="R34" s="212"/>
      <c r="S34" s="213"/>
      <c r="U34" s="214"/>
      <c r="V34" s="205"/>
      <c r="W34" s="204"/>
      <c r="X34" s="17"/>
      <c r="Y34" s="204"/>
      <c r="Z34" s="214"/>
      <c r="AB34" s="214"/>
      <c r="AC34" s="205"/>
      <c r="AD34" s="204"/>
      <c r="AE34" s="17"/>
      <c r="AF34" s="204"/>
      <c r="AG34" s="214"/>
      <c r="AI34" s="214"/>
      <c r="AJ34" s="205"/>
      <c r="AK34" s="204"/>
      <c r="AL34" s="17"/>
      <c r="AM34" s="204"/>
      <c r="AN34" s="214"/>
      <c r="AP34" s="214"/>
      <c r="AQ34" s="205"/>
      <c r="AR34" s="204"/>
      <c r="AS34" s="17"/>
      <c r="AT34" s="204"/>
      <c r="AU34" s="214"/>
      <c r="AW34" s="214"/>
      <c r="AX34" s="205"/>
      <c r="AY34" s="204"/>
      <c r="AZ34" s="17"/>
      <c r="BA34" s="204"/>
      <c r="BB34" s="214"/>
    </row>
    <row r="35" spans="1:54" s="7" customFormat="1" ht="35.450000000000003" customHeight="1">
      <c r="A35" s="202"/>
      <c r="B35" s="224" t="s">
        <v>329</v>
      </c>
      <c r="C35" s="222"/>
      <c r="D35" s="204"/>
      <c r="E35" s="205"/>
      <c r="F35" s="204"/>
      <c r="G35" s="17"/>
      <c r="I35" s="24"/>
      <c r="J35" s="3"/>
      <c r="K35" s="206"/>
      <c r="L35" s="207"/>
      <c r="M35" s="208"/>
      <c r="N35" s="209"/>
      <c r="P35" s="210"/>
      <c r="Q35" s="211"/>
      <c r="R35" s="212"/>
      <c r="S35" s="213"/>
      <c r="U35" s="214"/>
      <c r="V35" s="205"/>
      <c r="W35" s="204"/>
      <c r="X35" s="17"/>
      <c r="Y35" s="204"/>
      <c r="Z35" s="214"/>
      <c r="AB35" s="214"/>
      <c r="AC35" s="205"/>
      <c r="AD35" s="204"/>
      <c r="AE35" s="17"/>
      <c r="AF35" s="204"/>
      <c r="AG35" s="214"/>
      <c r="AI35" s="214"/>
      <c r="AJ35" s="205"/>
      <c r="AK35" s="204"/>
      <c r="AL35" s="17"/>
      <c r="AM35" s="204"/>
      <c r="AN35" s="214"/>
      <c r="AP35" s="214"/>
      <c r="AQ35" s="205"/>
      <c r="AR35" s="204"/>
      <c r="AS35" s="17"/>
      <c r="AT35" s="204"/>
      <c r="AU35" s="214"/>
      <c r="AW35" s="214"/>
      <c r="AX35" s="205"/>
      <c r="AY35" s="204"/>
      <c r="AZ35" s="17"/>
      <c r="BA35" s="204"/>
      <c r="BB35" s="214"/>
    </row>
    <row r="36" spans="1:54" s="7" customFormat="1" ht="35.450000000000003" customHeight="1">
      <c r="A36" s="202"/>
      <c r="B36" s="224" t="s">
        <v>327</v>
      </c>
      <c r="C36" s="222"/>
      <c r="D36" s="204" t="s">
        <v>70</v>
      </c>
      <c r="E36" s="205"/>
      <c r="F36" s="204"/>
      <c r="G36" s="17"/>
      <c r="I36" s="24"/>
      <c r="J36" s="3"/>
      <c r="K36" s="206"/>
      <c r="L36" s="207"/>
      <c r="M36" s="208"/>
      <c r="N36" s="209"/>
      <c r="P36" s="210"/>
      <c r="Q36" s="211"/>
      <c r="R36" s="212"/>
      <c r="S36" s="213"/>
      <c r="U36" s="214"/>
      <c r="V36" s="205"/>
      <c r="W36" s="204"/>
      <c r="X36" s="17"/>
      <c r="Y36" s="204"/>
      <c r="Z36" s="214"/>
      <c r="AB36" s="214"/>
      <c r="AC36" s="205"/>
      <c r="AD36" s="204"/>
      <c r="AE36" s="17"/>
      <c r="AF36" s="204"/>
      <c r="AG36" s="214"/>
      <c r="AI36" s="214"/>
      <c r="AJ36" s="205"/>
      <c r="AK36" s="204"/>
      <c r="AL36" s="17"/>
      <c r="AM36" s="204"/>
      <c r="AN36" s="214"/>
      <c r="AP36" s="214"/>
      <c r="AQ36" s="205"/>
      <c r="AR36" s="204"/>
      <c r="AS36" s="17"/>
      <c r="AT36" s="204"/>
      <c r="AU36" s="214"/>
      <c r="AW36" s="214"/>
      <c r="AX36" s="205"/>
      <c r="AY36" s="204"/>
      <c r="AZ36" s="17"/>
      <c r="BA36" s="204"/>
      <c r="BB36" s="214"/>
    </row>
    <row r="37" spans="1:54" s="7" customFormat="1">
      <c r="A37" s="202"/>
      <c r="B37" s="224"/>
      <c r="C37" s="222"/>
      <c r="D37" s="204"/>
      <c r="E37" s="205"/>
      <c r="F37" s="204"/>
      <c r="G37" s="17"/>
      <c r="I37" s="24"/>
      <c r="J37" s="3"/>
      <c r="K37" s="206"/>
      <c r="L37" s="207"/>
      <c r="M37" s="208"/>
      <c r="N37" s="209"/>
      <c r="P37" s="210"/>
      <c r="Q37" s="211"/>
      <c r="R37" s="212"/>
      <c r="S37" s="213"/>
      <c r="U37" s="214"/>
      <c r="V37" s="205"/>
      <c r="W37" s="204"/>
      <c r="X37" s="17"/>
      <c r="Y37" s="204"/>
      <c r="Z37" s="214"/>
      <c r="AB37" s="214"/>
      <c r="AC37" s="205"/>
      <c r="AD37" s="204"/>
      <c r="AE37" s="17"/>
      <c r="AF37" s="204"/>
      <c r="AG37" s="214"/>
      <c r="AI37" s="214"/>
      <c r="AJ37" s="205"/>
      <c r="AK37" s="204"/>
      <c r="AL37" s="17"/>
      <c r="AM37" s="204"/>
      <c r="AN37" s="214"/>
      <c r="AP37" s="214"/>
      <c r="AQ37" s="205"/>
      <c r="AR37" s="204"/>
      <c r="AS37" s="17"/>
      <c r="AT37" s="204"/>
      <c r="AU37" s="214"/>
      <c r="AW37" s="214"/>
      <c r="AX37" s="205"/>
      <c r="AY37" s="204"/>
      <c r="AZ37" s="17"/>
      <c r="BA37" s="204"/>
      <c r="BB37" s="214"/>
    </row>
    <row r="38" spans="1:54" s="7" customFormat="1" ht="57.6" customHeight="1">
      <c r="A38" s="202"/>
      <c r="B38" s="224" t="s">
        <v>330</v>
      </c>
      <c r="C38" s="214"/>
      <c r="D38" s="204"/>
      <c r="E38" s="205"/>
      <c r="F38" s="204"/>
      <c r="G38" s="17"/>
      <c r="I38" s="24"/>
      <c r="J38" s="3"/>
      <c r="K38" s="206"/>
      <c r="L38" s="207"/>
      <c r="M38" s="208"/>
      <c r="N38" s="209"/>
      <c r="P38" s="210"/>
      <c r="Q38" s="211"/>
      <c r="R38" s="212"/>
      <c r="S38" s="213"/>
      <c r="U38" s="214"/>
      <c r="V38" s="205"/>
      <c r="W38" s="204"/>
      <c r="X38" s="17"/>
      <c r="Y38" s="204"/>
      <c r="Z38" s="214"/>
      <c r="AB38" s="214"/>
      <c r="AC38" s="205"/>
      <c r="AD38" s="204"/>
      <c r="AE38" s="17"/>
      <c r="AF38" s="204"/>
      <c r="AG38" s="214"/>
      <c r="AI38" s="214"/>
      <c r="AJ38" s="205"/>
      <c r="AK38" s="204"/>
      <c r="AL38" s="17"/>
      <c r="AM38" s="204"/>
      <c r="AN38" s="214"/>
      <c r="AP38" s="214"/>
      <c r="AQ38" s="205"/>
      <c r="AR38" s="204"/>
      <c r="AS38" s="17"/>
      <c r="AT38" s="204"/>
      <c r="AU38" s="214"/>
      <c r="AW38" s="214"/>
      <c r="AX38" s="205"/>
      <c r="AY38" s="204"/>
      <c r="AZ38" s="17"/>
      <c r="BA38" s="204"/>
      <c r="BB38" s="214"/>
    </row>
    <row r="39" spans="1:54" s="7" customFormat="1" ht="33.6" customHeight="1">
      <c r="A39" s="202"/>
      <c r="B39" s="225" t="s">
        <v>331</v>
      </c>
      <c r="C39" s="214"/>
      <c r="D39" s="204" t="s">
        <v>14</v>
      </c>
      <c r="E39" s="205"/>
      <c r="F39" s="204"/>
      <c r="G39" s="17"/>
      <c r="I39" s="24"/>
      <c r="J39" s="3"/>
      <c r="K39" s="206"/>
      <c r="L39" s="207"/>
      <c r="M39" s="208"/>
      <c r="N39" s="209"/>
      <c r="P39" s="210"/>
      <c r="Q39" s="211"/>
      <c r="R39" s="212"/>
      <c r="S39" s="213"/>
      <c r="U39" s="214"/>
      <c r="V39" s="205"/>
      <c r="W39" s="204"/>
      <c r="X39" s="17"/>
      <c r="Y39" s="204"/>
      <c r="Z39" s="214"/>
      <c r="AB39" s="214"/>
      <c r="AC39" s="205"/>
      <c r="AD39" s="204"/>
      <c r="AE39" s="17"/>
      <c r="AF39" s="204"/>
      <c r="AG39" s="214"/>
      <c r="AI39" s="214"/>
      <c r="AJ39" s="205"/>
      <c r="AK39" s="204"/>
      <c r="AL39" s="17"/>
      <c r="AM39" s="204"/>
      <c r="AN39" s="214"/>
      <c r="AP39" s="214"/>
      <c r="AQ39" s="205"/>
      <c r="AR39" s="204"/>
      <c r="AS39" s="17"/>
      <c r="AT39" s="204"/>
      <c r="AU39" s="214"/>
      <c r="AW39" s="214"/>
      <c r="AX39" s="205"/>
      <c r="AY39" s="204"/>
      <c r="AZ39" s="17"/>
      <c r="BA39" s="204"/>
      <c r="BB39" s="214"/>
    </row>
    <row r="40" spans="1:54" s="7" customFormat="1" ht="35.450000000000003" customHeight="1">
      <c r="A40" s="202"/>
      <c r="B40" s="225" t="s">
        <v>332</v>
      </c>
      <c r="C40" s="214"/>
      <c r="D40" s="214" t="s">
        <v>14</v>
      </c>
      <c r="E40" s="205"/>
      <c r="F40" s="204"/>
      <c r="G40" s="17"/>
      <c r="I40" s="24"/>
      <c r="J40" s="3"/>
      <c r="K40" s="206"/>
      <c r="L40" s="207"/>
      <c r="M40" s="208"/>
      <c r="N40" s="209"/>
      <c r="P40" s="210"/>
      <c r="Q40" s="211"/>
      <c r="R40" s="212"/>
      <c r="S40" s="213"/>
      <c r="U40" s="214"/>
      <c r="V40" s="205"/>
      <c r="W40" s="204"/>
      <c r="X40" s="17"/>
      <c r="Y40" s="204"/>
      <c r="Z40" s="214"/>
      <c r="AB40" s="214"/>
      <c r="AC40" s="205"/>
      <c r="AD40" s="204"/>
      <c r="AE40" s="17"/>
      <c r="AF40" s="204"/>
      <c r="AG40" s="214"/>
      <c r="AI40" s="214"/>
      <c r="AJ40" s="205"/>
      <c r="AK40" s="204"/>
      <c r="AL40" s="17"/>
      <c r="AM40" s="204"/>
      <c r="AN40" s="214"/>
      <c r="AP40" s="214"/>
      <c r="AQ40" s="205"/>
      <c r="AR40" s="204"/>
      <c r="AS40" s="17"/>
      <c r="AT40" s="204"/>
      <c r="AU40" s="214"/>
      <c r="AW40" s="214"/>
      <c r="AX40" s="205"/>
      <c r="AY40" s="204"/>
      <c r="AZ40" s="17"/>
      <c r="BA40" s="204"/>
      <c r="BB40" s="214"/>
    </row>
    <row r="41" spans="1:54" s="7" customFormat="1" ht="35.450000000000003" customHeight="1">
      <c r="A41" s="202"/>
      <c r="B41" s="225" t="s">
        <v>333</v>
      </c>
      <c r="C41" s="214"/>
      <c r="D41" s="214" t="s">
        <v>14</v>
      </c>
      <c r="E41" s="205"/>
      <c r="F41" s="204"/>
      <c r="G41" s="17"/>
      <c r="I41" s="24"/>
      <c r="J41" s="3"/>
      <c r="K41" s="206"/>
      <c r="L41" s="207"/>
      <c r="M41" s="208"/>
      <c r="N41" s="209"/>
      <c r="P41" s="210"/>
      <c r="Q41" s="211"/>
      <c r="R41" s="212"/>
      <c r="S41" s="213"/>
      <c r="U41" s="214"/>
      <c r="V41" s="205"/>
      <c r="W41" s="204"/>
      <c r="X41" s="17"/>
      <c r="Y41" s="204"/>
      <c r="Z41" s="214"/>
      <c r="AB41" s="214"/>
      <c r="AC41" s="205"/>
      <c r="AD41" s="204"/>
      <c r="AE41" s="17"/>
      <c r="AF41" s="204"/>
      <c r="AG41" s="214"/>
      <c r="AI41" s="214"/>
      <c r="AJ41" s="205"/>
      <c r="AK41" s="204"/>
      <c r="AL41" s="17"/>
      <c r="AM41" s="204"/>
      <c r="AN41" s="214"/>
      <c r="AP41" s="214"/>
      <c r="AQ41" s="205"/>
      <c r="AR41" s="204"/>
      <c r="AS41" s="17"/>
      <c r="AT41" s="204"/>
      <c r="AU41" s="214"/>
      <c r="AW41" s="214"/>
      <c r="AX41" s="205"/>
      <c r="AY41" s="204"/>
      <c r="AZ41" s="17"/>
      <c r="BA41" s="204"/>
      <c r="BB41" s="214"/>
    </row>
    <row r="42" spans="1:54" s="7" customFormat="1" ht="35.450000000000003" customHeight="1">
      <c r="A42" s="202"/>
      <c r="B42" s="225" t="s">
        <v>334</v>
      </c>
      <c r="C42" s="214"/>
      <c r="D42" s="214" t="s">
        <v>14</v>
      </c>
      <c r="E42" s="205"/>
      <c r="F42" s="204"/>
      <c r="G42" s="17"/>
      <c r="I42" s="24"/>
      <c r="J42" s="3"/>
      <c r="K42" s="206"/>
      <c r="L42" s="207"/>
      <c r="M42" s="208"/>
      <c r="N42" s="209"/>
      <c r="P42" s="210"/>
      <c r="Q42" s="211"/>
      <c r="R42" s="212"/>
      <c r="S42" s="213"/>
      <c r="U42" s="214"/>
      <c r="V42" s="205"/>
      <c r="W42" s="204"/>
      <c r="X42" s="17"/>
      <c r="Y42" s="204"/>
      <c r="Z42" s="214"/>
      <c r="AB42" s="214"/>
      <c r="AC42" s="205"/>
      <c r="AD42" s="204"/>
      <c r="AE42" s="17"/>
      <c r="AF42" s="204"/>
      <c r="AG42" s="214"/>
      <c r="AI42" s="214"/>
      <c r="AJ42" s="205"/>
      <c r="AK42" s="204"/>
      <c r="AL42" s="17"/>
      <c r="AM42" s="204"/>
      <c r="AN42" s="214"/>
      <c r="AP42" s="214"/>
      <c r="AQ42" s="205"/>
      <c r="AR42" s="204"/>
      <c r="AS42" s="17"/>
      <c r="AT42" s="204"/>
      <c r="AU42" s="214"/>
      <c r="AW42" s="214"/>
      <c r="AX42" s="205"/>
      <c r="AY42" s="204"/>
      <c r="AZ42" s="17"/>
      <c r="BA42" s="204"/>
      <c r="BB42" s="214"/>
    </row>
    <row r="43" spans="1:54" s="7" customFormat="1">
      <c r="A43" s="202"/>
      <c r="B43" s="225"/>
      <c r="C43" s="214"/>
      <c r="D43" s="214"/>
      <c r="E43" s="205"/>
      <c r="F43" s="204"/>
      <c r="G43" s="17"/>
      <c r="I43" s="24"/>
      <c r="J43" s="3"/>
      <c r="K43" s="206"/>
      <c r="L43" s="207"/>
      <c r="M43" s="208"/>
      <c r="N43" s="209"/>
      <c r="P43" s="210"/>
      <c r="Q43" s="211"/>
      <c r="R43" s="212"/>
      <c r="S43" s="213"/>
      <c r="U43" s="214"/>
      <c r="V43" s="205"/>
      <c r="W43" s="204"/>
      <c r="X43" s="17"/>
      <c r="Y43" s="204"/>
      <c r="Z43" s="214"/>
      <c r="AB43" s="214"/>
      <c r="AC43" s="205"/>
      <c r="AD43" s="204"/>
      <c r="AE43" s="17"/>
      <c r="AF43" s="204"/>
      <c r="AG43" s="214"/>
      <c r="AI43" s="214"/>
      <c r="AJ43" s="205"/>
      <c r="AK43" s="204"/>
      <c r="AL43" s="17"/>
      <c r="AM43" s="204"/>
      <c r="AN43" s="214"/>
      <c r="AP43" s="214"/>
      <c r="AQ43" s="205"/>
      <c r="AR43" s="204"/>
      <c r="AS43" s="17"/>
      <c r="AT43" s="204"/>
      <c r="AU43" s="214"/>
      <c r="AW43" s="214"/>
      <c r="AX43" s="205"/>
      <c r="AY43" s="204"/>
      <c r="AZ43" s="17"/>
      <c r="BA43" s="204"/>
      <c r="BB43" s="214"/>
    </row>
    <row r="44" spans="1:54" s="7" customFormat="1" ht="25.5">
      <c r="A44" s="202"/>
      <c r="B44" s="225" t="s">
        <v>335</v>
      </c>
      <c r="C44" s="214"/>
      <c r="D44" s="214"/>
      <c r="E44" s="205"/>
      <c r="F44" s="204"/>
      <c r="G44" s="17"/>
      <c r="I44" s="24"/>
      <c r="J44" s="3"/>
      <c r="K44" s="206"/>
      <c r="L44" s="207"/>
      <c r="M44" s="208"/>
      <c r="N44" s="209"/>
      <c r="P44" s="210"/>
      <c r="Q44" s="211"/>
      <c r="R44" s="212"/>
      <c r="S44" s="213"/>
      <c r="U44" s="214"/>
      <c r="V44" s="205"/>
      <c r="W44" s="204"/>
      <c r="X44" s="17"/>
      <c r="Y44" s="204"/>
      <c r="Z44" s="214"/>
      <c r="AB44" s="214"/>
      <c r="AC44" s="205"/>
      <c r="AD44" s="204"/>
      <c r="AE44" s="17"/>
      <c r="AF44" s="204"/>
      <c r="AG44" s="214"/>
      <c r="AI44" s="214"/>
      <c r="AJ44" s="205"/>
      <c r="AK44" s="204"/>
      <c r="AL44" s="17"/>
      <c r="AM44" s="204"/>
      <c r="AN44" s="214"/>
      <c r="AP44" s="214"/>
      <c r="AQ44" s="205"/>
      <c r="AR44" s="204"/>
      <c r="AS44" s="17"/>
      <c r="AT44" s="204"/>
      <c r="AU44" s="214"/>
      <c r="AW44" s="214"/>
      <c r="AX44" s="205"/>
      <c r="AY44" s="204"/>
      <c r="AZ44" s="17"/>
      <c r="BA44" s="204"/>
      <c r="BB44" s="214"/>
    </row>
    <row r="45" spans="1:54" s="7" customFormat="1">
      <c r="A45" s="202"/>
      <c r="B45" s="20" t="s">
        <v>333</v>
      </c>
      <c r="C45" s="214"/>
      <c r="D45" s="214" t="s">
        <v>14</v>
      </c>
      <c r="E45" s="205"/>
      <c r="F45" s="204"/>
      <c r="G45" s="17"/>
      <c r="I45" s="24"/>
      <c r="J45" s="3"/>
      <c r="K45" s="206"/>
      <c r="L45" s="207"/>
      <c r="M45" s="208"/>
      <c r="N45" s="209"/>
      <c r="P45" s="210"/>
      <c r="Q45" s="211"/>
      <c r="R45" s="212"/>
      <c r="S45" s="213"/>
      <c r="U45" s="214"/>
      <c r="V45" s="205"/>
      <c r="W45" s="204"/>
      <c r="X45" s="17"/>
      <c r="Y45" s="204"/>
      <c r="Z45" s="214"/>
      <c r="AB45" s="214"/>
      <c r="AC45" s="205"/>
      <c r="AD45" s="204"/>
      <c r="AE45" s="17"/>
      <c r="AF45" s="204"/>
      <c r="AG45" s="214"/>
      <c r="AI45" s="214"/>
      <c r="AJ45" s="205"/>
      <c r="AK45" s="204"/>
      <c r="AL45" s="17"/>
      <c r="AM45" s="204"/>
      <c r="AN45" s="214"/>
      <c r="AP45" s="214"/>
      <c r="AQ45" s="205"/>
      <c r="AR45" s="204"/>
      <c r="AS45" s="17"/>
      <c r="AT45" s="204"/>
      <c r="AU45" s="214"/>
      <c r="AW45" s="214"/>
      <c r="AX45" s="205"/>
      <c r="AY45" s="204"/>
      <c r="AZ45" s="17"/>
      <c r="BA45" s="204"/>
      <c r="BB45" s="214"/>
    </row>
    <row r="46" spans="1:54" s="7" customFormat="1">
      <c r="A46" s="202"/>
      <c r="B46" s="224"/>
      <c r="C46" s="222"/>
      <c r="D46" s="204"/>
      <c r="E46" s="205"/>
      <c r="F46" s="204"/>
      <c r="G46" s="17"/>
      <c r="I46" s="24"/>
      <c r="J46" s="3"/>
      <c r="K46" s="206"/>
      <c r="L46" s="207"/>
      <c r="M46" s="208"/>
      <c r="N46" s="209"/>
      <c r="P46" s="210"/>
      <c r="Q46" s="211"/>
      <c r="R46" s="212"/>
      <c r="S46" s="213"/>
      <c r="U46" s="214"/>
      <c r="V46" s="205"/>
      <c r="W46" s="204"/>
      <c r="X46" s="17"/>
      <c r="Y46" s="204"/>
      <c r="Z46" s="214"/>
      <c r="AB46" s="214"/>
      <c r="AC46" s="205"/>
      <c r="AD46" s="204"/>
      <c r="AE46" s="17"/>
      <c r="AF46" s="204"/>
      <c r="AG46" s="214"/>
      <c r="AI46" s="214"/>
      <c r="AJ46" s="205"/>
      <c r="AK46" s="204"/>
      <c r="AL46" s="17"/>
      <c r="AM46" s="204"/>
      <c r="AN46" s="214"/>
      <c r="AP46" s="214"/>
      <c r="AQ46" s="205"/>
      <c r="AR46" s="204"/>
      <c r="AS46" s="17"/>
      <c r="AT46" s="204"/>
      <c r="AU46" s="214"/>
      <c r="AW46" s="214"/>
      <c r="AX46" s="205"/>
      <c r="AY46" s="204"/>
      <c r="AZ46" s="17"/>
      <c r="BA46" s="204"/>
      <c r="BB46" s="214"/>
    </row>
    <row r="47" spans="1:54" s="7" customFormat="1" ht="35.450000000000003" customHeight="1">
      <c r="A47" s="202"/>
      <c r="B47" s="225" t="s">
        <v>336</v>
      </c>
      <c r="C47" s="222"/>
      <c r="D47" s="204"/>
      <c r="E47" s="205"/>
      <c r="F47" s="204"/>
      <c r="G47" s="17"/>
      <c r="I47" s="24"/>
      <c r="J47" s="3"/>
      <c r="K47" s="206"/>
      <c r="L47" s="207"/>
      <c r="M47" s="208"/>
      <c r="N47" s="209"/>
      <c r="P47" s="210"/>
      <c r="Q47" s="211"/>
      <c r="R47" s="212"/>
      <c r="S47" s="213"/>
      <c r="U47" s="214"/>
      <c r="V47" s="205"/>
      <c r="W47" s="204"/>
      <c r="X47" s="17"/>
      <c r="Y47" s="204"/>
      <c r="Z47" s="214"/>
      <c r="AB47" s="214"/>
      <c r="AC47" s="205"/>
      <c r="AD47" s="204"/>
      <c r="AE47" s="17"/>
      <c r="AF47" s="204"/>
      <c r="AG47" s="214"/>
      <c r="AI47" s="214"/>
      <c r="AJ47" s="205"/>
      <c r="AK47" s="204"/>
      <c r="AL47" s="17"/>
      <c r="AM47" s="204"/>
      <c r="AN47" s="214"/>
      <c r="AP47" s="214"/>
      <c r="AQ47" s="205"/>
      <c r="AR47" s="204"/>
      <c r="AS47" s="17"/>
      <c r="AT47" s="204"/>
      <c r="AU47" s="214"/>
      <c r="AW47" s="214"/>
      <c r="AX47" s="205"/>
      <c r="AY47" s="204"/>
      <c r="AZ47" s="17"/>
      <c r="BA47" s="204"/>
      <c r="BB47" s="214"/>
    </row>
    <row r="48" spans="1:54" s="7" customFormat="1" ht="35.450000000000003" customHeight="1">
      <c r="A48" s="202"/>
      <c r="B48" s="225" t="s">
        <v>337</v>
      </c>
      <c r="C48" s="222"/>
      <c r="D48" s="204" t="s">
        <v>14</v>
      </c>
      <c r="E48" s="205"/>
      <c r="F48" s="204"/>
      <c r="G48" s="17"/>
      <c r="I48" s="24"/>
      <c r="J48" s="3"/>
      <c r="K48" s="206"/>
      <c r="L48" s="207"/>
      <c r="M48" s="208"/>
      <c r="N48" s="209"/>
      <c r="P48" s="210"/>
      <c r="Q48" s="211"/>
      <c r="R48" s="212"/>
      <c r="S48" s="213"/>
      <c r="U48" s="214"/>
      <c r="V48" s="205"/>
      <c r="W48" s="204"/>
      <c r="X48" s="17"/>
      <c r="Y48" s="204"/>
      <c r="Z48" s="214"/>
      <c r="AB48" s="214"/>
      <c r="AC48" s="205"/>
      <c r="AD48" s="204"/>
      <c r="AE48" s="17"/>
      <c r="AF48" s="204"/>
      <c r="AG48" s="214"/>
      <c r="AI48" s="214"/>
      <c r="AJ48" s="205"/>
      <c r="AK48" s="204"/>
      <c r="AL48" s="17"/>
      <c r="AM48" s="204"/>
      <c r="AN48" s="214"/>
      <c r="AP48" s="214"/>
      <c r="AQ48" s="205"/>
      <c r="AR48" s="204"/>
      <c r="AS48" s="17"/>
      <c r="AT48" s="204"/>
      <c r="AU48" s="214"/>
      <c r="AW48" s="214"/>
      <c r="AX48" s="205"/>
      <c r="AY48" s="204"/>
      <c r="AZ48" s="17"/>
      <c r="BA48" s="204"/>
      <c r="BB48" s="214"/>
    </row>
    <row r="49" spans="1:54" s="7" customFormat="1" ht="35.450000000000003" customHeight="1">
      <c r="A49" s="202"/>
      <c r="B49" s="225" t="s">
        <v>338</v>
      </c>
      <c r="C49" s="222"/>
      <c r="D49" s="204" t="s">
        <v>14</v>
      </c>
      <c r="E49" s="205"/>
      <c r="F49" s="204"/>
      <c r="G49" s="17"/>
      <c r="I49" s="24"/>
      <c r="J49" s="3"/>
      <c r="K49" s="206"/>
      <c r="L49" s="207"/>
      <c r="M49" s="208"/>
      <c r="N49" s="209"/>
      <c r="P49" s="210"/>
      <c r="Q49" s="211"/>
      <c r="R49" s="212"/>
      <c r="S49" s="213"/>
      <c r="U49" s="214"/>
      <c r="V49" s="205"/>
      <c r="W49" s="204"/>
      <c r="X49" s="17"/>
      <c r="Y49" s="204"/>
      <c r="Z49" s="214"/>
      <c r="AB49" s="214"/>
      <c r="AC49" s="205"/>
      <c r="AD49" s="204"/>
      <c r="AE49" s="17"/>
      <c r="AF49" s="204"/>
      <c r="AG49" s="214"/>
      <c r="AI49" s="214"/>
      <c r="AJ49" s="205"/>
      <c r="AK49" s="204"/>
      <c r="AL49" s="17"/>
      <c r="AM49" s="204"/>
      <c r="AN49" s="214"/>
      <c r="AP49" s="214"/>
      <c r="AQ49" s="205"/>
      <c r="AR49" s="204"/>
      <c r="AS49" s="17"/>
      <c r="AT49" s="204"/>
      <c r="AU49" s="214"/>
      <c r="AW49" s="214"/>
      <c r="AX49" s="205"/>
      <c r="AY49" s="204"/>
      <c r="AZ49" s="17"/>
      <c r="BA49" s="204"/>
      <c r="BB49" s="214"/>
    </row>
    <row r="50" spans="1:54" s="7" customFormat="1">
      <c r="A50" s="202"/>
      <c r="B50" s="224"/>
      <c r="C50" s="222"/>
      <c r="D50" s="204"/>
      <c r="E50" s="205"/>
      <c r="F50" s="204"/>
      <c r="G50" s="17"/>
      <c r="I50" s="24"/>
      <c r="J50" s="3"/>
      <c r="K50" s="206"/>
      <c r="L50" s="207"/>
      <c r="M50" s="208"/>
      <c r="N50" s="209"/>
      <c r="P50" s="210"/>
      <c r="Q50" s="211"/>
      <c r="R50" s="212"/>
      <c r="S50" s="213"/>
      <c r="U50" s="214"/>
      <c r="V50" s="205"/>
      <c r="W50" s="204"/>
      <c r="X50" s="17"/>
      <c r="Y50" s="204"/>
      <c r="Z50" s="214"/>
      <c r="AB50" s="214"/>
      <c r="AC50" s="205"/>
      <c r="AD50" s="204"/>
      <c r="AE50" s="17"/>
      <c r="AF50" s="204"/>
      <c r="AG50" s="214"/>
      <c r="AI50" s="214"/>
      <c r="AJ50" s="205"/>
      <c r="AK50" s="204"/>
      <c r="AL50" s="17"/>
      <c r="AM50" s="204"/>
      <c r="AN50" s="214"/>
      <c r="AP50" s="214"/>
      <c r="AQ50" s="205"/>
      <c r="AR50" s="204"/>
      <c r="AS50" s="17"/>
      <c r="AT50" s="204"/>
      <c r="AU50" s="214"/>
      <c r="AW50" s="214"/>
      <c r="AX50" s="205"/>
      <c r="AY50" s="204"/>
      <c r="AZ50" s="17"/>
      <c r="BA50" s="204"/>
      <c r="BB50" s="214"/>
    </row>
    <row r="51" spans="1:54" s="7" customFormat="1" ht="25.5">
      <c r="A51" s="202"/>
      <c r="B51" s="224" t="s">
        <v>339</v>
      </c>
      <c r="C51" s="222"/>
      <c r="D51" s="204" t="s">
        <v>25</v>
      </c>
      <c r="E51" s="205"/>
      <c r="F51" s="204"/>
      <c r="G51" s="17"/>
      <c r="I51" s="24"/>
      <c r="J51" s="3"/>
      <c r="K51" s="206"/>
      <c r="L51" s="207"/>
      <c r="M51" s="208"/>
      <c r="N51" s="209"/>
      <c r="P51" s="210"/>
      <c r="Q51" s="211"/>
      <c r="R51" s="212"/>
      <c r="S51" s="213"/>
      <c r="U51" s="214"/>
      <c r="V51" s="205"/>
      <c r="W51" s="204"/>
      <c r="X51" s="17"/>
      <c r="Y51" s="204"/>
      <c r="Z51" s="214"/>
      <c r="AB51" s="214"/>
      <c r="AC51" s="205"/>
      <c r="AD51" s="204"/>
      <c r="AE51" s="17"/>
      <c r="AF51" s="204"/>
      <c r="AG51" s="214"/>
      <c r="AI51" s="214"/>
      <c r="AJ51" s="205"/>
      <c r="AK51" s="204"/>
      <c r="AL51" s="17"/>
      <c r="AM51" s="204"/>
      <c r="AN51" s="214"/>
      <c r="AP51" s="214"/>
      <c r="AQ51" s="205"/>
      <c r="AR51" s="204"/>
      <c r="AS51" s="17"/>
      <c r="AT51" s="204"/>
      <c r="AU51" s="214"/>
      <c r="AW51" s="214"/>
      <c r="AX51" s="205"/>
      <c r="AY51" s="204"/>
      <c r="AZ51" s="17"/>
      <c r="BA51" s="204"/>
      <c r="BB51" s="214"/>
    </row>
    <row r="52" spans="1:54" s="7" customFormat="1">
      <c r="A52" s="202"/>
      <c r="B52" s="224" t="s">
        <v>340</v>
      </c>
      <c r="C52" s="222"/>
      <c r="D52" s="204" t="s">
        <v>25</v>
      </c>
      <c r="E52" s="205"/>
      <c r="F52" s="204"/>
      <c r="G52" s="17"/>
      <c r="I52" s="24"/>
      <c r="J52" s="3"/>
      <c r="K52" s="206"/>
      <c r="L52" s="207"/>
      <c r="M52" s="208"/>
      <c r="N52" s="209"/>
      <c r="P52" s="210"/>
      <c r="Q52" s="211"/>
      <c r="R52" s="212"/>
      <c r="S52" s="213"/>
      <c r="U52" s="214"/>
      <c r="V52" s="205"/>
      <c r="W52" s="204"/>
      <c r="X52" s="17"/>
      <c r="Y52" s="204"/>
      <c r="Z52" s="214"/>
      <c r="AB52" s="214"/>
      <c r="AC52" s="205"/>
      <c r="AD52" s="204"/>
      <c r="AE52" s="17"/>
      <c r="AF52" s="204"/>
      <c r="AG52" s="214"/>
      <c r="AI52" s="214"/>
      <c r="AJ52" s="205"/>
      <c r="AK52" s="204"/>
      <c r="AL52" s="17"/>
      <c r="AM52" s="204"/>
      <c r="AN52" s="214"/>
      <c r="AP52" s="214"/>
      <c r="AQ52" s="205"/>
      <c r="AR52" s="204"/>
      <c r="AS52" s="17"/>
      <c r="AT52" s="204"/>
      <c r="AU52" s="214"/>
      <c r="AW52" s="214"/>
      <c r="AX52" s="205"/>
      <c r="AY52" s="204"/>
      <c r="AZ52" s="17"/>
      <c r="BA52" s="204"/>
      <c r="BB52" s="214"/>
    </row>
    <row r="53" spans="1:54" s="7" customFormat="1">
      <c r="A53" s="202"/>
      <c r="B53" s="224" t="s">
        <v>341</v>
      </c>
      <c r="C53" s="222"/>
      <c r="D53" s="204" t="s">
        <v>25</v>
      </c>
      <c r="E53" s="205"/>
      <c r="F53" s="204"/>
      <c r="G53" s="17"/>
      <c r="I53" s="24"/>
      <c r="J53" s="3"/>
      <c r="K53" s="206"/>
      <c r="L53" s="207"/>
      <c r="M53" s="208"/>
      <c r="N53" s="209"/>
      <c r="P53" s="210"/>
      <c r="Q53" s="211"/>
      <c r="R53" s="212"/>
      <c r="S53" s="213"/>
      <c r="U53" s="214"/>
      <c r="V53" s="205"/>
      <c r="W53" s="204"/>
      <c r="X53" s="17"/>
      <c r="Y53" s="204"/>
      <c r="Z53" s="214"/>
      <c r="AB53" s="214"/>
      <c r="AC53" s="205"/>
      <c r="AD53" s="204"/>
      <c r="AE53" s="17"/>
      <c r="AF53" s="204"/>
      <c r="AG53" s="214"/>
      <c r="AI53" s="214"/>
      <c r="AJ53" s="205"/>
      <c r="AK53" s="204"/>
      <c r="AL53" s="17"/>
      <c r="AM53" s="204"/>
      <c r="AN53" s="214"/>
      <c r="AP53" s="214"/>
      <c r="AQ53" s="205"/>
      <c r="AR53" s="204"/>
      <c r="AS53" s="17"/>
      <c r="AT53" s="204"/>
      <c r="AU53" s="214"/>
      <c r="AW53" s="214"/>
      <c r="AX53" s="205"/>
      <c r="AY53" s="204"/>
      <c r="AZ53" s="17"/>
      <c r="BA53" s="204"/>
      <c r="BB53" s="214"/>
    </row>
    <row r="54" spans="1:54" s="7" customFormat="1">
      <c r="A54" s="218"/>
      <c r="B54" s="219"/>
      <c r="C54" s="222"/>
      <c r="D54" s="204"/>
      <c r="E54" s="205"/>
      <c r="F54" s="204"/>
      <c r="G54" s="17"/>
      <c r="I54" s="24"/>
      <c r="J54" s="3"/>
      <c r="K54" s="217" t="s">
        <v>14</v>
      </c>
      <c r="L54" s="216">
        <f>((9+9+9)+19+13)*2</f>
        <v>118</v>
      </c>
      <c r="M54" s="223">
        <v>12.0791</v>
      </c>
      <c r="N54" s="209">
        <f t="shared" si="2"/>
        <v>1425.3338000000001</v>
      </c>
      <c r="P54" s="210"/>
      <c r="Q54" s="211"/>
      <c r="R54" s="212"/>
      <c r="S54" s="213"/>
      <c r="U54" s="214"/>
      <c r="V54" s="205"/>
      <c r="W54" s="204"/>
      <c r="X54" s="17"/>
      <c r="Y54" s="204"/>
      <c r="Z54" s="214"/>
      <c r="AB54" s="214"/>
      <c r="AC54" s="205"/>
      <c r="AD54" s="204"/>
      <c r="AE54" s="17"/>
      <c r="AF54" s="204"/>
      <c r="AG54" s="214"/>
      <c r="AI54" s="214"/>
      <c r="AJ54" s="205"/>
      <c r="AK54" s="204"/>
      <c r="AL54" s="17"/>
      <c r="AM54" s="204"/>
      <c r="AN54" s="214"/>
      <c r="AP54" s="214"/>
      <c r="AQ54" s="205"/>
      <c r="AR54" s="204"/>
      <c r="AS54" s="17"/>
      <c r="AT54" s="204"/>
      <c r="AU54" s="214"/>
      <c r="AW54" s="214"/>
      <c r="AX54" s="205"/>
      <c r="AY54" s="204"/>
      <c r="AZ54" s="17"/>
      <c r="BA54" s="204"/>
      <c r="BB54" s="214"/>
    </row>
    <row r="55" spans="1:54" s="7" customFormat="1" ht="25.5">
      <c r="A55" s="218"/>
      <c r="B55" s="220" t="str">
        <f>CONCATENATE("SOUS-TOTAL ",A26," ",B26)</f>
        <v>SOUS-TOTAL 6 SPECIFICATION DES TRAVAUX DE TRAITEMENT THERMIQUE</v>
      </c>
      <c r="C55" s="222"/>
      <c r="D55" s="204"/>
      <c r="E55" s="205"/>
      <c r="G55" s="17"/>
      <c r="I55" s="24"/>
      <c r="J55" s="3"/>
      <c r="K55" s="217" t="s">
        <v>25</v>
      </c>
      <c r="L55" s="216">
        <f>((9+9+9)+19+19)</f>
        <v>65</v>
      </c>
      <c r="M55" s="223">
        <v>50</v>
      </c>
      <c r="N55" s="209">
        <f t="shared" si="2"/>
        <v>3250</v>
      </c>
      <c r="P55" s="210"/>
      <c r="Q55" s="211"/>
      <c r="R55" s="212"/>
      <c r="S55" s="213"/>
      <c r="U55" s="214"/>
      <c r="V55" s="205"/>
      <c r="W55" s="204"/>
      <c r="X55" s="17"/>
      <c r="Y55" s="204"/>
      <c r="Z55" s="214"/>
      <c r="AB55" s="214"/>
      <c r="AC55" s="205"/>
      <c r="AD55" s="204"/>
      <c r="AE55" s="17"/>
      <c r="AF55" s="204"/>
      <c r="AG55" s="214"/>
      <c r="AI55" s="214"/>
      <c r="AJ55" s="205"/>
      <c r="AK55" s="204"/>
      <c r="AL55" s="17"/>
      <c r="AM55" s="204"/>
      <c r="AN55" s="214"/>
      <c r="AP55" s="214"/>
      <c r="AQ55" s="205"/>
      <c r="AR55" s="204"/>
      <c r="AS55" s="17"/>
      <c r="AT55" s="204"/>
      <c r="AU55" s="214"/>
      <c r="AW55" s="214"/>
      <c r="AX55" s="205"/>
      <c r="AY55" s="204"/>
      <c r="AZ55" s="17"/>
      <c r="BA55" s="204"/>
      <c r="BB55" s="214"/>
    </row>
    <row r="56" spans="1:54" s="7" customFormat="1">
      <c r="A56" s="201"/>
      <c r="B56" s="20"/>
      <c r="C56" s="222"/>
      <c r="D56" s="204"/>
      <c r="E56" s="205"/>
      <c r="F56" s="204"/>
      <c r="G56" s="17"/>
      <c r="I56" s="24"/>
      <c r="J56" s="3"/>
      <c r="K56" s="217" t="s">
        <v>70</v>
      </c>
      <c r="L56" s="216">
        <f>(9+9+9)+19+19</f>
        <v>65</v>
      </c>
      <c r="M56" s="223">
        <f>0.5*65</f>
        <v>32.5</v>
      </c>
      <c r="N56" s="209">
        <f t="shared" si="2"/>
        <v>2112.5</v>
      </c>
      <c r="P56" s="210"/>
      <c r="Q56" s="211"/>
      <c r="R56" s="212"/>
      <c r="S56" s="213"/>
      <c r="U56" s="214"/>
      <c r="V56" s="205"/>
      <c r="W56" s="204"/>
      <c r="X56" s="17"/>
      <c r="Y56" s="204"/>
      <c r="Z56" s="214"/>
      <c r="AB56" s="214"/>
      <c r="AC56" s="205"/>
      <c r="AD56" s="204"/>
      <c r="AE56" s="17"/>
      <c r="AF56" s="204"/>
      <c r="AG56" s="214"/>
      <c r="AI56" s="214"/>
      <c r="AJ56" s="205"/>
      <c r="AK56" s="204"/>
      <c r="AL56" s="17"/>
      <c r="AM56" s="204"/>
      <c r="AN56" s="214"/>
      <c r="AP56" s="214"/>
      <c r="AQ56" s="205"/>
      <c r="AR56" s="204"/>
      <c r="AS56" s="17"/>
      <c r="AT56" s="204"/>
      <c r="AU56" s="214"/>
      <c r="AW56" s="214"/>
      <c r="AX56" s="205"/>
      <c r="AY56" s="204"/>
      <c r="AZ56" s="17"/>
      <c r="BA56" s="204"/>
      <c r="BB56" s="214"/>
    </row>
    <row r="57" spans="1:54" s="7" customFormat="1" ht="40.9" customHeight="1">
      <c r="A57" s="202">
        <v>7</v>
      </c>
      <c r="B57" s="203" t="s">
        <v>342</v>
      </c>
      <c r="C57" s="222"/>
      <c r="D57" s="204"/>
      <c r="E57" s="205"/>
      <c r="F57" s="204"/>
      <c r="G57" s="17"/>
      <c r="I57" s="24"/>
      <c r="J57" s="3"/>
      <c r="K57" s="217" t="s">
        <v>25</v>
      </c>
      <c r="L57" s="216">
        <v>1</v>
      </c>
      <c r="M57" s="226">
        <f>1.5*3*8*90</f>
        <v>3240</v>
      </c>
      <c r="N57" s="209">
        <f t="shared" si="2"/>
        <v>3240</v>
      </c>
      <c r="P57" s="210"/>
      <c r="Q57" s="211"/>
      <c r="R57" s="212"/>
      <c r="S57" s="213"/>
      <c r="U57" s="214"/>
      <c r="V57" s="205"/>
      <c r="W57" s="204"/>
      <c r="X57" s="17"/>
      <c r="Y57" s="204"/>
      <c r="Z57" s="214"/>
      <c r="AB57" s="214"/>
      <c r="AC57" s="205"/>
      <c r="AD57" s="204"/>
      <c r="AE57" s="17"/>
      <c r="AF57" s="204"/>
      <c r="AG57" s="214"/>
      <c r="AI57" s="214"/>
      <c r="AJ57" s="205"/>
      <c r="AK57" s="204"/>
      <c r="AL57" s="17"/>
      <c r="AM57" s="204"/>
      <c r="AN57" s="214"/>
      <c r="AP57" s="214"/>
      <c r="AQ57" s="205"/>
      <c r="AR57" s="204"/>
      <c r="AS57" s="17"/>
      <c r="AT57" s="204"/>
      <c r="AU57" s="214"/>
      <c r="AW57" s="214"/>
      <c r="AX57" s="205"/>
      <c r="AY57" s="204"/>
      <c r="AZ57" s="17"/>
      <c r="BA57" s="204"/>
      <c r="BB57" s="214"/>
    </row>
    <row r="58" spans="1:54" s="7" customFormat="1" ht="25.5">
      <c r="A58" s="202"/>
      <c r="B58" s="224" t="s">
        <v>343</v>
      </c>
      <c r="C58" s="222"/>
      <c r="D58" s="204"/>
      <c r="E58" s="205"/>
      <c r="F58" s="204"/>
      <c r="G58" s="17"/>
      <c r="I58" s="24"/>
      <c r="J58" s="3"/>
      <c r="K58" s="217"/>
      <c r="L58" s="216"/>
      <c r="M58" s="226"/>
      <c r="N58" s="209"/>
      <c r="P58" s="210"/>
      <c r="Q58" s="211"/>
      <c r="R58" s="212"/>
      <c r="S58" s="213"/>
      <c r="U58" s="214"/>
      <c r="V58" s="205"/>
      <c r="W58" s="204"/>
      <c r="X58" s="17"/>
      <c r="Y58" s="204"/>
      <c r="Z58" s="214"/>
      <c r="AB58" s="214"/>
      <c r="AC58" s="205"/>
      <c r="AD58" s="204"/>
      <c r="AE58" s="17"/>
      <c r="AF58" s="204"/>
      <c r="AG58" s="214"/>
      <c r="AI58" s="214"/>
      <c r="AJ58" s="205"/>
      <c r="AK58" s="204"/>
      <c r="AL58" s="17"/>
      <c r="AM58" s="204"/>
      <c r="AN58" s="214"/>
      <c r="AP58" s="214"/>
      <c r="AQ58" s="205"/>
      <c r="AR58" s="204"/>
      <c r="AS58" s="17"/>
      <c r="AT58" s="204"/>
      <c r="AU58" s="214"/>
      <c r="AW58" s="214"/>
      <c r="AX58" s="205"/>
      <c r="AY58" s="204"/>
      <c r="AZ58" s="17"/>
      <c r="BA58" s="204"/>
      <c r="BB58" s="214"/>
    </row>
    <row r="59" spans="1:54" s="7" customFormat="1">
      <c r="A59" s="202"/>
      <c r="B59" s="224" t="s">
        <v>327</v>
      </c>
      <c r="C59" s="222"/>
      <c r="D59" s="204" t="s">
        <v>70</v>
      </c>
      <c r="E59" s="205"/>
      <c r="F59" s="204"/>
      <c r="G59" s="17"/>
      <c r="I59" s="24"/>
      <c r="J59" s="3"/>
      <c r="K59" s="217"/>
      <c r="L59" s="216"/>
      <c r="M59" s="226"/>
      <c r="N59" s="209"/>
      <c r="P59" s="210"/>
      <c r="Q59" s="211"/>
      <c r="R59" s="212"/>
      <c r="S59" s="213"/>
      <c r="U59" s="214"/>
      <c r="V59" s="205"/>
      <c r="W59" s="204"/>
      <c r="X59" s="17"/>
      <c r="Y59" s="204"/>
      <c r="Z59" s="214"/>
      <c r="AB59" s="214"/>
      <c r="AC59" s="205"/>
      <c r="AD59" s="204"/>
      <c r="AE59" s="17"/>
      <c r="AF59" s="204"/>
      <c r="AG59" s="214"/>
      <c r="AI59" s="214"/>
      <c r="AJ59" s="205"/>
      <c r="AK59" s="204"/>
      <c r="AL59" s="17"/>
      <c r="AM59" s="204"/>
      <c r="AN59" s="214"/>
      <c r="AP59" s="214"/>
      <c r="AQ59" s="205"/>
      <c r="AR59" s="204"/>
      <c r="AS59" s="17"/>
      <c r="AT59" s="204"/>
      <c r="AU59" s="214"/>
      <c r="AW59" s="214"/>
      <c r="AX59" s="205"/>
      <c r="AY59" s="204"/>
      <c r="AZ59" s="17"/>
      <c r="BA59" s="204"/>
      <c r="BB59" s="214"/>
    </row>
    <row r="60" spans="1:54" s="7" customFormat="1" ht="25.5">
      <c r="A60" s="202"/>
      <c r="B60" s="225" t="s">
        <v>344</v>
      </c>
      <c r="C60" s="222"/>
      <c r="D60" s="204"/>
      <c r="E60" s="205"/>
      <c r="F60" s="204"/>
      <c r="G60" s="17"/>
      <c r="I60" s="24"/>
      <c r="J60" s="3"/>
      <c r="K60" s="217"/>
      <c r="L60" s="216"/>
      <c r="M60" s="226"/>
      <c r="N60" s="209"/>
      <c r="P60" s="210"/>
      <c r="Q60" s="211"/>
      <c r="R60" s="212"/>
      <c r="S60" s="213"/>
      <c r="U60" s="214"/>
      <c r="V60" s="205"/>
      <c r="W60" s="204"/>
      <c r="X60" s="17"/>
      <c r="Y60" s="204"/>
      <c r="Z60" s="214"/>
      <c r="AB60" s="214"/>
      <c r="AC60" s="205"/>
      <c r="AD60" s="204"/>
      <c r="AE60" s="17"/>
      <c r="AF60" s="204"/>
      <c r="AG60" s="214"/>
      <c r="AI60" s="214"/>
      <c r="AJ60" s="205"/>
      <c r="AK60" s="204"/>
      <c r="AL60" s="17"/>
      <c r="AM60" s="204"/>
      <c r="AN60" s="214"/>
      <c r="AP60" s="214"/>
      <c r="AQ60" s="205"/>
      <c r="AR60" s="204"/>
      <c r="AS60" s="17"/>
      <c r="AT60" s="204"/>
      <c r="AU60" s="214"/>
      <c r="AW60" s="214"/>
      <c r="AX60" s="205"/>
      <c r="AY60" s="204"/>
      <c r="AZ60" s="17"/>
      <c r="BA60" s="204"/>
      <c r="BB60" s="214"/>
    </row>
    <row r="61" spans="1:54" s="7" customFormat="1">
      <c r="A61" s="202"/>
      <c r="B61" s="224" t="s">
        <v>327</v>
      </c>
      <c r="C61" s="222"/>
      <c r="D61" s="204" t="s">
        <v>70</v>
      </c>
      <c r="E61" s="205"/>
      <c r="F61" s="204"/>
      <c r="G61" s="17"/>
      <c r="I61" s="24"/>
      <c r="J61" s="3"/>
      <c r="K61" s="217"/>
      <c r="L61" s="216"/>
      <c r="M61" s="226"/>
      <c r="N61" s="209"/>
      <c r="P61" s="210"/>
      <c r="Q61" s="211"/>
      <c r="R61" s="212"/>
      <c r="S61" s="213"/>
      <c r="U61" s="214"/>
      <c r="V61" s="205"/>
      <c r="W61" s="204"/>
      <c r="X61" s="17"/>
      <c r="Y61" s="204"/>
      <c r="Z61" s="214"/>
      <c r="AB61" s="214"/>
      <c r="AC61" s="205"/>
      <c r="AD61" s="204"/>
      <c r="AE61" s="17"/>
      <c r="AF61" s="204"/>
      <c r="AG61" s="214"/>
      <c r="AI61" s="214"/>
      <c r="AJ61" s="205"/>
      <c r="AK61" s="204"/>
      <c r="AL61" s="17"/>
      <c r="AM61" s="204"/>
      <c r="AN61" s="214"/>
      <c r="AP61" s="214"/>
      <c r="AQ61" s="205"/>
      <c r="AR61" s="204"/>
      <c r="AS61" s="17"/>
      <c r="AT61" s="204"/>
      <c r="AU61" s="214"/>
      <c r="AW61" s="214"/>
      <c r="AX61" s="205"/>
      <c r="AY61" s="204"/>
      <c r="AZ61" s="17"/>
      <c r="BA61" s="204"/>
      <c r="BB61" s="214"/>
    </row>
    <row r="62" spans="1:54" s="7" customFormat="1" ht="25.5">
      <c r="A62" s="202"/>
      <c r="B62" s="225" t="s">
        <v>345</v>
      </c>
      <c r="C62" s="222"/>
      <c r="D62" s="204"/>
      <c r="E62" s="205"/>
      <c r="F62" s="204"/>
      <c r="G62" s="17"/>
      <c r="I62" s="24"/>
      <c r="J62" s="3"/>
      <c r="K62" s="217"/>
      <c r="L62" s="216"/>
      <c r="M62" s="226"/>
      <c r="N62" s="209"/>
      <c r="P62" s="210"/>
      <c r="Q62" s="211"/>
      <c r="R62" s="212"/>
      <c r="S62" s="213"/>
      <c r="U62" s="214"/>
      <c r="V62" s="205"/>
      <c r="W62" s="204"/>
      <c r="X62" s="17"/>
      <c r="Y62" s="204"/>
      <c r="Z62" s="214"/>
      <c r="AB62" s="214"/>
      <c r="AC62" s="205"/>
      <c r="AD62" s="204"/>
      <c r="AE62" s="17"/>
      <c r="AF62" s="204"/>
      <c r="AG62" s="214"/>
      <c r="AI62" s="214"/>
      <c r="AJ62" s="205"/>
      <c r="AK62" s="204"/>
      <c r="AL62" s="17"/>
      <c r="AM62" s="204"/>
      <c r="AN62" s="214"/>
      <c r="AP62" s="214"/>
      <c r="AQ62" s="205"/>
      <c r="AR62" s="204"/>
      <c r="AS62" s="17"/>
      <c r="AT62" s="204"/>
      <c r="AU62" s="214"/>
      <c r="AW62" s="214"/>
      <c r="AX62" s="205"/>
      <c r="AY62" s="204"/>
      <c r="AZ62" s="17"/>
      <c r="BA62" s="204"/>
      <c r="BB62" s="214"/>
    </row>
    <row r="63" spans="1:54" s="7" customFormat="1">
      <c r="A63" s="202"/>
      <c r="B63" s="224" t="s">
        <v>327</v>
      </c>
      <c r="C63" s="222"/>
      <c r="D63" s="204" t="s">
        <v>70</v>
      </c>
      <c r="E63" s="205"/>
      <c r="F63" s="204"/>
      <c r="G63" s="17"/>
      <c r="I63" s="24"/>
      <c r="J63" s="3"/>
      <c r="K63" s="217"/>
      <c r="L63" s="216"/>
      <c r="M63" s="226"/>
      <c r="N63" s="209"/>
      <c r="P63" s="210"/>
      <c r="Q63" s="211"/>
      <c r="R63" s="212"/>
      <c r="S63" s="213"/>
      <c r="U63" s="214"/>
      <c r="V63" s="205"/>
      <c r="W63" s="204"/>
      <c r="X63" s="17"/>
      <c r="Y63" s="204"/>
      <c r="Z63" s="214"/>
      <c r="AB63" s="214"/>
      <c r="AC63" s="205"/>
      <c r="AD63" s="204"/>
      <c r="AE63" s="17"/>
      <c r="AF63" s="204"/>
      <c r="AG63" s="214"/>
      <c r="AI63" s="214"/>
      <c r="AJ63" s="205"/>
      <c r="AK63" s="204"/>
      <c r="AL63" s="17"/>
      <c r="AM63" s="204"/>
      <c r="AN63" s="214"/>
      <c r="AP63" s="214"/>
      <c r="AQ63" s="205"/>
      <c r="AR63" s="204"/>
      <c r="AS63" s="17"/>
      <c r="AT63" s="204"/>
      <c r="AU63" s="214"/>
      <c r="AW63" s="214"/>
      <c r="AX63" s="205"/>
      <c r="AY63" s="204"/>
      <c r="AZ63" s="17"/>
      <c r="BA63" s="204"/>
      <c r="BB63" s="214"/>
    </row>
    <row r="64" spans="1:54" s="7" customFormat="1" ht="25.5">
      <c r="A64" s="202"/>
      <c r="B64" s="224" t="s">
        <v>346</v>
      </c>
      <c r="C64" s="222"/>
      <c r="D64" s="204" t="s">
        <v>70</v>
      </c>
      <c r="E64" s="205"/>
      <c r="F64" s="204"/>
      <c r="G64" s="17"/>
      <c r="I64" s="24"/>
      <c r="J64" s="3"/>
      <c r="K64" s="217"/>
      <c r="L64" s="216"/>
      <c r="M64" s="226"/>
      <c r="N64" s="209"/>
      <c r="P64" s="210"/>
      <c r="Q64" s="211"/>
      <c r="R64" s="212"/>
      <c r="S64" s="213"/>
      <c r="U64" s="214"/>
      <c r="V64" s="205"/>
      <c r="W64" s="204"/>
      <c r="X64" s="17"/>
      <c r="Y64" s="204"/>
      <c r="Z64" s="214"/>
      <c r="AB64" s="214"/>
      <c r="AC64" s="205"/>
      <c r="AD64" s="204"/>
      <c r="AE64" s="17"/>
      <c r="AF64" s="204"/>
      <c r="AG64" s="214"/>
      <c r="AI64" s="214"/>
      <c r="AJ64" s="205"/>
      <c r="AK64" s="204"/>
      <c r="AL64" s="17"/>
      <c r="AM64" s="204"/>
      <c r="AN64" s="214"/>
      <c r="AP64" s="214"/>
      <c r="AQ64" s="205"/>
      <c r="AR64" s="204"/>
      <c r="AS64" s="17"/>
      <c r="AT64" s="204"/>
      <c r="AU64" s="214"/>
      <c r="AW64" s="214"/>
      <c r="AX64" s="205"/>
      <c r="AY64" s="204"/>
      <c r="AZ64" s="17"/>
      <c r="BA64" s="204"/>
      <c r="BB64" s="214"/>
    </row>
    <row r="65" spans="1:54" s="7" customFormat="1">
      <c r="A65" s="202"/>
      <c r="B65" s="224"/>
      <c r="C65" s="222"/>
      <c r="D65" s="204"/>
      <c r="E65" s="205"/>
      <c r="F65" s="204"/>
      <c r="G65" s="17"/>
      <c r="I65" s="24"/>
      <c r="J65" s="3"/>
      <c r="K65" s="217"/>
      <c r="L65" s="216"/>
      <c r="M65" s="226"/>
      <c r="N65" s="209"/>
      <c r="P65" s="210"/>
      <c r="Q65" s="211"/>
      <c r="R65" s="212"/>
      <c r="S65" s="213"/>
      <c r="U65" s="214"/>
      <c r="V65" s="205"/>
      <c r="W65" s="204"/>
      <c r="X65" s="17"/>
      <c r="Y65" s="204"/>
      <c r="Z65" s="214"/>
      <c r="AB65" s="214"/>
      <c r="AC65" s="205"/>
      <c r="AD65" s="204"/>
      <c r="AE65" s="17"/>
      <c r="AF65" s="204"/>
      <c r="AG65" s="214"/>
      <c r="AI65" s="214"/>
      <c r="AJ65" s="205"/>
      <c r="AK65" s="204"/>
      <c r="AL65" s="17"/>
      <c r="AM65" s="204"/>
      <c r="AN65" s="214"/>
      <c r="AP65" s="214"/>
      <c r="AQ65" s="205"/>
      <c r="AR65" s="204"/>
      <c r="AS65" s="17"/>
      <c r="AT65" s="204"/>
      <c r="AU65" s="214"/>
      <c r="AW65" s="214"/>
      <c r="AX65" s="205"/>
      <c r="AY65" s="204"/>
      <c r="AZ65" s="17"/>
      <c r="BA65" s="204"/>
      <c r="BB65" s="214"/>
    </row>
    <row r="66" spans="1:54" s="7" customFormat="1">
      <c r="A66" s="202"/>
      <c r="B66" s="224"/>
      <c r="C66" s="222"/>
      <c r="D66" s="204"/>
      <c r="E66" s="205"/>
      <c r="F66" s="204"/>
      <c r="G66" s="17"/>
      <c r="I66" s="24"/>
      <c r="J66" s="3"/>
      <c r="K66" s="217"/>
      <c r="L66" s="216"/>
      <c r="M66" s="226"/>
      <c r="N66" s="209"/>
      <c r="P66" s="210"/>
      <c r="Q66" s="211"/>
      <c r="R66" s="212"/>
      <c r="S66" s="213"/>
      <c r="U66" s="214"/>
      <c r="V66" s="205"/>
      <c r="W66" s="204"/>
      <c r="X66" s="17"/>
      <c r="Y66" s="204"/>
      <c r="Z66" s="214"/>
      <c r="AB66" s="214"/>
      <c r="AC66" s="205"/>
      <c r="AD66" s="204"/>
      <c r="AE66" s="17"/>
      <c r="AF66" s="204"/>
      <c r="AG66" s="214"/>
      <c r="AI66" s="214"/>
      <c r="AJ66" s="205"/>
      <c r="AK66" s="204"/>
      <c r="AL66" s="17"/>
      <c r="AM66" s="204"/>
      <c r="AN66" s="214"/>
      <c r="AP66" s="214"/>
      <c r="AQ66" s="205"/>
      <c r="AR66" s="204"/>
      <c r="AS66" s="17"/>
      <c r="AT66" s="204"/>
      <c r="AU66" s="214"/>
      <c r="AW66" s="214"/>
      <c r="AX66" s="205"/>
      <c r="AY66" s="204"/>
      <c r="AZ66" s="17"/>
      <c r="BA66" s="204"/>
      <c r="BB66" s="214"/>
    </row>
    <row r="67" spans="1:54" s="7" customFormat="1" ht="25.5">
      <c r="A67" s="202"/>
      <c r="B67" s="225" t="s">
        <v>347</v>
      </c>
      <c r="C67" s="222"/>
      <c r="D67" s="204"/>
      <c r="E67" s="205"/>
      <c r="F67" s="204"/>
      <c r="G67" s="17"/>
      <c r="I67" s="24"/>
      <c r="J67" s="3"/>
      <c r="K67" s="217"/>
      <c r="L67" s="216"/>
      <c r="M67" s="226"/>
      <c r="N67" s="209"/>
      <c r="P67" s="210"/>
      <c r="Q67" s="211"/>
      <c r="R67" s="212"/>
      <c r="S67" s="213"/>
      <c r="U67" s="214"/>
      <c r="V67" s="205"/>
      <c r="W67" s="204"/>
      <c r="X67" s="17"/>
      <c r="Y67" s="204"/>
      <c r="Z67" s="214"/>
      <c r="AB67" s="214"/>
      <c r="AC67" s="205"/>
      <c r="AD67" s="204"/>
      <c r="AE67" s="17"/>
      <c r="AF67" s="204"/>
      <c r="AG67" s="214"/>
      <c r="AI67" s="214"/>
      <c r="AJ67" s="205"/>
      <c r="AK67" s="204"/>
      <c r="AL67" s="17"/>
      <c r="AM67" s="204"/>
      <c r="AN67" s="214"/>
      <c r="AP67" s="214"/>
      <c r="AQ67" s="205"/>
      <c r="AR67" s="204"/>
      <c r="AS67" s="17"/>
      <c r="AT67" s="204"/>
      <c r="AU67" s="214"/>
      <c r="AW67" s="214"/>
      <c r="AX67" s="205"/>
      <c r="AY67" s="204"/>
      <c r="AZ67" s="17"/>
      <c r="BA67" s="204"/>
      <c r="BB67" s="214"/>
    </row>
    <row r="68" spans="1:54" s="7" customFormat="1">
      <c r="A68" s="202"/>
      <c r="B68" s="225" t="s">
        <v>338</v>
      </c>
      <c r="C68" s="222"/>
      <c r="D68" s="204" t="s">
        <v>14</v>
      </c>
      <c r="E68" s="205"/>
      <c r="F68" s="204"/>
      <c r="G68" s="17"/>
      <c r="I68" s="24"/>
      <c r="J68" s="3"/>
      <c r="K68" s="217"/>
      <c r="L68" s="216"/>
      <c r="M68" s="226"/>
      <c r="N68" s="209"/>
      <c r="P68" s="210"/>
      <c r="Q68" s="211"/>
      <c r="R68" s="212"/>
      <c r="S68" s="213"/>
      <c r="U68" s="214"/>
      <c r="V68" s="205"/>
      <c r="W68" s="204"/>
      <c r="X68" s="17"/>
      <c r="Y68" s="204"/>
      <c r="Z68" s="214"/>
      <c r="AB68" s="214"/>
      <c r="AC68" s="205"/>
      <c r="AD68" s="204"/>
      <c r="AE68" s="17"/>
      <c r="AF68" s="204"/>
      <c r="AG68" s="214"/>
      <c r="AI68" s="214"/>
      <c r="AJ68" s="205"/>
      <c r="AK68" s="204"/>
      <c r="AL68" s="17"/>
      <c r="AM68" s="204"/>
      <c r="AN68" s="214"/>
      <c r="AP68" s="214"/>
      <c r="AQ68" s="205"/>
      <c r="AR68" s="204"/>
      <c r="AS68" s="17"/>
      <c r="AT68" s="204"/>
      <c r="AU68" s="214"/>
      <c r="AW68" s="214"/>
      <c r="AX68" s="205"/>
      <c r="AY68" s="204"/>
      <c r="AZ68" s="17"/>
      <c r="BA68" s="204"/>
      <c r="BB68" s="214"/>
    </row>
    <row r="69" spans="1:54" s="7" customFormat="1">
      <c r="A69" s="202"/>
      <c r="B69" s="225" t="s">
        <v>348</v>
      </c>
      <c r="C69" s="222"/>
      <c r="D69" s="204" t="s">
        <v>14</v>
      </c>
      <c r="E69" s="205"/>
      <c r="F69" s="204"/>
      <c r="G69" s="17"/>
      <c r="I69" s="24"/>
      <c r="J69" s="3"/>
      <c r="K69" s="217"/>
      <c r="L69" s="216"/>
      <c r="M69" s="226"/>
      <c r="N69" s="209"/>
      <c r="P69" s="210"/>
      <c r="Q69" s="211"/>
      <c r="R69" s="212"/>
      <c r="S69" s="213"/>
      <c r="U69" s="214"/>
      <c r="V69" s="205"/>
      <c r="W69" s="204"/>
      <c r="X69" s="17"/>
      <c r="Y69" s="204"/>
      <c r="Z69" s="214"/>
      <c r="AB69" s="214"/>
      <c r="AC69" s="205"/>
      <c r="AD69" s="204"/>
      <c r="AE69" s="17"/>
      <c r="AF69" s="204"/>
      <c r="AG69" s="214"/>
      <c r="AI69" s="214"/>
      <c r="AJ69" s="205"/>
      <c r="AK69" s="204"/>
      <c r="AL69" s="17"/>
      <c r="AM69" s="204"/>
      <c r="AN69" s="214"/>
      <c r="AP69" s="214"/>
      <c r="AQ69" s="205"/>
      <c r="AR69" s="204"/>
      <c r="AS69" s="17"/>
      <c r="AT69" s="204"/>
      <c r="AU69" s="214"/>
      <c r="AW69" s="214"/>
      <c r="AX69" s="205"/>
      <c r="AY69" s="204"/>
      <c r="AZ69" s="17"/>
      <c r="BA69" s="204"/>
      <c r="BB69" s="214"/>
    </row>
    <row r="70" spans="1:54" s="7" customFormat="1">
      <c r="A70" s="202"/>
      <c r="B70" s="224"/>
      <c r="C70" s="222"/>
      <c r="D70" s="204"/>
      <c r="E70" s="205"/>
      <c r="F70" s="204"/>
      <c r="G70" s="17"/>
      <c r="I70" s="24"/>
      <c r="J70" s="3"/>
      <c r="K70" s="217"/>
      <c r="L70" s="216"/>
      <c r="M70" s="226"/>
      <c r="N70" s="209"/>
      <c r="P70" s="210"/>
      <c r="Q70" s="211"/>
      <c r="R70" s="212"/>
      <c r="S70" s="213"/>
      <c r="U70" s="214"/>
      <c r="V70" s="205"/>
      <c r="W70" s="204"/>
      <c r="X70" s="17"/>
      <c r="Y70" s="204"/>
      <c r="Z70" s="214"/>
      <c r="AB70" s="214"/>
      <c r="AC70" s="205"/>
      <c r="AD70" s="204"/>
      <c r="AE70" s="17"/>
      <c r="AF70" s="204"/>
      <c r="AG70" s="214"/>
      <c r="AI70" s="214"/>
      <c r="AJ70" s="205"/>
      <c r="AK70" s="204"/>
      <c r="AL70" s="17"/>
      <c r="AM70" s="204"/>
      <c r="AN70" s="214"/>
      <c r="AP70" s="214"/>
      <c r="AQ70" s="205"/>
      <c r="AR70" s="204"/>
      <c r="AS70" s="17"/>
      <c r="AT70" s="204"/>
      <c r="AU70" s="214"/>
      <c r="AW70" s="214"/>
      <c r="AX70" s="205"/>
      <c r="AY70" s="204"/>
      <c r="AZ70" s="17"/>
      <c r="BA70" s="204"/>
      <c r="BB70" s="214"/>
    </row>
    <row r="71" spans="1:54" s="7" customFormat="1" ht="38.25">
      <c r="A71" s="218"/>
      <c r="B71" s="225" t="s">
        <v>349</v>
      </c>
      <c r="C71" s="214"/>
      <c r="D71" s="204"/>
      <c r="E71" s="205"/>
      <c r="F71" s="204"/>
      <c r="G71" s="17"/>
      <c r="I71" s="24"/>
      <c r="J71" s="3"/>
      <c r="K71" s="217"/>
      <c r="L71" s="216"/>
      <c r="M71" s="226"/>
      <c r="N71" s="209"/>
      <c r="P71" s="210"/>
      <c r="Q71" s="211"/>
      <c r="R71" s="212"/>
      <c r="S71" s="213"/>
      <c r="U71" s="214"/>
      <c r="V71" s="205"/>
      <c r="W71" s="204"/>
      <c r="X71" s="17"/>
      <c r="Y71" s="204"/>
      <c r="Z71" s="214"/>
      <c r="AB71" s="214"/>
      <c r="AC71" s="205"/>
      <c r="AD71" s="204"/>
      <c r="AE71" s="17"/>
      <c r="AF71" s="204"/>
      <c r="AG71" s="214"/>
      <c r="AI71" s="214"/>
      <c r="AJ71" s="205"/>
      <c r="AK71" s="204"/>
      <c r="AL71" s="17"/>
      <c r="AM71" s="204"/>
      <c r="AN71" s="214"/>
      <c r="AP71" s="214"/>
      <c r="AQ71" s="205"/>
      <c r="AR71" s="204"/>
      <c r="AS71" s="17"/>
      <c r="AT71" s="204"/>
      <c r="AU71" s="214"/>
      <c r="AW71" s="214"/>
      <c r="AX71" s="205"/>
      <c r="AY71" s="204"/>
      <c r="AZ71" s="17"/>
      <c r="BA71" s="204"/>
      <c r="BB71" s="214"/>
    </row>
    <row r="72" spans="1:54" s="7" customFormat="1">
      <c r="A72" s="218"/>
      <c r="B72" s="225" t="s">
        <v>350</v>
      </c>
      <c r="C72" s="214"/>
      <c r="D72" s="214" t="s">
        <v>14</v>
      </c>
      <c r="E72" s="205"/>
      <c r="F72" s="204"/>
      <c r="G72" s="17"/>
      <c r="I72" s="24"/>
      <c r="J72" s="3"/>
      <c r="K72" s="217"/>
      <c r="L72" s="216"/>
      <c r="M72" s="226"/>
      <c r="N72" s="209"/>
      <c r="P72" s="210"/>
      <c r="Q72" s="211"/>
      <c r="R72" s="212"/>
      <c r="S72" s="213"/>
      <c r="U72" s="214"/>
      <c r="V72" s="205"/>
      <c r="W72" s="204"/>
      <c r="X72" s="17"/>
      <c r="Y72" s="204"/>
      <c r="Z72" s="214"/>
      <c r="AB72" s="214"/>
      <c r="AC72" s="205"/>
      <c r="AD72" s="204"/>
      <c r="AE72" s="17"/>
      <c r="AF72" s="204"/>
      <c r="AG72" s="214"/>
      <c r="AI72" s="214"/>
      <c r="AJ72" s="205"/>
      <c r="AK72" s="204"/>
      <c r="AL72" s="17"/>
      <c r="AM72" s="204"/>
      <c r="AN72" s="214"/>
      <c r="AP72" s="214"/>
      <c r="AQ72" s="205"/>
      <c r="AR72" s="204"/>
      <c r="AS72" s="17"/>
      <c r="AT72" s="204"/>
      <c r="AU72" s="214"/>
      <c r="AW72" s="214"/>
      <c r="AX72" s="205"/>
      <c r="AY72" s="204"/>
      <c r="AZ72" s="17"/>
      <c r="BA72" s="204"/>
      <c r="BB72" s="214"/>
    </row>
    <row r="73" spans="1:54" s="7" customFormat="1">
      <c r="A73" s="218"/>
      <c r="B73" s="225" t="s">
        <v>351</v>
      </c>
      <c r="C73" s="214"/>
      <c r="D73" s="214" t="s">
        <v>14</v>
      </c>
      <c r="E73" s="205"/>
      <c r="F73" s="204"/>
      <c r="G73" s="17"/>
      <c r="I73" s="24"/>
      <c r="J73" s="3"/>
      <c r="K73" s="217"/>
      <c r="L73" s="216"/>
      <c r="M73" s="226"/>
      <c r="N73" s="209"/>
      <c r="P73" s="210"/>
      <c r="Q73" s="211"/>
      <c r="R73" s="212"/>
      <c r="S73" s="213"/>
      <c r="U73" s="214"/>
      <c r="V73" s="205"/>
      <c r="W73" s="204"/>
      <c r="X73" s="17"/>
      <c r="Y73" s="204"/>
      <c r="Z73" s="214"/>
      <c r="AB73" s="214"/>
      <c r="AC73" s="205"/>
      <c r="AD73" s="204"/>
      <c r="AE73" s="17"/>
      <c r="AF73" s="204"/>
      <c r="AG73" s="214"/>
      <c r="AI73" s="214"/>
      <c r="AJ73" s="205"/>
      <c r="AK73" s="204"/>
      <c r="AL73" s="17"/>
      <c r="AM73" s="204"/>
      <c r="AN73" s="214"/>
      <c r="AP73" s="214"/>
      <c r="AQ73" s="205"/>
      <c r="AR73" s="204"/>
      <c r="AS73" s="17"/>
      <c r="AT73" s="204"/>
      <c r="AU73" s="214"/>
      <c r="AW73" s="214"/>
      <c r="AX73" s="205"/>
      <c r="AY73" s="204"/>
      <c r="AZ73" s="17"/>
      <c r="BA73" s="204"/>
      <c r="BB73" s="214"/>
    </row>
    <row r="74" spans="1:54" s="7" customFormat="1">
      <c r="A74" s="218"/>
      <c r="B74" s="225" t="s">
        <v>352</v>
      </c>
      <c r="C74" s="214"/>
      <c r="D74" s="214" t="s">
        <v>14</v>
      </c>
      <c r="E74" s="205"/>
      <c r="F74" s="204"/>
      <c r="G74" s="17"/>
      <c r="I74" s="24"/>
      <c r="J74" s="3"/>
      <c r="K74" s="217"/>
      <c r="L74" s="216"/>
      <c r="M74" s="226"/>
      <c r="N74" s="209"/>
      <c r="P74" s="210"/>
      <c r="Q74" s="211"/>
      <c r="R74" s="212"/>
      <c r="S74" s="213"/>
      <c r="U74" s="214"/>
      <c r="V74" s="205"/>
      <c r="W74" s="204"/>
      <c r="X74" s="17"/>
      <c r="Y74" s="204"/>
      <c r="Z74" s="214"/>
      <c r="AB74" s="214"/>
      <c r="AC74" s="205"/>
      <c r="AD74" s="204"/>
      <c r="AE74" s="17"/>
      <c r="AF74" s="204"/>
      <c r="AG74" s="214"/>
      <c r="AI74" s="214"/>
      <c r="AJ74" s="205"/>
      <c r="AK74" s="204"/>
      <c r="AL74" s="17"/>
      <c r="AM74" s="204"/>
      <c r="AN74" s="214"/>
      <c r="AP74" s="214"/>
      <c r="AQ74" s="205"/>
      <c r="AR74" s="204"/>
      <c r="AS74" s="17"/>
      <c r="AT74" s="204"/>
      <c r="AU74" s="214"/>
      <c r="AW74" s="214"/>
      <c r="AX74" s="205"/>
      <c r="AY74" s="204"/>
      <c r="AZ74" s="17"/>
      <c r="BA74" s="204"/>
      <c r="BB74" s="214"/>
    </row>
    <row r="75" spans="1:54" s="7" customFormat="1">
      <c r="A75" s="218"/>
      <c r="B75" s="225" t="s">
        <v>353</v>
      </c>
      <c r="C75" s="214"/>
      <c r="D75" s="214" t="s">
        <v>14</v>
      </c>
      <c r="E75" s="205"/>
      <c r="F75" s="204"/>
      <c r="G75" s="17"/>
      <c r="I75" s="24"/>
      <c r="J75" s="3"/>
      <c r="K75" s="217"/>
      <c r="L75" s="216"/>
      <c r="M75" s="226"/>
      <c r="N75" s="209"/>
      <c r="P75" s="210"/>
      <c r="Q75" s="211"/>
      <c r="R75" s="212"/>
      <c r="S75" s="213"/>
      <c r="U75" s="214"/>
      <c r="V75" s="205"/>
      <c r="W75" s="204"/>
      <c r="X75" s="17"/>
      <c r="Y75" s="204"/>
      <c r="Z75" s="214"/>
      <c r="AB75" s="214"/>
      <c r="AC75" s="205"/>
      <c r="AD75" s="204"/>
      <c r="AE75" s="17"/>
      <c r="AF75" s="204"/>
      <c r="AG75" s="214"/>
      <c r="AI75" s="214"/>
      <c r="AJ75" s="205"/>
      <c r="AK75" s="204"/>
      <c r="AL75" s="17"/>
      <c r="AM75" s="204"/>
      <c r="AN75" s="214"/>
      <c r="AP75" s="214"/>
      <c r="AQ75" s="205"/>
      <c r="AR75" s="204"/>
      <c r="AS75" s="17"/>
      <c r="AT75" s="204"/>
      <c r="AU75" s="214"/>
      <c r="AW75" s="214"/>
      <c r="AX75" s="205"/>
      <c r="AY75" s="204"/>
      <c r="AZ75" s="17"/>
      <c r="BA75" s="204"/>
      <c r="BB75" s="214"/>
    </row>
    <row r="76" spans="1:54" s="7" customFormat="1">
      <c r="A76" s="218"/>
      <c r="B76" s="225" t="s">
        <v>354</v>
      </c>
      <c r="C76" s="214"/>
      <c r="D76" s="214" t="s">
        <v>14</v>
      </c>
      <c r="E76" s="205"/>
      <c r="F76" s="204"/>
      <c r="G76" s="17"/>
      <c r="I76" s="24"/>
      <c r="J76" s="3"/>
      <c r="K76" s="217"/>
      <c r="L76" s="216"/>
      <c r="M76" s="226"/>
      <c r="N76" s="209"/>
      <c r="P76" s="210"/>
      <c r="Q76" s="211"/>
      <c r="R76" s="212"/>
      <c r="S76" s="213"/>
      <c r="U76" s="214"/>
      <c r="V76" s="205"/>
      <c r="W76" s="204"/>
      <c r="X76" s="17"/>
      <c r="Y76" s="204"/>
      <c r="Z76" s="214"/>
      <c r="AB76" s="214"/>
      <c r="AC76" s="205"/>
      <c r="AD76" s="204"/>
      <c r="AE76" s="17"/>
      <c r="AF76" s="204"/>
      <c r="AG76" s="214"/>
      <c r="AI76" s="214"/>
      <c r="AJ76" s="205"/>
      <c r="AK76" s="204"/>
      <c r="AL76" s="17"/>
      <c r="AM76" s="204"/>
      <c r="AN76" s="214"/>
      <c r="AP76" s="214"/>
      <c r="AQ76" s="205"/>
      <c r="AR76" s="204"/>
      <c r="AS76" s="17"/>
      <c r="AT76" s="204"/>
      <c r="AU76" s="214"/>
      <c r="AW76" s="214"/>
      <c r="AX76" s="205"/>
      <c r="AY76" s="204"/>
      <c r="AZ76" s="17"/>
      <c r="BA76" s="204"/>
      <c r="BB76" s="214"/>
    </row>
    <row r="77" spans="1:54" s="7" customFormat="1">
      <c r="A77" s="218"/>
      <c r="B77" s="225" t="s">
        <v>355</v>
      </c>
      <c r="C77" s="214"/>
      <c r="D77" s="214" t="s">
        <v>14</v>
      </c>
      <c r="E77" s="205"/>
      <c r="F77" s="204"/>
      <c r="G77" s="17"/>
      <c r="I77" s="24"/>
      <c r="J77" s="3"/>
      <c r="K77" s="217"/>
      <c r="L77" s="216"/>
      <c r="M77" s="226"/>
      <c r="N77" s="209"/>
      <c r="P77" s="210"/>
      <c r="Q77" s="211"/>
      <c r="R77" s="212"/>
      <c r="S77" s="213"/>
      <c r="U77" s="214"/>
      <c r="V77" s="205"/>
      <c r="W77" s="204"/>
      <c r="X77" s="17"/>
      <c r="Y77" s="204"/>
      <c r="Z77" s="214"/>
      <c r="AB77" s="214"/>
      <c r="AC77" s="205"/>
      <c r="AD77" s="204"/>
      <c r="AE77" s="17"/>
      <c r="AF77" s="204"/>
      <c r="AG77" s="214"/>
      <c r="AI77" s="214"/>
      <c r="AJ77" s="205"/>
      <c r="AK77" s="204"/>
      <c r="AL77" s="17"/>
      <c r="AM77" s="204"/>
      <c r="AN77" s="214"/>
      <c r="AP77" s="214"/>
      <c r="AQ77" s="205"/>
      <c r="AR77" s="204"/>
      <c r="AS77" s="17"/>
      <c r="AT77" s="204"/>
      <c r="AU77" s="214"/>
      <c r="AW77" s="214"/>
      <c r="AX77" s="205"/>
      <c r="AY77" s="204"/>
      <c r="AZ77" s="17"/>
      <c r="BA77" s="204"/>
      <c r="BB77" s="214"/>
    </row>
    <row r="78" spans="1:54" s="7" customFormat="1">
      <c r="A78" s="218"/>
      <c r="B78" s="225" t="s">
        <v>356</v>
      </c>
      <c r="C78" s="214"/>
      <c r="D78" s="214" t="s">
        <v>14</v>
      </c>
      <c r="E78" s="205"/>
      <c r="F78" s="204"/>
      <c r="G78" s="17"/>
      <c r="I78" s="24"/>
      <c r="J78" s="3"/>
      <c r="K78" s="217"/>
      <c r="L78" s="216"/>
      <c r="M78" s="226"/>
      <c r="N78" s="209"/>
      <c r="P78" s="210"/>
      <c r="Q78" s="211"/>
      <c r="R78" s="212"/>
      <c r="S78" s="213"/>
      <c r="U78" s="214"/>
      <c r="V78" s="205"/>
      <c r="W78" s="204"/>
      <c r="X78" s="17"/>
      <c r="Y78" s="204"/>
      <c r="Z78" s="214"/>
      <c r="AB78" s="214"/>
      <c r="AC78" s="205"/>
      <c r="AD78" s="204"/>
      <c r="AE78" s="17"/>
      <c r="AF78" s="204"/>
      <c r="AG78" s="214"/>
      <c r="AI78" s="214"/>
      <c r="AJ78" s="205"/>
      <c r="AK78" s="204"/>
      <c r="AL78" s="17"/>
      <c r="AM78" s="204"/>
      <c r="AN78" s="214"/>
      <c r="AP78" s="214"/>
      <c r="AQ78" s="205"/>
      <c r="AR78" s="204"/>
      <c r="AS78" s="17"/>
      <c r="AT78" s="204"/>
      <c r="AU78" s="214"/>
      <c r="AW78" s="214"/>
      <c r="AX78" s="205"/>
      <c r="AY78" s="204"/>
      <c r="AZ78" s="17"/>
      <c r="BA78" s="204"/>
      <c r="BB78" s="214"/>
    </row>
    <row r="79" spans="1:54" s="7" customFormat="1">
      <c r="A79" s="218"/>
      <c r="B79" s="225" t="s">
        <v>357</v>
      </c>
      <c r="C79" s="222"/>
      <c r="D79" s="204" t="s">
        <v>358</v>
      </c>
      <c r="E79" s="205"/>
      <c r="F79" s="204"/>
      <c r="G79" s="17"/>
      <c r="I79" s="24"/>
      <c r="J79" s="3"/>
      <c r="K79" s="217"/>
      <c r="L79" s="216"/>
      <c r="M79" s="226"/>
      <c r="N79" s="209"/>
      <c r="P79" s="210"/>
      <c r="Q79" s="211"/>
      <c r="R79" s="212"/>
      <c r="S79" s="213"/>
      <c r="U79" s="214"/>
      <c r="V79" s="205"/>
      <c r="W79" s="204"/>
      <c r="X79" s="17"/>
      <c r="Y79" s="204"/>
      <c r="Z79" s="214"/>
      <c r="AB79" s="214"/>
      <c r="AC79" s="205"/>
      <c r="AD79" s="204"/>
      <c r="AE79" s="17"/>
      <c r="AF79" s="204"/>
      <c r="AG79" s="214"/>
      <c r="AI79" s="214"/>
      <c r="AJ79" s="205"/>
      <c r="AK79" s="204"/>
      <c r="AL79" s="17"/>
      <c r="AM79" s="204"/>
      <c r="AN79" s="214"/>
      <c r="AP79" s="214"/>
      <c r="AQ79" s="205"/>
      <c r="AR79" s="204"/>
      <c r="AS79" s="17"/>
      <c r="AT79" s="204"/>
      <c r="AU79" s="214"/>
      <c r="AW79" s="214"/>
      <c r="AX79" s="205"/>
      <c r="AY79" s="204"/>
      <c r="AZ79" s="17"/>
      <c r="BA79" s="204"/>
      <c r="BB79" s="214"/>
    </row>
    <row r="80" spans="1:54" s="7" customFormat="1" ht="25.5">
      <c r="A80" s="218"/>
      <c r="B80" s="225" t="s">
        <v>359</v>
      </c>
      <c r="C80" s="222"/>
      <c r="D80" s="204" t="s">
        <v>28</v>
      </c>
      <c r="E80" s="205"/>
      <c r="F80" s="204"/>
      <c r="G80" s="17"/>
      <c r="I80" s="24"/>
      <c r="J80" s="3"/>
      <c r="K80" s="217"/>
      <c r="L80" s="216"/>
      <c r="M80" s="226"/>
      <c r="N80" s="209"/>
      <c r="P80" s="210"/>
      <c r="Q80" s="211"/>
      <c r="R80" s="212"/>
      <c r="S80" s="213"/>
      <c r="U80" s="214"/>
      <c r="V80" s="205"/>
      <c r="W80" s="204"/>
      <c r="X80" s="17"/>
      <c r="Y80" s="204"/>
      <c r="Z80" s="214"/>
      <c r="AB80" s="214"/>
      <c r="AC80" s="205"/>
      <c r="AD80" s="204"/>
      <c r="AE80" s="17"/>
      <c r="AF80" s="204"/>
      <c r="AG80" s="214"/>
      <c r="AI80" s="214"/>
      <c r="AJ80" s="205"/>
      <c r="AK80" s="204"/>
      <c r="AL80" s="17"/>
      <c r="AM80" s="204"/>
      <c r="AN80" s="214"/>
      <c r="AP80" s="214"/>
      <c r="AQ80" s="205"/>
      <c r="AR80" s="204"/>
      <c r="AS80" s="17"/>
      <c r="AT80" s="204"/>
      <c r="AU80" s="214"/>
      <c r="AW80" s="214"/>
      <c r="AX80" s="205"/>
      <c r="AY80" s="204"/>
      <c r="AZ80" s="17"/>
      <c r="BA80" s="204"/>
      <c r="BB80" s="214"/>
    </row>
    <row r="81" spans="1:54" s="7" customFormat="1">
      <c r="A81" s="218"/>
      <c r="B81" s="219"/>
      <c r="C81" s="222"/>
      <c r="D81" s="204"/>
      <c r="E81" s="205"/>
      <c r="F81" s="204"/>
      <c r="G81" s="17"/>
      <c r="I81" s="24"/>
      <c r="J81" s="3"/>
      <c r="K81" s="217"/>
      <c r="L81" s="216"/>
      <c r="M81" s="226"/>
      <c r="N81" s="209"/>
      <c r="P81" s="210"/>
      <c r="Q81" s="211"/>
      <c r="R81" s="212"/>
      <c r="S81" s="213"/>
      <c r="U81" s="214"/>
      <c r="V81" s="205"/>
      <c r="W81" s="204"/>
      <c r="X81" s="17"/>
      <c r="Y81" s="204"/>
      <c r="Z81" s="214"/>
      <c r="AB81" s="214"/>
      <c r="AC81" s="205"/>
      <c r="AD81" s="204"/>
      <c r="AE81" s="17"/>
      <c r="AF81" s="204"/>
      <c r="AG81" s="214"/>
      <c r="AI81" s="214"/>
      <c r="AJ81" s="205"/>
      <c r="AK81" s="204"/>
      <c r="AL81" s="17"/>
      <c r="AM81" s="204"/>
      <c r="AN81" s="214"/>
      <c r="AP81" s="214"/>
      <c r="AQ81" s="205"/>
      <c r="AR81" s="204"/>
      <c r="AS81" s="17"/>
      <c r="AT81" s="204"/>
      <c r="AU81" s="214"/>
      <c r="AW81" s="214"/>
      <c r="AX81" s="205"/>
      <c r="AY81" s="204"/>
      <c r="AZ81" s="17"/>
      <c r="BA81" s="204"/>
      <c r="BB81" s="214"/>
    </row>
    <row r="82" spans="1:54" s="7" customFormat="1" ht="25.5">
      <c r="A82" s="202"/>
      <c r="B82" s="224" t="s">
        <v>339</v>
      </c>
      <c r="C82" s="222"/>
      <c r="D82" s="204" t="s">
        <v>25</v>
      </c>
      <c r="E82" s="205"/>
      <c r="F82" s="204"/>
      <c r="G82" s="17"/>
      <c r="I82" s="24"/>
      <c r="J82" s="3"/>
      <c r="K82" s="206"/>
      <c r="L82" s="207"/>
      <c r="M82" s="208"/>
      <c r="N82" s="209"/>
      <c r="P82" s="210"/>
      <c r="Q82" s="211"/>
      <c r="R82" s="212"/>
      <c r="S82" s="213"/>
      <c r="U82" s="214"/>
      <c r="V82" s="205"/>
      <c r="W82" s="204"/>
      <c r="X82" s="17"/>
      <c r="Y82" s="204"/>
      <c r="Z82" s="214"/>
      <c r="AB82" s="214"/>
      <c r="AC82" s="205"/>
      <c r="AD82" s="204"/>
      <c r="AE82" s="17"/>
      <c r="AF82" s="204"/>
      <c r="AG82" s="214"/>
      <c r="AI82" s="214"/>
      <c r="AJ82" s="205"/>
      <c r="AK82" s="204"/>
      <c r="AL82" s="17"/>
      <c r="AM82" s="204"/>
      <c r="AN82" s="214"/>
      <c r="AP82" s="214"/>
      <c r="AQ82" s="205"/>
      <c r="AR82" s="204"/>
      <c r="AS82" s="17"/>
      <c r="AT82" s="204"/>
      <c r="AU82" s="214"/>
      <c r="AW82" s="214"/>
      <c r="AX82" s="205"/>
      <c r="AY82" s="204"/>
      <c r="AZ82" s="17"/>
      <c r="BA82" s="204"/>
      <c r="BB82" s="214"/>
    </row>
    <row r="83" spans="1:54" s="7" customFormat="1">
      <c r="A83" s="218"/>
      <c r="B83" s="219" t="s">
        <v>340</v>
      </c>
      <c r="C83" s="222"/>
      <c r="D83" s="204" t="s">
        <v>25</v>
      </c>
      <c r="E83" s="205"/>
      <c r="F83" s="204"/>
      <c r="G83" s="17"/>
      <c r="I83" s="24"/>
      <c r="J83" s="3"/>
      <c r="K83" s="217"/>
      <c r="L83" s="216"/>
      <c r="M83" s="226"/>
      <c r="N83" s="209"/>
      <c r="P83" s="210"/>
      <c r="Q83" s="211"/>
      <c r="R83" s="212"/>
      <c r="S83" s="213"/>
      <c r="U83" s="214"/>
      <c r="V83" s="205"/>
      <c r="W83" s="204"/>
      <c r="X83" s="17"/>
      <c r="Y83" s="204"/>
      <c r="Z83" s="214"/>
      <c r="AB83" s="214"/>
      <c r="AC83" s="205"/>
      <c r="AD83" s="204"/>
      <c r="AE83" s="17"/>
      <c r="AF83" s="204"/>
      <c r="AG83" s="214"/>
      <c r="AI83" s="214"/>
      <c r="AJ83" s="205"/>
      <c r="AK83" s="204"/>
      <c r="AL83" s="17"/>
      <c r="AM83" s="204"/>
      <c r="AN83" s="214"/>
      <c r="AP83" s="214"/>
      <c r="AQ83" s="205"/>
      <c r="AR83" s="204"/>
      <c r="AS83" s="17"/>
      <c r="AT83" s="204"/>
      <c r="AU83" s="214"/>
      <c r="AW83" s="214"/>
      <c r="AX83" s="205"/>
      <c r="AY83" s="204"/>
      <c r="AZ83" s="17"/>
      <c r="BA83" s="204"/>
      <c r="BB83" s="214"/>
    </row>
    <row r="84" spans="1:54" s="7" customFormat="1">
      <c r="A84" s="218"/>
      <c r="B84" s="219" t="s">
        <v>360</v>
      </c>
      <c r="C84" s="222"/>
      <c r="D84" s="204" t="s">
        <v>25</v>
      </c>
      <c r="E84" s="205"/>
      <c r="F84" s="204"/>
      <c r="G84" s="17"/>
      <c r="I84" s="24"/>
      <c r="J84" s="3"/>
      <c r="K84" s="217"/>
      <c r="L84" s="216"/>
      <c r="M84" s="226"/>
      <c r="N84" s="209"/>
      <c r="P84" s="210"/>
      <c r="Q84" s="211"/>
      <c r="R84" s="212"/>
      <c r="S84" s="213"/>
      <c r="U84" s="214"/>
      <c r="V84" s="205"/>
      <c r="W84" s="204"/>
      <c r="X84" s="17"/>
      <c r="Y84" s="204"/>
      <c r="Z84" s="214"/>
      <c r="AB84" s="214"/>
      <c r="AC84" s="205"/>
      <c r="AD84" s="204"/>
      <c r="AE84" s="17"/>
      <c r="AF84" s="204"/>
      <c r="AG84" s="214"/>
      <c r="AI84" s="214"/>
      <c r="AJ84" s="205"/>
      <c r="AK84" s="204"/>
      <c r="AL84" s="17"/>
      <c r="AM84" s="204"/>
      <c r="AN84" s="214"/>
      <c r="AP84" s="214"/>
      <c r="AQ84" s="205"/>
      <c r="AR84" s="204"/>
      <c r="AS84" s="17"/>
      <c r="AT84" s="204"/>
      <c r="AU84" s="214"/>
      <c r="AW84" s="214"/>
      <c r="AX84" s="205"/>
      <c r="AY84" s="204"/>
      <c r="AZ84" s="17"/>
      <c r="BA84" s="204"/>
      <c r="BB84" s="214"/>
    </row>
    <row r="85" spans="1:54" s="7" customFormat="1">
      <c r="A85" s="218"/>
      <c r="B85" s="219"/>
      <c r="C85" s="222"/>
      <c r="D85" s="204"/>
      <c r="E85" s="205"/>
      <c r="F85" s="204"/>
      <c r="G85" s="17"/>
      <c r="I85" s="24"/>
      <c r="J85" s="3"/>
      <c r="K85" s="217"/>
      <c r="L85" s="216"/>
      <c r="M85" s="226"/>
      <c r="N85" s="209"/>
      <c r="P85" s="210"/>
      <c r="Q85" s="211"/>
      <c r="R85" s="212"/>
      <c r="S85" s="213"/>
      <c r="U85" s="214"/>
      <c r="V85" s="205"/>
      <c r="W85" s="204"/>
      <c r="X85" s="17"/>
      <c r="Y85" s="204"/>
      <c r="Z85" s="214"/>
      <c r="AB85" s="214"/>
      <c r="AC85" s="205"/>
      <c r="AD85" s="204"/>
      <c r="AE85" s="17"/>
      <c r="AF85" s="204"/>
      <c r="AG85" s="214"/>
      <c r="AI85" s="214"/>
      <c r="AJ85" s="205"/>
      <c r="AK85" s="204"/>
      <c r="AL85" s="17"/>
      <c r="AM85" s="204"/>
      <c r="AN85" s="214"/>
      <c r="AP85" s="214"/>
      <c r="AQ85" s="205"/>
      <c r="AR85" s="204"/>
      <c r="AS85" s="17"/>
      <c r="AT85" s="204"/>
      <c r="AU85" s="214"/>
      <c r="AW85" s="214"/>
      <c r="AX85" s="205"/>
      <c r="AY85" s="204"/>
      <c r="AZ85" s="17"/>
      <c r="BA85" s="204"/>
      <c r="BB85" s="214"/>
    </row>
    <row r="86" spans="1:54" s="7" customFormat="1">
      <c r="A86" s="218"/>
      <c r="B86" s="220" t="str">
        <f>CONCATENATE("SOUS-TOTAL ",A57," ",B57)</f>
        <v>SOUS-TOTAL 7 SPECIFICATION DES TRAVAUX DE VENTILATION</v>
      </c>
      <c r="C86" s="222"/>
      <c r="D86" s="204"/>
      <c r="E86" s="205"/>
      <c r="G86" s="221"/>
      <c r="I86" s="24"/>
      <c r="J86" s="3"/>
      <c r="K86" s="206"/>
      <c r="L86" s="207"/>
      <c r="M86" s="208"/>
      <c r="N86" s="209"/>
      <c r="P86" s="210"/>
      <c r="Q86" s="211"/>
      <c r="R86" s="212"/>
      <c r="S86" s="213"/>
      <c r="U86" s="214"/>
      <c r="V86" s="205"/>
      <c r="W86" s="204"/>
      <c r="X86" s="17"/>
      <c r="Y86" s="204"/>
      <c r="Z86" s="214"/>
      <c r="AB86" s="214"/>
      <c r="AC86" s="205"/>
      <c r="AD86" s="204"/>
      <c r="AE86" s="17"/>
      <c r="AF86" s="204"/>
      <c r="AG86" s="214"/>
      <c r="AI86" s="214"/>
      <c r="AJ86" s="205"/>
      <c r="AK86" s="204"/>
      <c r="AL86" s="17"/>
      <c r="AM86" s="204"/>
      <c r="AN86" s="214"/>
      <c r="AP86" s="214"/>
      <c r="AQ86" s="205"/>
      <c r="AR86" s="204"/>
      <c r="AS86" s="17"/>
      <c r="AT86" s="204"/>
      <c r="AU86" s="214"/>
      <c r="AW86" s="214"/>
      <c r="AX86" s="205"/>
      <c r="AY86" s="204"/>
      <c r="AZ86" s="17"/>
      <c r="BA86" s="204"/>
      <c r="BB86" s="214"/>
    </row>
    <row r="87" spans="1:54" s="7" customFormat="1">
      <c r="A87" s="218"/>
      <c r="B87" s="219"/>
      <c r="C87" s="222"/>
      <c r="D87" s="204"/>
      <c r="E87" s="205"/>
      <c r="F87" s="204"/>
      <c r="G87" s="17"/>
      <c r="I87" s="24"/>
      <c r="J87" s="3"/>
      <c r="K87" s="206"/>
      <c r="L87" s="207"/>
      <c r="M87" s="208"/>
      <c r="N87" s="209"/>
      <c r="P87" s="210"/>
      <c r="Q87" s="211"/>
      <c r="R87" s="212"/>
      <c r="S87" s="213"/>
      <c r="U87" s="214"/>
      <c r="V87" s="205"/>
      <c r="W87" s="204"/>
      <c r="X87" s="17"/>
      <c r="Y87" s="204"/>
      <c r="Z87" s="214"/>
      <c r="AB87" s="214"/>
      <c r="AC87" s="205"/>
      <c r="AD87" s="204"/>
      <c r="AE87" s="17"/>
      <c r="AF87" s="204"/>
      <c r="AG87" s="214"/>
      <c r="AI87" s="214"/>
      <c r="AJ87" s="205"/>
      <c r="AK87" s="204"/>
      <c r="AL87" s="17"/>
      <c r="AM87" s="204"/>
      <c r="AN87" s="214"/>
      <c r="AP87" s="214"/>
      <c r="AQ87" s="205"/>
      <c r="AR87" s="204"/>
      <c r="AS87" s="17"/>
      <c r="AT87" s="204"/>
      <c r="AU87" s="214"/>
      <c r="AW87" s="214"/>
      <c r="AX87" s="205"/>
      <c r="AY87" s="204"/>
      <c r="AZ87" s="17"/>
      <c r="BA87" s="204"/>
      <c r="BB87" s="214"/>
    </row>
    <row r="88" spans="1:54" s="7" customFormat="1" ht="33" customHeight="1">
      <c r="A88" s="202">
        <v>8</v>
      </c>
      <c r="B88" s="203" t="s">
        <v>361</v>
      </c>
      <c r="C88" s="222"/>
      <c r="D88" s="204"/>
      <c r="E88" s="205"/>
      <c r="F88" s="204"/>
      <c r="G88" s="17"/>
      <c r="I88" s="24"/>
      <c r="J88" s="3"/>
      <c r="K88" s="217" t="s">
        <v>25</v>
      </c>
      <c r="L88" s="216">
        <v>1</v>
      </c>
      <c r="M88" s="226">
        <f>1.5*3*8*90</f>
        <v>3240</v>
      </c>
      <c r="N88" s="209">
        <f t="shared" ref="N88:N90" si="28">L88*M88</f>
        <v>3240</v>
      </c>
      <c r="P88" s="210"/>
      <c r="Q88" s="211"/>
      <c r="R88" s="212"/>
      <c r="S88" s="213"/>
      <c r="U88" s="214"/>
      <c r="V88" s="205"/>
      <c r="W88" s="204"/>
      <c r="X88" s="17"/>
      <c r="Y88" s="204"/>
      <c r="Z88" s="214"/>
      <c r="AB88" s="214"/>
      <c r="AC88" s="205"/>
      <c r="AD88" s="204"/>
      <c r="AE88" s="17"/>
      <c r="AF88" s="204"/>
      <c r="AG88" s="214"/>
      <c r="AI88" s="214"/>
      <c r="AJ88" s="205"/>
      <c r="AK88" s="204"/>
      <c r="AL88" s="17"/>
      <c r="AM88" s="204"/>
      <c r="AN88" s="214"/>
      <c r="AP88" s="214"/>
      <c r="AQ88" s="205"/>
      <c r="AR88" s="204"/>
      <c r="AS88" s="17"/>
      <c r="AT88" s="204"/>
      <c r="AU88" s="214"/>
      <c r="AW88" s="214"/>
      <c r="AX88" s="205"/>
      <c r="AY88" s="204"/>
      <c r="AZ88" s="17"/>
      <c r="BA88" s="204"/>
      <c r="BB88" s="214"/>
    </row>
    <row r="89" spans="1:54" s="7" customFormat="1" ht="25.5">
      <c r="A89" s="14"/>
      <c r="B89" s="20" t="s">
        <v>362</v>
      </c>
      <c r="C89" s="20"/>
      <c r="D89" s="204" t="s">
        <v>70</v>
      </c>
      <c r="E89" s="205"/>
      <c r="F89" s="204"/>
      <c r="G89" s="17"/>
      <c r="I89" s="24">
        <f t="shared" ref="I89:I90" si="29">IF(ISERR((1-(N89/G89))=TRUE),0,(1-(N89/G89)))</f>
        <v>0</v>
      </c>
      <c r="J89" s="3"/>
      <c r="K89" s="214"/>
      <c r="L89" s="227"/>
      <c r="M89" s="204"/>
      <c r="N89" s="209">
        <f t="shared" si="28"/>
        <v>0</v>
      </c>
      <c r="P89" s="210"/>
      <c r="Q89" s="211"/>
      <c r="R89" s="212"/>
      <c r="S89" s="213">
        <f t="shared" ref="S89:S90" si="30">R89*Q89</f>
        <v>0</v>
      </c>
      <c r="U89" s="214"/>
      <c r="V89" s="205"/>
      <c r="W89" s="204"/>
      <c r="X89" s="17">
        <f t="shared" ref="X89:X90" si="31">W89*V89</f>
        <v>0</v>
      </c>
      <c r="Y89" s="204">
        <f t="shared" ref="Y89:Y90" si="32">$N89-X89</f>
        <v>0</v>
      </c>
      <c r="Z89" s="214"/>
      <c r="AB89" s="214"/>
      <c r="AC89" s="205"/>
      <c r="AD89" s="204">
        <v>0</v>
      </c>
      <c r="AE89" s="17">
        <f t="shared" ref="AE89:AE90" si="33">AC89*AD89</f>
        <v>0</v>
      </c>
      <c r="AF89" s="204">
        <f t="shared" ref="AF89:AF90" si="34">$N89-AE89</f>
        <v>0</v>
      </c>
      <c r="AG89" s="214"/>
      <c r="AI89" s="214"/>
      <c r="AJ89" s="205"/>
      <c r="AK89" s="204"/>
      <c r="AL89" s="17">
        <f t="shared" ref="AL89:AL90" si="35">AJ89*AK89</f>
        <v>0</v>
      </c>
      <c r="AM89" s="204">
        <f t="shared" ref="AM89:AM90" si="36">$N89-AL89</f>
        <v>0</v>
      </c>
      <c r="AN89" s="214"/>
      <c r="AP89" s="214"/>
      <c r="AQ89" s="205"/>
      <c r="AR89" s="204">
        <v>0</v>
      </c>
      <c r="AS89" s="17">
        <f t="shared" ref="AS89:AS90" si="37">AQ89*AR89</f>
        <v>0</v>
      </c>
      <c r="AT89" s="204">
        <f t="shared" ref="AT89:AT90" si="38">$N89-AS89</f>
        <v>0</v>
      </c>
      <c r="AU89" s="214"/>
      <c r="AW89" s="214"/>
      <c r="AX89" s="205"/>
      <c r="AY89" s="204"/>
      <c r="AZ89" s="17">
        <f t="shared" ref="AZ89:AZ90" si="39">AX89*AY89</f>
        <v>0</v>
      </c>
      <c r="BA89" s="204">
        <f t="shared" ref="BA89:BA90" si="40">$N89-AZ89</f>
        <v>0</v>
      </c>
      <c r="BB89" s="214"/>
    </row>
    <row r="90" spans="1:54" s="7" customFormat="1" ht="25.5">
      <c r="A90" s="19"/>
      <c r="B90" s="20" t="s">
        <v>363</v>
      </c>
      <c r="C90" s="20"/>
      <c r="D90" s="204" t="s">
        <v>70</v>
      </c>
      <c r="E90" s="205"/>
      <c r="F90" s="204"/>
      <c r="G90" s="17"/>
      <c r="I90" s="24">
        <f t="shared" si="29"/>
        <v>0</v>
      </c>
      <c r="J90" s="3"/>
      <c r="K90" s="214" t="s">
        <v>25</v>
      </c>
      <c r="L90" s="227">
        <v>1</v>
      </c>
      <c r="M90" s="204">
        <f>1*8*3*3*65</f>
        <v>4680</v>
      </c>
      <c r="N90" s="209">
        <f t="shared" si="28"/>
        <v>4680</v>
      </c>
      <c r="P90" s="210"/>
      <c r="Q90" s="211"/>
      <c r="R90" s="212"/>
      <c r="S90" s="213">
        <f t="shared" si="30"/>
        <v>0</v>
      </c>
      <c r="U90" s="214"/>
      <c r="V90" s="205"/>
      <c r="W90" s="204"/>
      <c r="X90" s="17">
        <f t="shared" si="31"/>
        <v>0</v>
      </c>
      <c r="Y90" s="204">
        <f t="shared" si="32"/>
        <v>4680</v>
      </c>
      <c r="Z90" s="214"/>
      <c r="AB90" s="214"/>
      <c r="AC90" s="205"/>
      <c r="AD90" s="204">
        <v>0</v>
      </c>
      <c r="AE90" s="17">
        <f t="shared" si="33"/>
        <v>0</v>
      </c>
      <c r="AF90" s="204">
        <f t="shared" si="34"/>
        <v>4680</v>
      </c>
      <c r="AG90" s="214"/>
      <c r="AI90" s="214"/>
      <c r="AJ90" s="205"/>
      <c r="AK90" s="204"/>
      <c r="AL90" s="17">
        <f t="shared" si="35"/>
        <v>0</v>
      </c>
      <c r="AM90" s="204">
        <f t="shared" si="36"/>
        <v>4680</v>
      </c>
      <c r="AN90" s="214"/>
      <c r="AP90" s="214"/>
      <c r="AQ90" s="205"/>
      <c r="AR90" s="204">
        <v>0</v>
      </c>
      <c r="AS90" s="17">
        <f t="shared" si="37"/>
        <v>0</v>
      </c>
      <c r="AT90" s="204">
        <f t="shared" si="38"/>
        <v>4680</v>
      </c>
      <c r="AU90" s="214"/>
      <c r="AW90" s="214"/>
      <c r="AX90" s="205"/>
      <c r="AY90" s="204"/>
      <c r="AZ90" s="17">
        <f t="shared" si="39"/>
        <v>0</v>
      </c>
      <c r="BA90" s="204">
        <f t="shared" si="40"/>
        <v>4680</v>
      </c>
      <c r="BB90" s="214"/>
    </row>
    <row r="91" spans="1:54" s="7" customFormat="1">
      <c r="A91" s="202"/>
      <c r="B91" s="219"/>
      <c r="C91" s="222"/>
      <c r="D91" s="204"/>
      <c r="E91" s="205"/>
      <c r="F91" s="204"/>
      <c r="G91" s="17"/>
      <c r="I91" s="24"/>
      <c r="J91" s="3"/>
      <c r="K91" s="206"/>
      <c r="L91" s="207"/>
      <c r="M91" s="208"/>
      <c r="N91" s="209"/>
      <c r="P91" s="210"/>
      <c r="Q91" s="211"/>
      <c r="R91" s="212"/>
      <c r="S91" s="213"/>
      <c r="U91" s="214"/>
      <c r="V91" s="205"/>
      <c r="W91" s="204"/>
      <c r="X91" s="17"/>
      <c r="Y91" s="204"/>
      <c r="Z91" s="214"/>
      <c r="AB91" s="214"/>
      <c r="AC91" s="205"/>
      <c r="AD91" s="204"/>
      <c r="AE91" s="17"/>
      <c r="AF91" s="204"/>
      <c r="AG91" s="214"/>
      <c r="AI91" s="214"/>
      <c r="AJ91" s="205"/>
      <c r="AK91" s="204"/>
      <c r="AL91" s="17"/>
      <c r="AM91" s="204"/>
      <c r="AN91" s="214"/>
      <c r="AP91" s="214"/>
      <c r="AQ91" s="205"/>
      <c r="AR91" s="204"/>
      <c r="AS91" s="17"/>
      <c r="AT91" s="204"/>
      <c r="AU91" s="214"/>
      <c r="AW91" s="214"/>
      <c r="AX91" s="205"/>
      <c r="AY91" s="204"/>
      <c r="AZ91" s="17"/>
      <c r="BA91" s="204"/>
      <c r="BB91" s="214"/>
    </row>
    <row r="92" spans="1:54" s="7" customFormat="1" ht="25.5">
      <c r="A92" s="218"/>
      <c r="B92" s="228" t="s">
        <v>364</v>
      </c>
      <c r="C92" s="222"/>
      <c r="D92" s="204"/>
      <c r="E92" s="205"/>
      <c r="F92" s="204"/>
      <c r="G92" s="17"/>
      <c r="I92" s="24"/>
      <c r="J92" s="3"/>
      <c r="K92" s="217" t="s">
        <v>25</v>
      </c>
      <c r="L92" s="216">
        <v>1</v>
      </c>
      <c r="M92" s="226">
        <f>1.5*3*8*90</f>
        <v>3240</v>
      </c>
      <c r="N92" s="209">
        <f t="shared" ref="N92" si="41">L92*M92</f>
        <v>3240</v>
      </c>
      <c r="P92" s="210"/>
      <c r="Q92" s="211"/>
      <c r="R92" s="212"/>
      <c r="S92" s="213"/>
      <c r="U92" s="214"/>
      <c r="V92" s="205"/>
      <c r="W92" s="204"/>
      <c r="X92" s="17"/>
      <c r="Y92" s="204"/>
      <c r="Z92" s="214"/>
      <c r="AB92" s="214"/>
      <c r="AC92" s="205"/>
      <c r="AD92" s="204"/>
      <c r="AE92" s="17"/>
      <c r="AF92" s="204"/>
      <c r="AG92" s="214"/>
      <c r="AI92" s="214"/>
      <c r="AJ92" s="205"/>
      <c r="AK92" s="204"/>
      <c r="AL92" s="17"/>
      <c r="AM92" s="204"/>
      <c r="AN92" s="214"/>
      <c r="AP92" s="214"/>
      <c r="AQ92" s="205"/>
      <c r="AR92" s="204"/>
      <c r="AS92" s="17"/>
      <c r="AT92" s="204"/>
      <c r="AU92" s="214"/>
      <c r="AW92" s="214"/>
      <c r="AX92" s="205"/>
      <c r="AY92" s="204"/>
      <c r="AZ92" s="17"/>
      <c r="BA92" s="204"/>
      <c r="BB92" s="214"/>
    </row>
    <row r="93" spans="1:54" s="7" customFormat="1">
      <c r="A93" s="218"/>
      <c r="B93" s="229" t="s">
        <v>365</v>
      </c>
      <c r="C93" s="222"/>
      <c r="D93" s="204" t="s">
        <v>14</v>
      </c>
      <c r="E93" s="205"/>
      <c r="F93" s="204"/>
      <c r="G93" s="17"/>
      <c r="I93" s="24"/>
      <c r="J93" s="3"/>
      <c r="K93" s="217"/>
      <c r="L93" s="216"/>
      <c r="M93" s="226"/>
      <c r="N93" s="209"/>
      <c r="P93" s="210"/>
      <c r="Q93" s="211"/>
      <c r="R93" s="212"/>
      <c r="S93" s="213"/>
      <c r="U93" s="214"/>
      <c r="V93" s="205"/>
      <c r="W93" s="204"/>
      <c r="X93" s="17"/>
      <c r="Y93" s="204"/>
      <c r="Z93" s="214"/>
      <c r="AB93" s="214"/>
      <c r="AC93" s="205"/>
      <c r="AD93" s="204"/>
      <c r="AE93" s="17"/>
      <c r="AF93" s="204"/>
      <c r="AG93" s="214"/>
      <c r="AI93" s="214"/>
      <c r="AJ93" s="205"/>
      <c r="AK93" s="204"/>
      <c r="AL93" s="17"/>
      <c r="AM93" s="204"/>
      <c r="AN93" s="214"/>
      <c r="AP93" s="214"/>
      <c r="AQ93" s="205"/>
      <c r="AR93" s="204"/>
      <c r="AS93" s="17"/>
      <c r="AT93" s="204"/>
      <c r="AU93" s="214"/>
      <c r="AW93" s="214"/>
      <c r="AX93" s="205"/>
      <c r="AY93" s="204"/>
      <c r="AZ93" s="17"/>
      <c r="BA93" s="204"/>
      <c r="BB93" s="214"/>
    </row>
    <row r="94" spans="1:54" s="7" customFormat="1">
      <c r="A94" s="218"/>
      <c r="B94" s="229" t="s">
        <v>366</v>
      </c>
      <c r="C94" s="222"/>
      <c r="D94" s="204" t="s">
        <v>14</v>
      </c>
      <c r="E94" s="205"/>
      <c r="F94" s="204"/>
      <c r="G94" s="17"/>
      <c r="I94" s="24"/>
      <c r="J94" s="3"/>
      <c r="K94" s="217" t="s">
        <v>25</v>
      </c>
      <c r="L94" s="216">
        <v>1</v>
      </c>
      <c r="M94" s="223">
        <f>((10+9+10)+27+15)*1.5*65</f>
        <v>6922.5</v>
      </c>
      <c r="N94" s="209">
        <f t="shared" ref="N94" si="42">L94*M94</f>
        <v>6922.5</v>
      </c>
      <c r="P94" s="210"/>
      <c r="Q94" s="211"/>
      <c r="R94" s="212"/>
      <c r="S94" s="213"/>
      <c r="U94" s="214"/>
      <c r="V94" s="205"/>
      <c r="W94" s="204"/>
      <c r="X94" s="17"/>
      <c r="Y94" s="204"/>
      <c r="Z94" s="214"/>
      <c r="AB94" s="214"/>
      <c r="AC94" s="205"/>
      <c r="AD94" s="204"/>
      <c r="AE94" s="17"/>
      <c r="AF94" s="204"/>
      <c r="AG94" s="214"/>
      <c r="AI94" s="214"/>
      <c r="AJ94" s="205"/>
      <c r="AK94" s="204"/>
      <c r="AL94" s="17"/>
      <c r="AM94" s="204"/>
      <c r="AN94" s="214"/>
      <c r="AP94" s="214"/>
      <c r="AQ94" s="205"/>
      <c r="AR94" s="204"/>
      <c r="AS94" s="17"/>
      <c r="AT94" s="204"/>
      <c r="AU94" s="214"/>
      <c r="AW94" s="214"/>
      <c r="AX94" s="205"/>
      <c r="AY94" s="204"/>
      <c r="AZ94" s="17"/>
      <c r="BA94" s="204"/>
      <c r="BB94" s="214"/>
    </row>
    <row r="95" spans="1:54" s="7" customFormat="1">
      <c r="A95" s="218"/>
      <c r="B95" s="219"/>
      <c r="C95" s="222"/>
      <c r="D95" s="204"/>
      <c r="E95" s="205"/>
      <c r="F95" s="204"/>
      <c r="G95" s="17"/>
      <c r="I95" s="24"/>
      <c r="J95" s="3"/>
      <c r="K95" s="217"/>
      <c r="L95" s="216"/>
      <c r="M95" s="223"/>
      <c r="N95" s="209"/>
      <c r="P95" s="210"/>
      <c r="Q95" s="211"/>
      <c r="R95" s="212"/>
      <c r="S95" s="213"/>
      <c r="U95" s="214"/>
      <c r="V95" s="205"/>
      <c r="W95" s="204"/>
      <c r="X95" s="17"/>
      <c r="Y95" s="204"/>
      <c r="Z95" s="214"/>
      <c r="AB95" s="214"/>
      <c r="AC95" s="205"/>
      <c r="AD95" s="204"/>
      <c r="AE95" s="17"/>
      <c r="AF95" s="204"/>
      <c r="AG95" s="214"/>
      <c r="AI95" s="214"/>
      <c r="AJ95" s="205"/>
      <c r="AK95" s="204"/>
      <c r="AL95" s="17"/>
      <c r="AM95" s="204"/>
      <c r="AN95" s="214"/>
      <c r="AP95" s="214"/>
      <c r="AQ95" s="205"/>
      <c r="AR95" s="204"/>
      <c r="AS95" s="17"/>
      <c r="AT95" s="204"/>
      <c r="AU95" s="214"/>
      <c r="AW95" s="214"/>
      <c r="AX95" s="205"/>
      <c r="AY95" s="204"/>
      <c r="AZ95" s="17"/>
      <c r="BA95" s="204"/>
      <c r="BB95" s="214"/>
    </row>
    <row r="96" spans="1:54" s="7" customFormat="1" ht="38.25">
      <c r="A96" s="218"/>
      <c r="B96" s="228" t="s">
        <v>367</v>
      </c>
      <c r="C96" s="222"/>
      <c r="D96" s="204"/>
      <c r="E96" s="205"/>
      <c r="F96" s="204"/>
      <c r="G96" s="17"/>
      <c r="I96" s="24"/>
      <c r="J96" s="3"/>
      <c r="K96" s="217"/>
      <c r="L96" s="216"/>
      <c r="M96" s="223"/>
      <c r="N96" s="209"/>
      <c r="P96" s="210"/>
      <c r="Q96" s="211"/>
      <c r="R96" s="212"/>
      <c r="S96" s="213"/>
      <c r="U96" s="214"/>
      <c r="V96" s="205"/>
      <c r="W96" s="204"/>
      <c r="X96" s="17"/>
      <c r="Y96" s="204"/>
      <c r="Z96" s="214"/>
      <c r="AB96" s="214"/>
      <c r="AC96" s="205"/>
      <c r="AD96" s="204"/>
      <c r="AE96" s="17"/>
      <c r="AF96" s="204"/>
      <c r="AG96" s="214"/>
      <c r="AI96" s="214"/>
      <c r="AJ96" s="205"/>
      <c r="AK96" s="204"/>
      <c r="AL96" s="17"/>
      <c r="AM96" s="204"/>
      <c r="AN96" s="214"/>
      <c r="AP96" s="214"/>
      <c r="AQ96" s="205"/>
      <c r="AR96" s="204"/>
      <c r="AS96" s="17"/>
      <c r="AT96" s="204"/>
      <c r="AU96" s="214"/>
      <c r="AW96" s="214"/>
      <c r="AX96" s="205"/>
      <c r="AY96" s="204"/>
      <c r="AZ96" s="17"/>
      <c r="BA96" s="204"/>
      <c r="BB96" s="214"/>
    </row>
    <row r="97" spans="1:54" s="7" customFormat="1">
      <c r="A97" s="218"/>
      <c r="B97" s="229" t="s">
        <v>368</v>
      </c>
      <c r="C97" s="222"/>
      <c r="D97" s="204" t="s">
        <v>14</v>
      </c>
      <c r="E97" s="205"/>
      <c r="F97" s="204"/>
      <c r="G97" s="17"/>
      <c r="I97" s="24"/>
      <c r="J97" s="3"/>
      <c r="K97" s="217"/>
      <c r="L97" s="216"/>
      <c r="M97" s="223"/>
      <c r="N97" s="209"/>
      <c r="P97" s="210"/>
      <c r="Q97" s="211"/>
      <c r="R97" s="212"/>
      <c r="S97" s="213"/>
      <c r="U97" s="214"/>
      <c r="V97" s="205"/>
      <c r="W97" s="204"/>
      <c r="X97" s="17"/>
      <c r="Y97" s="204"/>
      <c r="Z97" s="214"/>
      <c r="AB97" s="214"/>
      <c r="AC97" s="205"/>
      <c r="AD97" s="204"/>
      <c r="AE97" s="17"/>
      <c r="AF97" s="204"/>
      <c r="AG97" s="214"/>
      <c r="AI97" s="214"/>
      <c r="AJ97" s="205"/>
      <c r="AK97" s="204"/>
      <c r="AL97" s="17"/>
      <c r="AM97" s="204"/>
      <c r="AN97" s="214"/>
      <c r="AP97" s="214"/>
      <c r="AQ97" s="205"/>
      <c r="AR97" s="204"/>
      <c r="AS97" s="17"/>
      <c r="AT97" s="204"/>
      <c r="AU97" s="214"/>
      <c r="AW97" s="214"/>
      <c r="AX97" s="205"/>
      <c r="AY97" s="204"/>
      <c r="AZ97" s="17"/>
      <c r="BA97" s="204"/>
      <c r="BB97" s="214"/>
    </row>
    <row r="98" spans="1:54" s="7" customFormat="1">
      <c r="A98" s="218"/>
      <c r="B98" s="229" t="s">
        <v>369</v>
      </c>
      <c r="C98" s="222"/>
      <c r="D98" s="204" t="s">
        <v>14</v>
      </c>
      <c r="E98" s="205"/>
      <c r="F98" s="204"/>
      <c r="G98" s="17"/>
      <c r="I98" s="24"/>
      <c r="J98" s="3"/>
      <c r="K98" s="206"/>
      <c r="L98" s="207"/>
      <c r="M98" s="208"/>
      <c r="N98" s="209"/>
      <c r="P98" s="210"/>
      <c r="Q98" s="211"/>
      <c r="R98" s="212"/>
      <c r="S98" s="213"/>
      <c r="U98" s="214"/>
      <c r="V98" s="205"/>
      <c r="W98" s="204"/>
      <c r="X98" s="17"/>
      <c r="Y98" s="204"/>
      <c r="Z98" s="214"/>
      <c r="AB98" s="214"/>
      <c r="AC98" s="205"/>
      <c r="AD98" s="204"/>
      <c r="AE98" s="17"/>
      <c r="AF98" s="204"/>
      <c r="AG98" s="214"/>
      <c r="AI98" s="214"/>
      <c r="AJ98" s="205"/>
      <c r="AK98" s="204"/>
      <c r="AL98" s="17"/>
      <c r="AM98" s="204"/>
      <c r="AN98" s="214"/>
      <c r="AP98" s="214"/>
      <c r="AQ98" s="205"/>
      <c r="AR98" s="204"/>
      <c r="AS98" s="17"/>
      <c r="AT98" s="204"/>
      <c r="AU98" s="214"/>
      <c r="AW98" s="214"/>
      <c r="AX98" s="205"/>
      <c r="AY98" s="204"/>
      <c r="AZ98" s="17"/>
      <c r="BA98" s="204"/>
      <c r="BB98" s="214"/>
    </row>
    <row r="99" spans="1:54" s="7" customFormat="1">
      <c r="A99" s="218"/>
      <c r="B99" s="229" t="s">
        <v>370</v>
      </c>
      <c r="C99" s="222"/>
      <c r="D99" s="204" t="s">
        <v>14</v>
      </c>
      <c r="E99" s="205"/>
      <c r="F99" s="204"/>
      <c r="G99" s="17"/>
      <c r="I99" s="24"/>
      <c r="J99" s="3"/>
      <c r="K99" s="206"/>
      <c r="L99" s="207"/>
      <c r="M99" s="208"/>
      <c r="N99" s="209"/>
      <c r="P99" s="210"/>
      <c r="Q99" s="211"/>
      <c r="R99" s="212"/>
      <c r="S99" s="213"/>
      <c r="U99" s="214"/>
      <c r="V99" s="205"/>
      <c r="W99" s="204"/>
      <c r="X99" s="17"/>
      <c r="Y99" s="204"/>
      <c r="Z99" s="214"/>
      <c r="AB99" s="214"/>
      <c r="AC99" s="205"/>
      <c r="AD99" s="204"/>
      <c r="AE99" s="17"/>
      <c r="AF99" s="204"/>
      <c r="AG99" s="214"/>
      <c r="AI99" s="214"/>
      <c r="AJ99" s="205"/>
      <c r="AK99" s="204"/>
      <c r="AL99" s="17"/>
      <c r="AM99" s="204"/>
      <c r="AN99" s="214"/>
      <c r="AP99" s="214"/>
      <c r="AQ99" s="205"/>
      <c r="AR99" s="204"/>
      <c r="AS99" s="17"/>
      <c r="AT99" s="204"/>
      <c r="AU99" s="214"/>
      <c r="AW99" s="214"/>
      <c r="AX99" s="205"/>
      <c r="AY99" s="204"/>
      <c r="AZ99" s="17"/>
      <c r="BA99" s="204"/>
      <c r="BB99" s="214"/>
    </row>
    <row r="100" spans="1:54" s="7" customFormat="1">
      <c r="A100" s="218"/>
      <c r="B100" s="229"/>
      <c r="C100" s="222"/>
      <c r="D100" s="204"/>
      <c r="E100" s="205"/>
      <c r="F100" s="204"/>
      <c r="G100" s="17"/>
      <c r="I100" s="24"/>
      <c r="J100" s="3"/>
      <c r="K100" s="206"/>
      <c r="L100" s="207"/>
      <c r="M100" s="208"/>
      <c r="N100" s="209"/>
      <c r="P100" s="210"/>
      <c r="Q100" s="211"/>
      <c r="R100" s="212"/>
      <c r="S100" s="213"/>
      <c r="U100" s="214"/>
      <c r="V100" s="205"/>
      <c r="W100" s="204"/>
      <c r="X100" s="17"/>
      <c r="Y100" s="204"/>
      <c r="Z100" s="214"/>
      <c r="AB100" s="214"/>
      <c r="AC100" s="205"/>
      <c r="AD100" s="204"/>
      <c r="AE100" s="17"/>
      <c r="AF100" s="204"/>
      <c r="AG100" s="214"/>
      <c r="AI100" s="214"/>
      <c r="AJ100" s="205"/>
      <c r="AK100" s="204"/>
      <c r="AL100" s="17"/>
      <c r="AM100" s="204"/>
      <c r="AN100" s="214"/>
      <c r="AP100" s="214"/>
      <c r="AQ100" s="205"/>
      <c r="AR100" s="204"/>
      <c r="AS100" s="17"/>
      <c r="AT100" s="204"/>
      <c r="AU100" s="214"/>
      <c r="AW100" s="214"/>
      <c r="AX100" s="205"/>
      <c r="AY100" s="204"/>
      <c r="AZ100" s="17"/>
      <c r="BA100" s="204"/>
      <c r="BB100" s="214"/>
    </row>
    <row r="101" spans="1:54" s="7" customFormat="1" ht="25.5">
      <c r="A101" s="202"/>
      <c r="B101" s="224" t="s">
        <v>339</v>
      </c>
      <c r="C101" s="222"/>
      <c r="D101" s="204" t="s">
        <v>25</v>
      </c>
      <c r="E101" s="205"/>
      <c r="F101" s="204"/>
      <c r="G101" s="17"/>
      <c r="I101" s="24"/>
      <c r="J101" s="3"/>
      <c r="K101" s="206"/>
      <c r="L101" s="207"/>
      <c r="M101" s="208"/>
      <c r="N101" s="209"/>
      <c r="P101" s="210"/>
      <c r="Q101" s="211"/>
      <c r="R101" s="212"/>
      <c r="S101" s="213"/>
      <c r="U101" s="214"/>
      <c r="V101" s="205"/>
      <c r="W101" s="204"/>
      <c r="X101" s="17"/>
      <c r="Y101" s="204"/>
      <c r="Z101" s="214"/>
      <c r="AB101" s="214"/>
      <c r="AC101" s="205"/>
      <c r="AD101" s="204"/>
      <c r="AE101" s="17"/>
      <c r="AF101" s="204"/>
      <c r="AG101" s="214"/>
      <c r="AI101" s="214"/>
      <c r="AJ101" s="205"/>
      <c r="AK101" s="204"/>
      <c r="AL101" s="17"/>
      <c r="AM101" s="204"/>
      <c r="AN101" s="214"/>
      <c r="AP101" s="214"/>
      <c r="AQ101" s="205"/>
      <c r="AR101" s="204"/>
      <c r="AS101" s="17"/>
      <c r="AT101" s="204"/>
      <c r="AU101" s="214"/>
      <c r="AW101" s="214"/>
      <c r="AX101" s="205"/>
      <c r="AY101" s="204"/>
      <c r="AZ101" s="17"/>
      <c r="BA101" s="204"/>
      <c r="BB101" s="214"/>
    </row>
    <row r="102" spans="1:54" s="7" customFormat="1">
      <c r="A102" s="218"/>
      <c r="B102" s="219" t="s">
        <v>340</v>
      </c>
      <c r="C102" s="222"/>
      <c r="D102" s="204" t="s">
        <v>25</v>
      </c>
      <c r="E102" s="205"/>
      <c r="F102" s="204"/>
      <c r="G102" s="17"/>
      <c r="I102" s="24"/>
      <c r="J102" s="3"/>
      <c r="K102" s="217"/>
      <c r="L102" s="216"/>
      <c r="M102" s="226"/>
      <c r="N102" s="209"/>
      <c r="P102" s="210"/>
      <c r="Q102" s="211"/>
      <c r="R102" s="212"/>
      <c r="S102" s="213"/>
      <c r="U102" s="214"/>
      <c r="V102" s="205"/>
      <c r="W102" s="204"/>
      <c r="X102" s="17"/>
      <c r="Y102" s="204"/>
      <c r="Z102" s="214"/>
      <c r="AB102" s="214"/>
      <c r="AC102" s="205"/>
      <c r="AD102" s="204"/>
      <c r="AE102" s="17"/>
      <c r="AF102" s="204"/>
      <c r="AG102" s="214"/>
      <c r="AI102" s="214"/>
      <c r="AJ102" s="205"/>
      <c r="AK102" s="204"/>
      <c r="AL102" s="17"/>
      <c r="AM102" s="204"/>
      <c r="AN102" s="214"/>
      <c r="AP102" s="214"/>
      <c r="AQ102" s="205"/>
      <c r="AR102" s="204"/>
      <c r="AS102" s="17"/>
      <c r="AT102" s="204"/>
      <c r="AU102" s="214"/>
      <c r="AW102" s="214"/>
      <c r="AX102" s="205"/>
      <c r="AY102" s="204"/>
      <c r="AZ102" s="17"/>
      <c r="BA102" s="204"/>
      <c r="BB102" s="214"/>
    </row>
    <row r="103" spans="1:54" s="7" customFormat="1">
      <c r="A103" s="218"/>
      <c r="B103" s="219" t="s">
        <v>371</v>
      </c>
      <c r="C103" s="222"/>
      <c r="D103" s="204" t="s">
        <v>25</v>
      </c>
      <c r="E103" s="205"/>
      <c r="F103" s="204"/>
      <c r="G103" s="17"/>
      <c r="I103" s="24"/>
      <c r="J103" s="3"/>
      <c r="K103" s="217"/>
      <c r="L103" s="216"/>
      <c r="M103" s="226"/>
      <c r="N103" s="209"/>
      <c r="P103" s="210"/>
      <c r="Q103" s="211"/>
      <c r="R103" s="212"/>
      <c r="S103" s="213"/>
      <c r="U103" s="214"/>
      <c r="V103" s="205"/>
      <c r="W103" s="204"/>
      <c r="X103" s="17"/>
      <c r="Y103" s="204"/>
      <c r="Z103" s="214"/>
      <c r="AB103" s="214"/>
      <c r="AC103" s="205"/>
      <c r="AD103" s="204"/>
      <c r="AE103" s="17"/>
      <c r="AF103" s="204"/>
      <c r="AG103" s="214"/>
      <c r="AI103" s="214"/>
      <c r="AJ103" s="205"/>
      <c r="AK103" s="204"/>
      <c r="AL103" s="17"/>
      <c r="AM103" s="204"/>
      <c r="AN103" s="214"/>
      <c r="AP103" s="214"/>
      <c r="AQ103" s="205"/>
      <c r="AR103" s="204"/>
      <c r="AS103" s="17"/>
      <c r="AT103" s="204"/>
      <c r="AU103" s="214"/>
      <c r="AW103" s="214"/>
      <c r="AX103" s="205"/>
      <c r="AY103" s="204"/>
      <c r="AZ103" s="17"/>
      <c r="BA103" s="204"/>
      <c r="BB103" s="214"/>
    </row>
    <row r="104" spans="1:54" s="7" customFormat="1">
      <c r="A104" s="218"/>
      <c r="B104" s="219" t="s">
        <v>360</v>
      </c>
      <c r="C104" s="222"/>
      <c r="D104" s="204" t="s">
        <v>25</v>
      </c>
      <c r="E104" s="205"/>
      <c r="F104" s="204"/>
      <c r="G104" s="17"/>
      <c r="I104" s="24"/>
      <c r="J104" s="3"/>
      <c r="K104" s="217"/>
      <c r="L104" s="216"/>
      <c r="M104" s="226"/>
      <c r="N104" s="209"/>
      <c r="P104" s="210"/>
      <c r="Q104" s="211"/>
      <c r="R104" s="212"/>
      <c r="S104" s="213"/>
      <c r="U104" s="214"/>
      <c r="V104" s="205"/>
      <c r="W104" s="204"/>
      <c r="X104" s="17"/>
      <c r="Y104" s="204"/>
      <c r="Z104" s="214"/>
      <c r="AB104" s="214"/>
      <c r="AC104" s="205"/>
      <c r="AD104" s="204"/>
      <c r="AE104" s="17"/>
      <c r="AF104" s="204"/>
      <c r="AG104" s="214"/>
      <c r="AI104" s="214"/>
      <c r="AJ104" s="205"/>
      <c r="AK104" s="204"/>
      <c r="AL104" s="17"/>
      <c r="AM104" s="204"/>
      <c r="AN104" s="214"/>
      <c r="AP104" s="214"/>
      <c r="AQ104" s="205"/>
      <c r="AR104" s="204"/>
      <c r="AS104" s="17"/>
      <c r="AT104" s="204"/>
      <c r="AU104" s="214"/>
      <c r="AW104" s="214"/>
      <c r="AX104" s="205"/>
      <c r="AY104" s="204"/>
      <c r="AZ104" s="17"/>
      <c r="BA104" s="204"/>
      <c r="BB104" s="214"/>
    </row>
    <row r="105" spans="1:54" s="7" customFormat="1">
      <c r="A105" s="218"/>
      <c r="B105" s="219"/>
      <c r="C105" s="222"/>
      <c r="D105" s="204"/>
      <c r="E105" s="205"/>
      <c r="F105" s="204"/>
      <c r="G105" s="17"/>
      <c r="I105" s="24"/>
      <c r="J105" s="3"/>
      <c r="K105" s="217"/>
      <c r="L105" s="216"/>
      <c r="M105" s="226"/>
      <c r="N105" s="209"/>
      <c r="P105" s="210"/>
      <c r="Q105" s="211"/>
      <c r="R105" s="212"/>
      <c r="S105" s="213"/>
      <c r="U105" s="214"/>
      <c r="V105" s="205"/>
      <c r="W105" s="204"/>
      <c r="X105" s="17"/>
      <c r="Y105" s="204"/>
      <c r="Z105" s="214"/>
      <c r="AB105" s="214"/>
      <c r="AC105" s="205"/>
      <c r="AD105" s="204"/>
      <c r="AE105" s="17"/>
      <c r="AF105" s="204"/>
      <c r="AG105" s="214"/>
      <c r="AI105" s="214"/>
      <c r="AJ105" s="205"/>
      <c r="AK105" s="204"/>
      <c r="AL105" s="17"/>
      <c r="AM105" s="204"/>
      <c r="AN105" s="214"/>
      <c r="AP105" s="214"/>
      <c r="AQ105" s="205"/>
      <c r="AR105" s="204"/>
      <c r="AS105" s="17"/>
      <c r="AT105" s="204"/>
      <c r="AU105" s="214"/>
      <c r="AW105" s="214"/>
      <c r="AX105" s="205"/>
      <c r="AY105" s="204"/>
      <c r="AZ105" s="17"/>
      <c r="BA105" s="204"/>
      <c r="BB105" s="214"/>
    </row>
    <row r="106" spans="1:54" s="7" customFormat="1">
      <c r="A106" s="218"/>
      <c r="B106" s="219"/>
      <c r="C106" s="222"/>
      <c r="D106" s="204"/>
      <c r="E106" s="205"/>
      <c r="F106" s="204"/>
      <c r="G106" s="17"/>
      <c r="I106" s="24"/>
      <c r="J106" s="3"/>
      <c r="K106" s="206"/>
      <c r="L106" s="207"/>
      <c r="M106" s="208"/>
      <c r="N106" s="209"/>
      <c r="P106" s="210"/>
      <c r="Q106" s="211"/>
      <c r="R106" s="212"/>
      <c r="S106" s="213"/>
      <c r="U106" s="214"/>
      <c r="V106" s="205"/>
      <c r="W106" s="204"/>
      <c r="X106" s="17"/>
      <c r="Y106" s="204"/>
      <c r="Z106" s="214"/>
      <c r="AB106" s="214"/>
      <c r="AC106" s="205"/>
      <c r="AD106" s="204"/>
      <c r="AE106" s="17"/>
      <c r="AF106" s="204"/>
      <c r="AG106" s="214"/>
      <c r="AI106" s="214"/>
      <c r="AJ106" s="205"/>
      <c r="AK106" s="204"/>
      <c r="AL106" s="17"/>
      <c r="AM106" s="204"/>
      <c r="AN106" s="214"/>
      <c r="AP106" s="214"/>
      <c r="AQ106" s="205"/>
      <c r="AR106" s="204"/>
      <c r="AS106" s="17"/>
      <c r="AT106" s="204"/>
      <c r="AU106" s="214"/>
      <c r="AW106" s="214"/>
      <c r="AX106" s="205"/>
      <c r="AY106" s="204"/>
      <c r="AZ106" s="17"/>
      <c r="BA106" s="204"/>
      <c r="BB106" s="214"/>
    </row>
    <row r="107" spans="1:54" s="7" customFormat="1">
      <c r="A107" s="218"/>
      <c r="B107" s="219"/>
      <c r="C107" s="222"/>
      <c r="D107" s="204"/>
      <c r="E107" s="205"/>
      <c r="F107" s="204"/>
      <c r="G107" s="17"/>
      <c r="I107" s="24"/>
      <c r="J107" s="3"/>
      <c r="K107" s="206"/>
      <c r="L107" s="207"/>
      <c r="M107" s="208"/>
      <c r="N107" s="209"/>
      <c r="P107" s="210"/>
      <c r="Q107" s="211"/>
      <c r="R107" s="212"/>
      <c r="S107" s="213"/>
      <c r="U107" s="214"/>
      <c r="V107" s="205"/>
      <c r="W107" s="204"/>
      <c r="X107" s="17"/>
      <c r="Y107" s="204"/>
      <c r="Z107" s="214"/>
      <c r="AB107" s="214"/>
      <c r="AC107" s="205"/>
      <c r="AD107" s="204"/>
      <c r="AE107" s="17"/>
      <c r="AF107" s="204"/>
      <c r="AG107" s="214"/>
      <c r="AI107" s="214"/>
      <c r="AJ107" s="205"/>
      <c r="AK107" s="204"/>
      <c r="AL107" s="17"/>
      <c r="AM107" s="204"/>
      <c r="AN107" s="214"/>
      <c r="AP107" s="214"/>
      <c r="AQ107" s="205"/>
      <c r="AR107" s="204"/>
      <c r="AS107" s="17"/>
      <c r="AT107" s="204"/>
      <c r="AU107" s="214"/>
      <c r="AW107" s="214"/>
      <c r="AX107" s="205"/>
      <c r="AY107" s="204"/>
      <c r="AZ107" s="17"/>
      <c r="BA107" s="204"/>
      <c r="BB107" s="214"/>
    </row>
    <row r="108" spans="1:54" s="7" customFormat="1" ht="33" customHeight="1">
      <c r="A108" s="218"/>
      <c r="B108" s="220" t="str">
        <f>CONCATENATE("SOUS-TOTAL ",A88," ",B88)</f>
        <v>SOUS-TOTAL 8 SPECIFICATION DES TRAVAUX DE PLOMBERIE</v>
      </c>
      <c r="C108" s="222"/>
      <c r="D108" s="204"/>
      <c r="E108" s="205"/>
      <c r="G108" s="221"/>
      <c r="I108" s="24"/>
      <c r="J108" s="3"/>
      <c r="K108" s="206"/>
      <c r="L108" s="207"/>
      <c r="M108" s="208"/>
      <c r="N108" s="209"/>
      <c r="P108" s="210"/>
      <c r="Q108" s="211"/>
      <c r="R108" s="212"/>
      <c r="S108" s="213"/>
      <c r="U108" s="214"/>
      <c r="V108" s="205"/>
      <c r="W108" s="204"/>
      <c r="X108" s="17"/>
      <c r="Y108" s="204"/>
      <c r="Z108" s="214"/>
      <c r="AB108" s="214"/>
      <c r="AC108" s="205"/>
      <c r="AD108" s="204"/>
      <c r="AE108" s="17"/>
      <c r="AF108" s="204"/>
      <c r="AG108" s="214"/>
      <c r="AI108" s="214"/>
      <c r="AJ108" s="205"/>
      <c r="AK108" s="204"/>
      <c r="AL108" s="17"/>
      <c r="AM108" s="204"/>
      <c r="AN108" s="214"/>
      <c r="AP108" s="214"/>
      <c r="AQ108" s="205"/>
      <c r="AR108" s="204"/>
      <c r="AS108" s="17"/>
      <c r="AT108" s="204"/>
      <c r="AU108" s="214"/>
      <c r="AW108" s="214"/>
      <c r="AX108" s="205"/>
      <c r="AY108" s="204"/>
      <c r="AZ108" s="17"/>
      <c r="BA108" s="204"/>
      <c r="BB108" s="214"/>
    </row>
    <row r="109" spans="1:54" s="7" customFormat="1">
      <c r="A109" s="218"/>
      <c r="B109" s="219"/>
      <c r="C109" s="222"/>
      <c r="D109" s="204"/>
      <c r="E109" s="205"/>
      <c r="F109" s="204"/>
      <c r="G109" s="17"/>
      <c r="I109" s="24"/>
      <c r="J109" s="3"/>
      <c r="K109" s="206"/>
      <c r="L109" s="207"/>
      <c r="M109" s="208"/>
      <c r="N109" s="209"/>
      <c r="P109" s="210"/>
      <c r="Q109" s="211"/>
      <c r="R109" s="212"/>
      <c r="S109" s="213"/>
      <c r="U109" s="214"/>
      <c r="V109" s="205"/>
      <c r="W109" s="204"/>
      <c r="X109" s="17"/>
      <c r="Y109" s="204"/>
      <c r="Z109" s="214"/>
      <c r="AB109" s="214"/>
      <c r="AC109" s="205"/>
      <c r="AD109" s="204"/>
      <c r="AE109" s="17"/>
      <c r="AF109" s="204"/>
      <c r="AG109" s="214"/>
      <c r="AI109" s="214"/>
      <c r="AJ109" s="205"/>
      <c r="AK109" s="204"/>
      <c r="AL109" s="17"/>
      <c r="AM109" s="204"/>
      <c r="AN109" s="214"/>
      <c r="AP109" s="214"/>
      <c r="AQ109" s="205"/>
      <c r="AR109" s="204"/>
      <c r="AS109" s="17"/>
      <c r="AT109" s="204"/>
      <c r="AU109" s="214"/>
      <c r="AW109" s="214"/>
      <c r="AX109" s="205"/>
      <c r="AY109" s="204"/>
      <c r="AZ109" s="17"/>
      <c r="BA109" s="204"/>
      <c r="BB109" s="214"/>
    </row>
    <row r="110" spans="1:54" s="7" customFormat="1">
      <c r="A110" s="218"/>
      <c r="B110" s="219"/>
      <c r="C110" s="222"/>
      <c r="D110" s="204"/>
      <c r="E110" s="205"/>
      <c r="F110" s="204"/>
      <c r="G110" s="17"/>
      <c r="I110" s="24"/>
      <c r="J110" s="3"/>
      <c r="K110" s="206"/>
      <c r="L110" s="207"/>
      <c r="M110" s="208"/>
      <c r="N110" s="209"/>
      <c r="P110" s="210"/>
      <c r="Q110" s="211"/>
      <c r="R110" s="212"/>
      <c r="S110" s="213"/>
      <c r="U110" s="214"/>
      <c r="V110" s="205"/>
      <c r="W110" s="204"/>
      <c r="X110" s="17"/>
      <c r="Y110" s="204"/>
      <c r="Z110" s="214"/>
      <c r="AB110" s="214"/>
      <c r="AC110" s="205"/>
      <c r="AD110" s="204"/>
      <c r="AE110" s="17"/>
      <c r="AF110" s="204"/>
      <c r="AG110" s="214"/>
      <c r="AI110" s="214"/>
      <c r="AJ110" s="205"/>
      <c r="AK110" s="204"/>
      <c r="AL110" s="17"/>
      <c r="AM110" s="204"/>
      <c r="AN110" s="214"/>
      <c r="AP110" s="214"/>
      <c r="AQ110" s="205"/>
      <c r="AR110" s="204"/>
      <c r="AS110" s="17"/>
      <c r="AT110" s="204"/>
      <c r="AU110" s="214"/>
      <c r="AW110" s="214"/>
      <c r="AX110" s="205"/>
      <c r="AY110" s="204"/>
      <c r="AZ110" s="17"/>
      <c r="BA110" s="204"/>
      <c r="BB110" s="214"/>
    </row>
    <row r="111" spans="1:54" s="7" customFormat="1" hidden="1">
      <c r="A111" s="218"/>
      <c r="B111" s="219"/>
      <c r="C111" s="222"/>
      <c r="D111" s="204"/>
      <c r="E111" s="205"/>
      <c r="F111" s="204"/>
      <c r="G111" s="17"/>
      <c r="I111" s="24"/>
      <c r="J111" s="3"/>
      <c r="K111" s="206"/>
      <c r="L111" s="207"/>
      <c r="M111" s="208"/>
      <c r="N111" s="209"/>
      <c r="P111" s="210"/>
      <c r="Q111" s="211"/>
      <c r="R111" s="212"/>
      <c r="S111" s="213"/>
      <c r="U111" s="214"/>
      <c r="V111" s="205"/>
      <c r="W111" s="204"/>
      <c r="X111" s="17"/>
      <c r="Y111" s="204"/>
      <c r="Z111" s="214"/>
      <c r="AB111" s="214"/>
      <c r="AC111" s="205"/>
      <c r="AD111" s="204"/>
      <c r="AE111" s="17"/>
      <c r="AF111" s="204"/>
      <c r="AG111" s="214"/>
      <c r="AI111" s="214"/>
      <c r="AJ111" s="205"/>
      <c r="AK111" s="204"/>
      <c r="AL111" s="17"/>
      <c r="AM111" s="204"/>
      <c r="AN111" s="214"/>
      <c r="AP111" s="214"/>
      <c r="AQ111" s="205"/>
      <c r="AR111" s="204"/>
      <c r="AS111" s="17"/>
      <c r="AT111" s="204"/>
      <c r="AU111" s="214"/>
      <c r="AW111" s="214"/>
      <c r="AX111" s="205"/>
      <c r="AY111" s="204"/>
      <c r="AZ111" s="17"/>
      <c r="BA111" s="204"/>
      <c r="BB111" s="214"/>
    </row>
    <row r="112" spans="1:54" s="7" customFormat="1" hidden="1">
      <c r="A112" s="218"/>
      <c r="B112" s="219"/>
      <c r="C112" s="222"/>
      <c r="D112" s="204"/>
      <c r="E112" s="205"/>
      <c r="F112" s="204"/>
      <c r="G112" s="17"/>
      <c r="I112" s="24"/>
      <c r="J112" s="3"/>
      <c r="K112" s="206"/>
      <c r="L112" s="207"/>
      <c r="M112" s="208"/>
      <c r="N112" s="209"/>
      <c r="P112" s="210"/>
      <c r="Q112" s="211"/>
      <c r="R112" s="212"/>
      <c r="S112" s="213"/>
      <c r="U112" s="214"/>
      <c r="V112" s="205"/>
      <c r="W112" s="204"/>
      <c r="X112" s="17"/>
      <c r="Y112" s="204"/>
      <c r="Z112" s="214"/>
      <c r="AB112" s="214"/>
      <c r="AC112" s="205"/>
      <c r="AD112" s="204"/>
      <c r="AE112" s="17"/>
      <c r="AF112" s="204"/>
      <c r="AG112" s="214"/>
      <c r="AI112" s="214"/>
      <c r="AJ112" s="205"/>
      <c r="AK112" s="204"/>
      <c r="AL112" s="17"/>
      <c r="AM112" s="204"/>
      <c r="AN112" s="214"/>
      <c r="AP112" s="214"/>
      <c r="AQ112" s="205"/>
      <c r="AR112" s="204"/>
      <c r="AS112" s="17"/>
      <c r="AT112" s="204"/>
      <c r="AU112" s="214"/>
      <c r="AW112" s="214"/>
      <c r="AX112" s="205"/>
      <c r="AY112" s="204"/>
      <c r="AZ112" s="17"/>
      <c r="BA112" s="204"/>
      <c r="BB112" s="214"/>
    </row>
    <row r="113" spans="1:54" s="7" customFormat="1" hidden="1">
      <c r="A113" s="218"/>
      <c r="B113" s="219"/>
      <c r="C113" s="222"/>
      <c r="D113" s="204"/>
      <c r="E113" s="205"/>
      <c r="F113" s="204"/>
      <c r="G113" s="17"/>
      <c r="I113" s="24"/>
      <c r="J113" s="3"/>
      <c r="K113" s="206"/>
      <c r="L113" s="207"/>
      <c r="M113" s="208"/>
      <c r="N113" s="209"/>
      <c r="P113" s="210"/>
      <c r="Q113" s="211"/>
      <c r="R113" s="212"/>
      <c r="S113" s="213"/>
      <c r="U113" s="214"/>
      <c r="V113" s="205"/>
      <c r="W113" s="204"/>
      <c r="X113" s="17"/>
      <c r="Y113" s="204"/>
      <c r="Z113" s="214"/>
      <c r="AB113" s="214"/>
      <c r="AC113" s="205"/>
      <c r="AD113" s="204"/>
      <c r="AE113" s="17"/>
      <c r="AF113" s="204"/>
      <c r="AG113" s="214"/>
      <c r="AI113" s="214"/>
      <c r="AJ113" s="205"/>
      <c r="AK113" s="204"/>
      <c r="AL113" s="17"/>
      <c r="AM113" s="204"/>
      <c r="AN113" s="214"/>
      <c r="AP113" s="214"/>
      <c r="AQ113" s="205"/>
      <c r="AR113" s="204"/>
      <c r="AS113" s="17"/>
      <c r="AT113" s="204"/>
      <c r="AU113" s="214"/>
      <c r="AW113" s="214"/>
      <c r="AX113" s="205"/>
      <c r="AY113" s="204"/>
      <c r="AZ113" s="17"/>
      <c r="BA113" s="204"/>
      <c r="BB113" s="214"/>
    </row>
    <row r="114" spans="1:54" s="7" customFormat="1" hidden="1">
      <c r="A114" s="218"/>
      <c r="B114" s="219"/>
      <c r="C114" s="222"/>
      <c r="D114" s="204"/>
      <c r="E114" s="205"/>
      <c r="F114" s="204"/>
      <c r="G114" s="17"/>
      <c r="I114" s="24"/>
      <c r="J114" s="3"/>
      <c r="K114" s="206"/>
      <c r="L114" s="207"/>
      <c r="M114" s="208"/>
      <c r="N114" s="209"/>
      <c r="P114" s="210"/>
      <c r="Q114" s="211"/>
      <c r="R114" s="212"/>
      <c r="S114" s="213"/>
      <c r="U114" s="214"/>
      <c r="V114" s="205"/>
      <c r="W114" s="204"/>
      <c r="X114" s="17"/>
      <c r="Y114" s="204"/>
      <c r="Z114" s="214"/>
      <c r="AB114" s="214"/>
      <c r="AC114" s="205"/>
      <c r="AD114" s="204"/>
      <c r="AE114" s="17"/>
      <c r="AF114" s="204"/>
      <c r="AG114" s="214"/>
      <c r="AI114" s="214"/>
      <c r="AJ114" s="205"/>
      <c r="AK114" s="204"/>
      <c r="AL114" s="17"/>
      <c r="AM114" s="204"/>
      <c r="AN114" s="214"/>
      <c r="AP114" s="214"/>
      <c r="AQ114" s="205"/>
      <c r="AR114" s="204"/>
      <c r="AS114" s="17"/>
      <c r="AT114" s="204"/>
      <c r="AU114" s="214"/>
      <c r="AW114" s="214"/>
      <c r="AX114" s="205"/>
      <c r="AY114" s="204"/>
      <c r="AZ114" s="17"/>
      <c r="BA114" s="204"/>
      <c r="BB114" s="214"/>
    </row>
    <row r="115" spans="1:54" s="7" customFormat="1" hidden="1">
      <c r="A115" s="218"/>
      <c r="B115" s="219"/>
      <c r="C115" s="222"/>
      <c r="D115" s="204"/>
      <c r="E115" s="205"/>
      <c r="F115" s="204"/>
      <c r="G115" s="17"/>
      <c r="I115" s="24"/>
      <c r="J115" s="3"/>
      <c r="K115" s="206"/>
      <c r="L115" s="207"/>
      <c r="M115" s="208"/>
      <c r="N115" s="209"/>
      <c r="P115" s="210"/>
      <c r="Q115" s="211"/>
      <c r="R115" s="212"/>
      <c r="S115" s="213"/>
      <c r="U115" s="214"/>
      <c r="V115" s="205"/>
      <c r="W115" s="204"/>
      <c r="X115" s="17"/>
      <c r="Y115" s="204"/>
      <c r="Z115" s="214"/>
      <c r="AB115" s="214"/>
      <c r="AC115" s="205"/>
      <c r="AD115" s="204"/>
      <c r="AE115" s="17"/>
      <c r="AF115" s="204"/>
      <c r="AG115" s="214"/>
      <c r="AI115" s="214"/>
      <c r="AJ115" s="205"/>
      <c r="AK115" s="204"/>
      <c r="AL115" s="17"/>
      <c r="AM115" s="204"/>
      <c r="AN115" s="214"/>
      <c r="AP115" s="214"/>
      <c r="AQ115" s="205"/>
      <c r="AR115" s="204"/>
      <c r="AS115" s="17"/>
      <c r="AT115" s="204"/>
      <c r="AU115" s="214"/>
      <c r="AW115" s="214"/>
      <c r="AX115" s="205"/>
      <c r="AY115" s="204"/>
      <c r="AZ115" s="17"/>
      <c r="BA115" s="204"/>
      <c r="BB115" s="214"/>
    </row>
    <row r="116" spans="1:54" s="7" customFormat="1" hidden="1">
      <c r="A116" s="218"/>
      <c r="B116" s="219"/>
      <c r="C116" s="222"/>
      <c r="D116" s="204"/>
      <c r="E116" s="205"/>
      <c r="F116" s="204"/>
      <c r="G116" s="17"/>
      <c r="I116" s="24"/>
      <c r="J116" s="3"/>
      <c r="K116" s="206"/>
      <c r="L116" s="207"/>
      <c r="M116" s="208"/>
      <c r="N116" s="209"/>
      <c r="P116" s="210"/>
      <c r="Q116" s="211"/>
      <c r="R116" s="212"/>
      <c r="S116" s="213"/>
      <c r="U116" s="214"/>
      <c r="V116" s="205"/>
      <c r="W116" s="204"/>
      <c r="X116" s="17"/>
      <c r="Y116" s="204"/>
      <c r="Z116" s="214"/>
      <c r="AB116" s="214"/>
      <c r="AC116" s="205"/>
      <c r="AD116" s="204"/>
      <c r="AE116" s="17"/>
      <c r="AF116" s="204"/>
      <c r="AG116" s="214"/>
      <c r="AI116" s="214"/>
      <c r="AJ116" s="205"/>
      <c r="AK116" s="204"/>
      <c r="AL116" s="17"/>
      <c r="AM116" s="204"/>
      <c r="AN116" s="214"/>
      <c r="AP116" s="214"/>
      <c r="AQ116" s="205"/>
      <c r="AR116" s="204"/>
      <c r="AS116" s="17"/>
      <c r="AT116" s="204"/>
      <c r="AU116" s="214"/>
      <c r="AW116" s="214"/>
      <c r="AX116" s="205"/>
      <c r="AY116" s="204"/>
      <c r="AZ116" s="17"/>
      <c r="BA116" s="204"/>
      <c r="BB116" s="214"/>
    </row>
    <row r="117" spans="1:54" s="7" customFormat="1" hidden="1">
      <c r="A117" s="19"/>
      <c r="B117" s="20"/>
      <c r="C117" s="20"/>
      <c r="D117" s="204">
        <f t="shared" si="0"/>
        <v>0</v>
      </c>
      <c r="E117" s="205">
        <f t="shared" si="0"/>
        <v>0</v>
      </c>
      <c r="F117" s="204">
        <f t="shared" ref="F117:F118" si="43">ROUNDUP(M117/(1-$I$12),1)</f>
        <v>0</v>
      </c>
      <c r="G117" s="17">
        <f t="shared" ref="G117:G118" si="44">E117*F117</f>
        <v>0</v>
      </c>
      <c r="I117" s="24">
        <f t="shared" si="1"/>
        <v>0</v>
      </c>
      <c r="J117" s="3"/>
      <c r="K117" s="206"/>
      <c r="L117" s="207"/>
      <c r="M117" s="208">
        <v>0</v>
      </c>
      <c r="N117" s="209">
        <f t="shared" si="2"/>
        <v>0</v>
      </c>
      <c r="P117" s="210"/>
      <c r="Q117" s="211"/>
      <c r="R117" s="212"/>
      <c r="S117" s="213">
        <f t="shared" si="3"/>
        <v>0</v>
      </c>
      <c r="U117" s="214"/>
      <c r="V117" s="205"/>
      <c r="W117" s="204"/>
      <c r="X117" s="17">
        <f t="shared" si="4"/>
        <v>0</v>
      </c>
      <c r="Y117" s="204">
        <f t="shared" si="5"/>
        <v>0</v>
      </c>
      <c r="Z117" s="214"/>
      <c r="AB117" s="214"/>
      <c r="AC117" s="205"/>
      <c r="AD117" s="204">
        <v>0</v>
      </c>
      <c r="AE117" s="17">
        <f t="shared" si="6"/>
        <v>0</v>
      </c>
      <c r="AF117" s="204">
        <f t="shared" si="7"/>
        <v>0</v>
      </c>
      <c r="AG117" s="214"/>
      <c r="AI117" s="214"/>
      <c r="AJ117" s="205"/>
      <c r="AK117" s="204"/>
      <c r="AL117" s="17">
        <f t="shared" si="8"/>
        <v>0</v>
      </c>
      <c r="AM117" s="204">
        <f t="shared" si="9"/>
        <v>0</v>
      </c>
      <c r="AN117" s="214"/>
      <c r="AP117" s="214"/>
      <c r="AQ117" s="205"/>
      <c r="AR117" s="204">
        <v>0</v>
      </c>
      <c r="AS117" s="17">
        <f t="shared" si="15"/>
        <v>0</v>
      </c>
      <c r="AT117" s="204">
        <f t="shared" si="11"/>
        <v>0</v>
      </c>
      <c r="AU117" s="214"/>
      <c r="AW117" s="214"/>
      <c r="AX117" s="205"/>
      <c r="AY117" s="204"/>
      <c r="AZ117" s="17">
        <f t="shared" si="12"/>
        <v>0</v>
      </c>
      <c r="BA117" s="204">
        <f t="shared" si="13"/>
        <v>0</v>
      </c>
      <c r="BB117" s="214"/>
    </row>
    <row r="118" spans="1:54" s="7" customFormat="1" hidden="1">
      <c r="A118" s="19"/>
      <c r="B118" s="20"/>
      <c r="C118" s="20"/>
      <c r="D118" s="204">
        <f t="shared" si="0"/>
        <v>0</v>
      </c>
      <c r="E118" s="205">
        <f t="shared" si="0"/>
        <v>0</v>
      </c>
      <c r="F118" s="204">
        <f t="shared" si="43"/>
        <v>0</v>
      </c>
      <c r="G118" s="17">
        <f t="shared" si="44"/>
        <v>0</v>
      </c>
      <c r="I118" s="24">
        <f t="shared" si="1"/>
        <v>0</v>
      </c>
      <c r="J118" s="3"/>
      <c r="K118" s="206"/>
      <c r="L118" s="207"/>
      <c r="M118" s="208">
        <v>0</v>
      </c>
      <c r="N118" s="209">
        <f t="shared" si="2"/>
        <v>0</v>
      </c>
      <c r="P118" s="210"/>
      <c r="Q118" s="211"/>
      <c r="R118" s="212"/>
      <c r="S118" s="213">
        <f t="shared" si="3"/>
        <v>0</v>
      </c>
      <c r="U118" s="214"/>
      <c r="V118" s="205"/>
      <c r="W118" s="204"/>
      <c r="X118" s="17">
        <f t="shared" si="4"/>
        <v>0</v>
      </c>
      <c r="Y118" s="204">
        <f t="shared" si="5"/>
        <v>0</v>
      </c>
      <c r="Z118" s="214"/>
      <c r="AB118" s="214"/>
      <c r="AC118" s="205"/>
      <c r="AD118" s="204">
        <v>0</v>
      </c>
      <c r="AE118" s="17">
        <f t="shared" si="6"/>
        <v>0</v>
      </c>
      <c r="AF118" s="204">
        <f t="shared" si="7"/>
        <v>0</v>
      </c>
      <c r="AG118" s="214"/>
      <c r="AI118" s="214"/>
      <c r="AJ118" s="205"/>
      <c r="AK118" s="204"/>
      <c r="AL118" s="17">
        <f t="shared" si="8"/>
        <v>0</v>
      </c>
      <c r="AM118" s="204">
        <f t="shared" si="9"/>
        <v>0</v>
      </c>
      <c r="AN118" s="214"/>
      <c r="AP118" s="214"/>
      <c r="AQ118" s="205"/>
      <c r="AR118" s="204">
        <v>0</v>
      </c>
      <c r="AS118" s="17">
        <f t="shared" si="15"/>
        <v>0</v>
      </c>
      <c r="AT118" s="204">
        <f t="shared" si="11"/>
        <v>0</v>
      </c>
      <c r="AU118" s="214"/>
      <c r="AW118" s="214"/>
      <c r="AX118" s="205"/>
      <c r="AY118" s="204"/>
      <c r="AZ118" s="17">
        <f t="shared" si="12"/>
        <v>0</v>
      </c>
      <c r="BA118" s="204">
        <f t="shared" si="13"/>
        <v>0</v>
      </c>
      <c r="BB118" s="214"/>
    </row>
    <row r="119" spans="1:54" s="7" customFormat="1" hidden="1">
      <c r="B119" s="230"/>
      <c r="C119" s="30"/>
      <c r="D119" s="204">
        <f t="shared" ref="D119" si="45">K119</f>
        <v>0</v>
      </c>
      <c r="E119" s="31"/>
      <c r="F119" s="31"/>
      <c r="G119" s="31"/>
      <c r="I119" s="31">
        <f>IF(ISERR((1-(S119/G119))=TRUE),0,(1-(S119/G119)))</f>
        <v>0</v>
      </c>
      <c r="J119" s="3"/>
      <c r="K119" s="8"/>
      <c r="L119" s="9"/>
      <c r="P119" s="8"/>
      <c r="Q119" s="9"/>
      <c r="U119" s="31"/>
      <c r="V119" s="31"/>
      <c r="W119" s="31"/>
      <c r="X119" s="31"/>
      <c r="Y119" s="8"/>
      <c r="Z119" s="8"/>
      <c r="AB119" s="31"/>
      <c r="AC119" s="31"/>
      <c r="AD119" s="31"/>
      <c r="AE119" s="31"/>
      <c r="AF119" s="189"/>
      <c r="AG119" s="8"/>
      <c r="AI119" s="31"/>
      <c r="AJ119" s="31"/>
      <c r="AK119" s="31"/>
      <c r="AL119" s="31"/>
      <c r="AM119" s="189"/>
      <c r="AN119" s="8"/>
      <c r="AP119" s="31"/>
      <c r="AQ119" s="31"/>
      <c r="AR119" s="31"/>
      <c r="AS119" s="31"/>
      <c r="AT119" s="189"/>
      <c r="AU119" s="8"/>
      <c r="AW119" s="31"/>
      <c r="AX119" s="31"/>
      <c r="AY119" s="31"/>
      <c r="AZ119" s="31"/>
      <c r="BA119" s="189"/>
      <c r="BB119" s="8"/>
    </row>
    <row r="120" spans="1:54" s="7" customFormat="1">
      <c r="A120" s="299" t="str">
        <f>"TOTAL € HT - "&amp;B12</f>
        <v>TOTAL € HT - CVC</v>
      </c>
      <c r="B120" s="300"/>
      <c r="C120" s="300"/>
      <c r="D120" s="300"/>
      <c r="E120" s="300"/>
      <c r="F120" s="301"/>
      <c r="G120" s="35"/>
      <c r="I120" s="24">
        <f>IF(ISERR((1-(N120/G120))=TRUE),0,(1-(N120/G120)))</f>
        <v>0</v>
      </c>
      <c r="J120" s="3"/>
      <c r="K120" s="36"/>
      <c r="L120" s="37"/>
      <c r="M120" s="38"/>
      <c r="N120" s="231">
        <f>SUM(N14:N119)</f>
        <v>35319.822607000002</v>
      </c>
      <c r="P120" s="36"/>
      <c r="Q120" s="37"/>
      <c r="R120" s="38"/>
      <c r="S120" s="232">
        <f>SUM(S14:S119)</f>
        <v>0</v>
      </c>
      <c r="X120" s="233">
        <f>SUM(X14:X119)</f>
        <v>0</v>
      </c>
      <c r="Y120" s="204">
        <f>$N120-X120</f>
        <v>35319.822607000002</v>
      </c>
      <c r="Z120" s="8"/>
      <c r="AE120" s="233">
        <f>SUM(AE14:AE119)</f>
        <v>0</v>
      </c>
      <c r="AF120" s="204">
        <f>$N120-AE120</f>
        <v>35319.822607000002</v>
      </c>
      <c r="AG120" s="8"/>
      <c r="AL120" s="233">
        <f>SUM(AL14:AL119)</f>
        <v>0</v>
      </c>
      <c r="AM120" s="204">
        <f>$N120-AL120</f>
        <v>35319.822607000002</v>
      </c>
      <c r="AN120" s="8"/>
      <c r="AS120" s="233">
        <f>SUM(AS14:AS119)</f>
        <v>0</v>
      </c>
      <c r="AT120" s="204">
        <f>$N120-AS120</f>
        <v>35319.822607000002</v>
      </c>
      <c r="AU120" s="8"/>
      <c r="AZ120" s="233">
        <f>SUM(AZ14:AZ119)</f>
        <v>0</v>
      </c>
      <c r="BA120" s="204">
        <f>$N120-AZ120</f>
        <v>35319.822607000002</v>
      </c>
      <c r="BB120" s="8"/>
    </row>
    <row r="121" spans="1:54" s="39" customFormat="1">
      <c r="B121" s="63"/>
      <c r="H121" s="7"/>
      <c r="I121" s="40"/>
      <c r="J121" s="3"/>
      <c r="K121" s="41"/>
      <c r="L121" s="42"/>
      <c r="P121" s="41"/>
      <c r="Q121" s="42"/>
      <c r="Y121" s="41"/>
      <c r="Z121" s="41"/>
      <c r="AF121" s="234"/>
      <c r="AG121" s="235"/>
      <c r="AT121" s="234"/>
      <c r="AU121" s="235"/>
    </row>
    <row r="122" spans="1:54" s="7" customFormat="1" ht="33" customHeight="1">
      <c r="A122" s="202"/>
      <c r="B122" s="203" t="s">
        <v>372</v>
      </c>
      <c r="C122" s="222"/>
      <c r="D122" s="204"/>
      <c r="E122" s="205"/>
      <c r="F122" s="204"/>
      <c r="G122" s="17"/>
      <c r="I122" s="24"/>
      <c r="J122" s="3"/>
      <c r="K122" s="217"/>
      <c r="L122" s="216"/>
      <c r="M122" s="226"/>
      <c r="N122" s="209"/>
      <c r="P122" s="210"/>
      <c r="Q122" s="211"/>
      <c r="R122" s="212"/>
      <c r="S122" s="213"/>
      <c r="U122" s="214"/>
      <c r="V122" s="205"/>
      <c r="W122" s="204"/>
      <c r="X122" s="17"/>
      <c r="Y122" s="204"/>
      <c r="Z122" s="214"/>
      <c r="AB122" s="214"/>
      <c r="AC122" s="205"/>
      <c r="AD122" s="204"/>
      <c r="AE122" s="17"/>
      <c r="AF122" s="204"/>
      <c r="AG122" s="214"/>
      <c r="AI122" s="214"/>
      <c r="AJ122" s="205"/>
      <c r="AK122" s="204"/>
      <c r="AL122" s="17"/>
      <c r="AM122" s="204"/>
      <c r="AN122" s="214"/>
      <c r="AP122" s="214"/>
      <c r="AQ122" s="205"/>
      <c r="AR122" s="204"/>
      <c r="AS122" s="17"/>
      <c r="AT122" s="204"/>
      <c r="AU122" s="214"/>
      <c r="AW122" s="214"/>
      <c r="AX122" s="205"/>
      <c r="AY122" s="204"/>
      <c r="AZ122" s="17"/>
      <c r="BA122" s="204"/>
      <c r="BB122" s="214"/>
    </row>
    <row r="123" spans="1:54" s="7" customFormat="1">
      <c r="A123" s="202"/>
      <c r="B123" s="224"/>
      <c r="C123" s="222"/>
      <c r="D123" s="204"/>
      <c r="E123" s="205"/>
      <c r="F123" s="204"/>
      <c r="G123" s="17"/>
      <c r="I123" s="24"/>
      <c r="J123" s="3"/>
      <c r="K123" s="206"/>
      <c r="L123" s="207"/>
      <c r="M123" s="208"/>
      <c r="N123" s="209"/>
      <c r="P123" s="210"/>
      <c r="Q123" s="211"/>
      <c r="R123" s="212"/>
      <c r="S123" s="213"/>
      <c r="U123" s="214"/>
      <c r="V123" s="205"/>
      <c r="W123" s="204"/>
      <c r="X123" s="17"/>
      <c r="Y123" s="204"/>
      <c r="Z123" s="214"/>
      <c r="AB123" s="214"/>
      <c r="AC123" s="205"/>
      <c r="AD123" s="204"/>
      <c r="AE123" s="17"/>
      <c r="AF123" s="204"/>
      <c r="AG123" s="214"/>
      <c r="AI123" s="214"/>
      <c r="AJ123" s="205"/>
      <c r="AK123" s="204"/>
      <c r="AL123" s="17"/>
      <c r="AM123" s="204"/>
      <c r="AN123" s="214"/>
      <c r="AP123" s="214"/>
      <c r="AQ123" s="205"/>
      <c r="AR123" s="204"/>
      <c r="AS123" s="17"/>
      <c r="AT123" s="204"/>
      <c r="AU123" s="214"/>
      <c r="AW123" s="214"/>
      <c r="AX123" s="205"/>
      <c r="AY123" s="204"/>
      <c r="AZ123" s="17"/>
      <c r="BA123" s="204"/>
      <c r="BB123" s="214"/>
    </row>
    <row r="124" spans="1:54" s="7" customFormat="1" ht="59.45" customHeight="1">
      <c r="A124" s="202"/>
      <c r="B124" s="224" t="s">
        <v>373</v>
      </c>
      <c r="C124" s="222"/>
      <c r="D124" s="204"/>
      <c r="E124" s="205"/>
      <c r="F124" s="204"/>
      <c r="G124" s="17"/>
      <c r="I124" s="24"/>
      <c r="J124" s="3"/>
      <c r="K124" s="206"/>
      <c r="L124" s="207"/>
      <c r="M124" s="208"/>
      <c r="N124" s="209"/>
      <c r="P124" s="210"/>
      <c r="Q124" s="211"/>
      <c r="R124" s="212"/>
      <c r="S124" s="213"/>
      <c r="U124" s="214"/>
      <c r="V124" s="205"/>
      <c r="W124" s="204"/>
      <c r="X124" s="17"/>
      <c r="Y124" s="204"/>
      <c r="Z124" s="214"/>
      <c r="AB124" s="214"/>
      <c r="AC124" s="205"/>
      <c r="AD124" s="204"/>
      <c r="AE124" s="17"/>
      <c r="AF124" s="204"/>
      <c r="AG124" s="214"/>
      <c r="AI124" s="214"/>
      <c r="AJ124" s="205"/>
      <c r="AK124" s="204"/>
      <c r="AL124" s="17"/>
      <c r="AM124" s="204"/>
      <c r="AN124" s="214"/>
      <c r="AP124" s="214"/>
      <c r="AQ124" s="205"/>
      <c r="AR124" s="204"/>
      <c r="AS124" s="17"/>
      <c r="AT124" s="204"/>
      <c r="AU124" s="214"/>
      <c r="AW124" s="214"/>
      <c r="AX124" s="205"/>
      <c r="AY124" s="204"/>
      <c r="AZ124" s="17"/>
      <c r="BA124" s="204"/>
      <c r="BB124" s="214"/>
    </row>
    <row r="125" spans="1:54" s="7" customFormat="1" ht="35.450000000000003" customHeight="1">
      <c r="A125" s="202"/>
      <c r="B125" s="224" t="s">
        <v>327</v>
      </c>
      <c r="C125" s="222"/>
      <c r="D125" s="204" t="s">
        <v>70</v>
      </c>
      <c r="E125" s="205"/>
      <c r="F125" s="204"/>
      <c r="G125" s="17"/>
      <c r="I125" s="24"/>
      <c r="J125" s="3"/>
      <c r="K125" s="206"/>
      <c r="L125" s="207"/>
      <c r="M125" s="208"/>
      <c r="N125" s="209"/>
      <c r="P125" s="210"/>
      <c r="Q125" s="211"/>
      <c r="R125" s="212"/>
      <c r="S125" s="213"/>
      <c r="U125" s="214"/>
      <c r="V125" s="205"/>
      <c r="W125" s="204"/>
      <c r="X125" s="17"/>
      <c r="Y125" s="204"/>
      <c r="Z125" s="214"/>
      <c r="AB125" s="214"/>
      <c r="AC125" s="205"/>
      <c r="AD125" s="204"/>
      <c r="AE125" s="17"/>
      <c r="AF125" s="204"/>
      <c r="AG125" s="214"/>
      <c r="AI125" s="214"/>
      <c r="AJ125" s="205"/>
      <c r="AK125" s="204"/>
      <c r="AL125" s="17"/>
      <c r="AM125" s="204"/>
      <c r="AN125" s="214"/>
      <c r="AP125" s="214"/>
      <c r="AQ125" s="205"/>
      <c r="AR125" s="204"/>
      <c r="AS125" s="17"/>
      <c r="AT125" s="204"/>
      <c r="AU125" s="214"/>
      <c r="AW125" s="214"/>
      <c r="AX125" s="205"/>
      <c r="AY125" s="204"/>
      <c r="AZ125" s="17"/>
      <c r="BA125" s="204"/>
      <c r="BB125" s="214"/>
    </row>
    <row r="126" spans="1:54" s="7" customFormat="1" ht="35.450000000000003" customHeight="1">
      <c r="A126" s="202"/>
      <c r="B126" s="224" t="s">
        <v>327</v>
      </c>
      <c r="C126" s="222"/>
      <c r="D126" s="204" t="s">
        <v>70</v>
      </c>
      <c r="E126" s="205"/>
      <c r="F126" s="204"/>
      <c r="G126" s="17"/>
      <c r="I126" s="24"/>
      <c r="J126" s="3"/>
      <c r="K126" s="206"/>
      <c r="L126" s="207"/>
      <c r="M126" s="208"/>
      <c r="N126" s="209"/>
      <c r="P126" s="210"/>
      <c r="Q126" s="211"/>
      <c r="R126" s="212"/>
      <c r="S126" s="213"/>
      <c r="U126" s="214"/>
      <c r="V126" s="205"/>
      <c r="W126" s="204"/>
      <c r="X126" s="17"/>
      <c r="Y126" s="204"/>
      <c r="Z126" s="214"/>
      <c r="AB126" s="214"/>
      <c r="AC126" s="205"/>
      <c r="AD126" s="204"/>
      <c r="AE126" s="17"/>
      <c r="AF126" s="204"/>
      <c r="AG126" s="214"/>
      <c r="AI126" s="214"/>
      <c r="AJ126" s="205"/>
      <c r="AK126" s="204"/>
      <c r="AL126" s="17"/>
      <c r="AM126" s="204"/>
      <c r="AN126" s="214"/>
      <c r="AP126" s="214"/>
      <c r="AQ126" s="205"/>
      <c r="AR126" s="204"/>
      <c r="AS126" s="17"/>
      <c r="AT126" s="204"/>
      <c r="AU126" s="214"/>
      <c r="AW126" s="214"/>
      <c r="AX126" s="205"/>
      <c r="AY126" s="204"/>
      <c r="AZ126" s="17"/>
      <c r="BA126" s="204"/>
      <c r="BB126" s="214"/>
    </row>
    <row r="127" spans="1:54" s="7" customFormat="1" ht="48" customHeight="1">
      <c r="A127" s="202"/>
      <c r="B127" s="236" t="s">
        <v>374</v>
      </c>
      <c r="C127" s="222"/>
      <c r="D127" s="204" t="s">
        <v>70</v>
      </c>
      <c r="E127" s="205"/>
      <c r="F127" s="204"/>
      <c r="G127" s="17"/>
      <c r="I127" s="24"/>
      <c r="J127" s="3"/>
      <c r="K127" s="206"/>
      <c r="L127" s="207"/>
      <c r="M127" s="208"/>
      <c r="N127" s="209"/>
      <c r="P127" s="210"/>
      <c r="Q127" s="211"/>
      <c r="R127" s="212"/>
      <c r="S127" s="213"/>
      <c r="U127" s="214"/>
      <c r="V127" s="205"/>
      <c r="W127" s="204"/>
      <c r="X127" s="17"/>
      <c r="Y127" s="204"/>
      <c r="Z127" s="214"/>
      <c r="AB127" s="214"/>
      <c r="AC127" s="205"/>
      <c r="AD127" s="204"/>
      <c r="AE127" s="17"/>
      <c r="AF127" s="204"/>
      <c r="AG127" s="214"/>
      <c r="AI127" s="214"/>
      <c r="AJ127" s="205"/>
      <c r="AK127" s="204"/>
      <c r="AL127" s="17"/>
      <c r="AM127" s="204"/>
      <c r="AN127" s="214"/>
      <c r="AP127" s="214"/>
      <c r="AQ127" s="205"/>
      <c r="AR127" s="204"/>
      <c r="AS127" s="17"/>
      <c r="AT127" s="204"/>
      <c r="AU127" s="214"/>
      <c r="AW127" s="214"/>
      <c r="AX127" s="205"/>
      <c r="AY127" s="204"/>
      <c r="AZ127" s="17"/>
      <c r="BA127" s="204"/>
      <c r="BB127" s="214"/>
    </row>
    <row r="128" spans="1:54" s="7" customFormat="1">
      <c r="A128" s="202"/>
      <c r="B128" s="236"/>
      <c r="C128" s="222"/>
      <c r="D128" s="204"/>
      <c r="E128" s="205"/>
      <c r="F128" s="204"/>
      <c r="G128" s="17"/>
      <c r="I128" s="24"/>
      <c r="J128" s="3"/>
      <c r="K128" s="206"/>
      <c r="L128" s="207"/>
      <c r="M128" s="208"/>
      <c r="N128" s="209"/>
      <c r="P128" s="210"/>
      <c r="Q128" s="211"/>
      <c r="R128" s="212"/>
      <c r="S128" s="213"/>
      <c r="U128" s="214"/>
      <c r="V128" s="205"/>
      <c r="W128" s="204"/>
      <c r="X128" s="17"/>
      <c r="Y128" s="204"/>
      <c r="Z128" s="214"/>
      <c r="AB128" s="214"/>
      <c r="AC128" s="205"/>
      <c r="AD128" s="204"/>
      <c r="AE128" s="17"/>
      <c r="AF128" s="204"/>
      <c r="AG128" s="214"/>
      <c r="AI128" s="214"/>
      <c r="AJ128" s="205"/>
      <c r="AK128" s="204"/>
      <c r="AL128" s="17"/>
      <c r="AM128" s="204"/>
      <c r="AN128" s="214"/>
      <c r="AP128" s="214"/>
      <c r="AQ128" s="205"/>
      <c r="AR128" s="204"/>
      <c r="AS128" s="17"/>
      <c r="AT128" s="204"/>
      <c r="AU128" s="214"/>
      <c r="AW128" s="214"/>
      <c r="AX128" s="205"/>
      <c r="AY128" s="204"/>
      <c r="AZ128" s="17"/>
      <c r="BA128" s="204"/>
      <c r="BB128" s="214"/>
    </row>
    <row r="129" spans="1:54" s="7" customFormat="1" ht="57.6" customHeight="1">
      <c r="A129" s="202"/>
      <c r="B129" s="224" t="s">
        <v>330</v>
      </c>
      <c r="C129" s="214"/>
      <c r="D129" s="204"/>
      <c r="E129" s="205"/>
      <c r="F129" s="204"/>
      <c r="G129" s="17"/>
      <c r="I129" s="24"/>
      <c r="J129" s="3"/>
      <c r="K129" s="206"/>
      <c r="L129" s="207"/>
      <c r="M129" s="208"/>
      <c r="N129" s="209"/>
      <c r="P129" s="210"/>
      <c r="Q129" s="211"/>
      <c r="R129" s="212"/>
      <c r="S129" s="213"/>
      <c r="U129" s="214"/>
      <c r="V129" s="205"/>
      <c r="W129" s="204"/>
      <c r="X129" s="17"/>
      <c r="Y129" s="204"/>
      <c r="Z129" s="214"/>
      <c r="AB129" s="214"/>
      <c r="AC129" s="205"/>
      <c r="AD129" s="204"/>
      <c r="AE129" s="17"/>
      <c r="AF129" s="204"/>
      <c r="AG129" s="214"/>
      <c r="AI129" s="214"/>
      <c r="AJ129" s="205"/>
      <c r="AK129" s="204"/>
      <c r="AL129" s="17"/>
      <c r="AM129" s="204"/>
      <c r="AN129" s="214"/>
      <c r="AP129" s="214"/>
      <c r="AQ129" s="205"/>
      <c r="AR129" s="204"/>
      <c r="AS129" s="17"/>
      <c r="AT129" s="204"/>
      <c r="AU129" s="214"/>
      <c r="AW129" s="214"/>
      <c r="AX129" s="205"/>
      <c r="AY129" s="204"/>
      <c r="AZ129" s="17"/>
      <c r="BA129" s="204"/>
      <c r="BB129" s="214"/>
    </row>
    <row r="130" spans="1:54" s="7" customFormat="1" ht="33.6" customHeight="1">
      <c r="A130" s="202"/>
      <c r="B130" s="225" t="s">
        <v>331</v>
      </c>
      <c r="C130" s="214"/>
      <c r="D130" s="204" t="s">
        <v>14</v>
      </c>
      <c r="E130" s="205"/>
      <c r="F130" s="204"/>
      <c r="G130" s="17"/>
      <c r="I130" s="24"/>
      <c r="J130" s="3"/>
      <c r="K130" s="206"/>
      <c r="L130" s="207"/>
      <c r="M130" s="208"/>
      <c r="N130" s="209"/>
      <c r="P130" s="210"/>
      <c r="Q130" s="211"/>
      <c r="R130" s="212"/>
      <c r="S130" s="213"/>
      <c r="U130" s="214"/>
      <c r="V130" s="205"/>
      <c r="W130" s="204"/>
      <c r="X130" s="17"/>
      <c r="Y130" s="204"/>
      <c r="Z130" s="214"/>
      <c r="AB130" s="214"/>
      <c r="AC130" s="205"/>
      <c r="AD130" s="204"/>
      <c r="AE130" s="17"/>
      <c r="AF130" s="204"/>
      <c r="AG130" s="214"/>
      <c r="AI130" s="214"/>
      <c r="AJ130" s="205"/>
      <c r="AK130" s="204"/>
      <c r="AL130" s="17"/>
      <c r="AM130" s="204"/>
      <c r="AN130" s="214"/>
      <c r="AP130" s="214"/>
      <c r="AQ130" s="205"/>
      <c r="AR130" s="204"/>
      <c r="AS130" s="17"/>
      <c r="AT130" s="204"/>
      <c r="AU130" s="214"/>
      <c r="AW130" s="214"/>
      <c r="AX130" s="205"/>
      <c r="AY130" s="204"/>
      <c r="AZ130" s="17"/>
      <c r="BA130" s="204"/>
      <c r="BB130" s="214"/>
    </row>
    <row r="131" spans="1:54" s="7" customFormat="1" ht="35.450000000000003" customHeight="1">
      <c r="A131" s="202"/>
      <c r="B131" s="225" t="s">
        <v>332</v>
      </c>
      <c r="C131" s="214"/>
      <c r="D131" s="214" t="s">
        <v>14</v>
      </c>
      <c r="E131" s="205"/>
      <c r="F131" s="204"/>
      <c r="G131" s="17"/>
      <c r="I131" s="24"/>
      <c r="J131" s="3"/>
      <c r="K131" s="206"/>
      <c r="L131" s="207"/>
      <c r="M131" s="208"/>
      <c r="N131" s="209"/>
      <c r="P131" s="210"/>
      <c r="Q131" s="211"/>
      <c r="R131" s="212"/>
      <c r="S131" s="213"/>
      <c r="U131" s="214"/>
      <c r="V131" s="205"/>
      <c r="W131" s="204"/>
      <c r="X131" s="17"/>
      <c r="Y131" s="204"/>
      <c r="Z131" s="214"/>
      <c r="AB131" s="214"/>
      <c r="AC131" s="205"/>
      <c r="AD131" s="204"/>
      <c r="AE131" s="17"/>
      <c r="AF131" s="204"/>
      <c r="AG131" s="214"/>
      <c r="AI131" s="214"/>
      <c r="AJ131" s="205"/>
      <c r="AK131" s="204"/>
      <c r="AL131" s="17"/>
      <c r="AM131" s="204"/>
      <c r="AN131" s="214"/>
      <c r="AP131" s="214"/>
      <c r="AQ131" s="205"/>
      <c r="AR131" s="204"/>
      <c r="AS131" s="17"/>
      <c r="AT131" s="204"/>
      <c r="AU131" s="214"/>
      <c r="AW131" s="214"/>
      <c r="AX131" s="205"/>
      <c r="AY131" s="204"/>
      <c r="AZ131" s="17"/>
      <c r="BA131" s="204"/>
      <c r="BB131" s="214"/>
    </row>
    <row r="132" spans="1:54" s="7" customFormat="1" ht="35.450000000000003" customHeight="1">
      <c r="A132" s="202"/>
      <c r="B132" s="225" t="s">
        <v>333</v>
      </c>
      <c r="C132" s="214"/>
      <c r="D132" s="214" t="s">
        <v>14</v>
      </c>
      <c r="E132" s="205"/>
      <c r="F132" s="204"/>
      <c r="G132" s="17"/>
      <c r="I132" s="24"/>
      <c r="J132" s="3"/>
      <c r="K132" s="206"/>
      <c r="L132" s="207"/>
      <c r="M132" s="208"/>
      <c r="N132" s="209"/>
      <c r="P132" s="210"/>
      <c r="Q132" s="211"/>
      <c r="R132" s="212"/>
      <c r="S132" s="213"/>
      <c r="U132" s="214"/>
      <c r="V132" s="205"/>
      <c r="W132" s="204"/>
      <c r="X132" s="17"/>
      <c r="Y132" s="204"/>
      <c r="Z132" s="214"/>
      <c r="AB132" s="214"/>
      <c r="AC132" s="205"/>
      <c r="AD132" s="204"/>
      <c r="AE132" s="17"/>
      <c r="AF132" s="204"/>
      <c r="AG132" s="214"/>
      <c r="AI132" s="214"/>
      <c r="AJ132" s="205"/>
      <c r="AK132" s="204"/>
      <c r="AL132" s="17"/>
      <c r="AM132" s="204"/>
      <c r="AN132" s="214"/>
      <c r="AP132" s="214"/>
      <c r="AQ132" s="205"/>
      <c r="AR132" s="204"/>
      <c r="AS132" s="17"/>
      <c r="AT132" s="204"/>
      <c r="AU132" s="214"/>
      <c r="AW132" s="214"/>
      <c r="AX132" s="205"/>
      <c r="AY132" s="204"/>
      <c r="AZ132" s="17"/>
      <c r="BA132" s="204"/>
      <c r="BB132" s="214"/>
    </row>
    <row r="133" spans="1:54" s="7" customFormat="1">
      <c r="A133" s="202"/>
      <c r="B133" s="225"/>
      <c r="C133" s="214"/>
      <c r="D133" s="214"/>
      <c r="E133" s="205"/>
      <c r="F133" s="204"/>
      <c r="G133" s="17"/>
      <c r="I133" s="24"/>
      <c r="J133" s="3"/>
      <c r="K133" s="206"/>
      <c r="L133" s="207"/>
      <c r="M133" s="208"/>
      <c r="N133" s="209"/>
      <c r="P133" s="210"/>
      <c r="Q133" s="211"/>
      <c r="R133" s="212"/>
      <c r="S133" s="213"/>
      <c r="U133" s="214"/>
      <c r="V133" s="205"/>
      <c r="W133" s="204"/>
      <c r="X133" s="17"/>
      <c r="Y133" s="204"/>
      <c r="Z133" s="214"/>
      <c r="AB133" s="214"/>
      <c r="AC133" s="205"/>
      <c r="AD133" s="204"/>
      <c r="AE133" s="17"/>
      <c r="AF133" s="204"/>
      <c r="AG133" s="214"/>
      <c r="AI133" s="214"/>
      <c r="AJ133" s="205"/>
      <c r="AK133" s="204"/>
      <c r="AL133" s="17"/>
      <c r="AM133" s="204"/>
      <c r="AN133" s="214"/>
      <c r="AP133" s="214"/>
      <c r="AQ133" s="205"/>
      <c r="AR133" s="204"/>
      <c r="AS133" s="17"/>
      <c r="AT133" s="204"/>
      <c r="AU133" s="214"/>
      <c r="AW133" s="214"/>
      <c r="AX133" s="205"/>
      <c r="AY133" s="204"/>
      <c r="AZ133" s="17"/>
      <c r="BA133" s="204"/>
      <c r="BB133" s="214"/>
    </row>
    <row r="134" spans="1:54" s="7" customFormat="1" ht="25.5">
      <c r="A134" s="202"/>
      <c r="B134" s="225" t="s">
        <v>335</v>
      </c>
      <c r="C134" s="214"/>
      <c r="D134" s="214"/>
      <c r="E134" s="205"/>
      <c r="F134" s="204"/>
      <c r="G134" s="17"/>
      <c r="I134" s="24"/>
      <c r="J134" s="3"/>
      <c r="K134" s="206"/>
      <c r="L134" s="207"/>
      <c r="M134" s="208"/>
      <c r="N134" s="209"/>
      <c r="P134" s="210"/>
      <c r="Q134" s="211"/>
      <c r="R134" s="212"/>
      <c r="S134" s="213"/>
      <c r="U134" s="214"/>
      <c r="V134" s="205"/>
      <c r="W134" s="204"/>
      <c r="X134" s="17"/>
      <c r="Y134" s="204"/>
      <c r="Z134" s="214"/>
      <c r="AB134" s="214"/>
      <c r="AC134" s="205"/>
      <c r="AD134" s="204"/>
      <c r="AE134" s="17"/>
      <c r="AF134" s="204"/>
      <c r="AG134" s="214"/>
      <c r="AI134" s="214"/>
      <c r="AJ134" s="205"/>
      <c r="AK134" s="204"/>
      <c r="AL134" s="17"/>
      <c r="AM134" s="204"/>
      <c r="AN134" s="214"/>
      <c r="AP134" s="214"/>
      <c r="AQ134" s="205"/>
      <c r="AR134" s="204"/>
      <c r="AS134" s="17"/>
      <c r="AT134" s="204"/>
      <c r="AU134" s="214"/>
      <c r="AW134" s="214"/>
      <c r="AX134" s="205"/>
      <c r="AY134" s="204"/>
      <c r="AZ134" s="17"/>
      <c r="BA134" s="204"/>
      <c r="BB134" s="214"/>
    </row>
    <row r="135" spans="1:54" s="7" customFormat="1">
      <c r="A135" s="202"/>
      <c r="B135" s="20" t="s">
        <v>333</v>
      </c>
      <c r="C135" s="214"/>
      <c r="D135" s="214" t="s">
        <v>14</v>
      </c>
      <c r="E135" s="205"/>
      <c r="F135" s="204"/>
      <c r="G135" s="17"/>
      <c r="I135" s="24"/>
      <c r="J135" s="3"/>
      <c r="K135" s="206"/>
      <c r="L135" s="207"/>
      <c r="M135" s="208"/>
      <c r="N135" s="209"/>
      <c r="P135" s="210"/>
      <c r="Q135" s="211"/>
      <c r="R135" s="212"/>
      <c r="S135" s="213"/>
      <c r="U135" s="214"/>
      <c r="V135" s="205"/>
      <c r="W135" s="204"/>
      <c r="X135" s="17"/>
      <c r="Y135" s="204"/>
      <c r="Z135" s="214"/>
      <c r="AB135" s="214"/>
      <c r="AC135" s="205"/>
      <c r="AD135" s="204"/>
      <c r="AE135" s="17"/>
      <c r="AF135" s="204"/>
      <c r="AG135" s="214"/>
      <c r="AI135" s="214"/>
      <c r="AJ135" s="205"/>
      <c r="AK135" s="204"/>
      <c r="AL135" s="17"/>
      <c r="AM135" s="204"/>
      <c r="AN135" s="214"/>
      <c r="AP135" s="214"/>
      <c r="AQ135" s="205"/>
      <c r="AR135" s="204"/>
      <c r="AS135" s="17"/>
      <c r="AT135" s="204"/>
      <c r="AU135" s="214"/>
      <c r="AW135" s="214"/>
      <c r="AX135" s="205"/>
      <c r="AY135" s="204"/>
      <c r="AZ135" s="17"/>
      <c r="BA135" s="204"/>
      <c r="BB135" s="214"/>
    </row>
    <row r="136" spans="1:54" s="7" customFormat="1">
      <c r="A136" s="202"/>
      <c r="B136" s="236"/>
      <c r="C136" s="222"/>
      <c r="D136" s="204"/>
      <c r="E136" s="205"/>
      <c r="F136" s="204"/>
      <c r="G136" s="17"/>
      <c r="I136" s="24"/>
      <c r="J136" s="3"/>
      <c r="K136" s="206"/>
      <c r="L136" s="207"/>
      <c r="M136" s="208"/>
      <c r="N136" s="209"/>
      <c r="P136" s="210"/>
      <c r="Q136" s="211"/>
      <c r="R136" s="212"/>
      <c r="S136" s="213"/>
      <c r="U136" s="214"/>
      <c r="V136" s="205"/>
      <c r="W136" s="204"/>
      <c r="X136" s="17"/>
      <c r="Y136" s="204"/>
      <c r="Z136" s="214"/>
      <c r="AB136" s="214"/>
      <c r="AC136" s="205"/>
      <c r="AD136" s="204"/>
      <c r="AE136" s="17"/>
      <c r="AF136" s="204"/>
      <c r="AG136" s="214"/>
      <c r="AI136" s="214"/>
      <c r="AJ136" s="205"/>
      <c r="AK136" s="204"/>
      <c r="AL136" s="17"/>
      <c r="AM136" s="204"/>
      <c r="AN136" s="214"/>
      <c r="AP136" s="214"/>
      <c r="AQ136" s="205"/>
      <c r="AR136" s="204"/>
      <c r="AS136" s="17"/>
      <c r="AT136" s="204"/>
      <c r="AU136" s="214"/>
      <c r="AW136" s="214"/>
      <c r="AX136" s="205"/>
      <c r="AY136" s="204"/>
      <c r="AZ136" s="17"/>
      <c r="BA136" s="204"/>
      <c r="BB136" s="214"/>
    </row>
    <row r="137" spans="1:54" s="7" customFormat="1" ht="35.450000000000003" customHeight="1">
      <c r="A137" s="202"/>
      <c r="B137" s="225" t="s">
        <v>336</v>
      </c>
      <c r="C137" s="222"/>
      <c r="D137" s="204"/>
      <c r="E137" s="205"/>
      <c r="F137" s="204"/>
      <c r="G137" s="17"/>
      <c r="I137" s="24"/>
      <c r="J137" s="3"/>
      <c r="K137" s="206"/>
      <c r="L137" s="207"/>
      <c r="M137" s="208"/>
      <c r="N137" s="209"/>
      <c r="P137" s="210"/>
      <c r="Q137" s="211"/>
      <c r="R137" s="212"/>
      <c r="S137" s="213"/>
      <c r="U137" s="214"/>
      <c r="V137" s="205"/>
      <c r="W137" s="204"/>
      <c r="X137" s="17"/>
      <c r="Y137" s="204"/>
      <c r="Z137" s="214"/>
      <c r="AB137" s="214"/>
      <c r="AC137" s="205"/>
      <c r="AD137" s="204"/>
      <c r="AE137" s="17"/>
      <c r="AF137" s="204"/>
      <c r="AG137" s="214"/>
      <c r="AI137" s="214"/>
      <c r="AJ137" s="205"/>
      <c r="AK137" s="204"/>
      <c r="AL137" s="17"/>
      <c r="AM137" s="204"/>
      <c r="AN137" s="214"/>
      <c r="AP137" s="214"/>
      <c r="AQ137" s="205"/>
      <c r="AR137" s="204"/>
      <c r="AS137" s="17"/>
      <c r="AT137" s="204"/>
      <c r="AU137" s="214"/>
      <c r="AW137" s="214"/>
      <c r="AX137" s="205"/>
      <c r="AY137" s="204"/>
      <c r="AZ137" s="17"/>
      <c r="BA137" s="204"/>
      <c r="BB137" s="214"/>
    </row>
    <row r="138" spans="1:54" s="7" customFormat="1" ht="35.450000000000003" customHeight="1">
      <c r="A138" s="202"/>
      <c r="B138" s="225" t="s">
        <v>337</v>
      </c>
      <c r="C138" s="222"/>
      <c r="D138" s="204" t="s">
        <v>14</v>
      </c>
      <c r="E138" s="205"/>
      <c r="F138" s="204"/>
      <c r="G138" s="17"/>
      <c r="I138" s="24"/>
      <c r="J138" s="3"/>
      <c r="K138" s="206"/>
      <c r="L138" s="207"/>
      <c r="M138" s="208"/>
      <c r="N138" s="209"/>
      <c r="P138" s="210"/>
      <c r="Q138" s="211"/>
      <c r="R138" s="212"/>
      <c r="S138" s="213"/>
      <c r="U138" s="214"/>
      <c r="V138" s="205"/>
      <c r="W138" s="204"/>
      <c r="X138" s="17"/>
      <c r="Y138" s="204"/>
      <c r="Z138" s="214"/>
      <c r="AB138" s="214"/>
      <c r="AC138" s="205"/>
      <c r="AD138" s="204"/>
      <c r="AE138" s="17"/>
      <c r="AF138" s="204"/>
      <c r="AG138" s="214"/>
      <c r="AI138" s="214"/>
      <c r="AJ138" s="205"/>
      <c r="AK138" s="204"/>
      <c r="AL138" s="17"/>
      <c r="AM138" s="204"/>
      <c r="AN138" s="214"/>
      <c r="AP138" s="214"/>
      <c r="AQ138" s="205"/>
      <c r="AR138" s="204"/>
      <c r="AS138" s="17"/>
      <c r="AT138" s="204"/>
      <c r="AU138" s="214"/>
      <c r="AW138" s="214"/>
      <c r="AX138" s="205"/>
      <c r="AY138" s="204"/>
      <c r="AZ138" s="17"/>
      <c r="BA138" s="204"/>
      <c r="BB138" s="214"/>
    </row>
    <row r="139" spans="1:54" s="7" customFormat="1" ht="35.450000000000003" customHeight="1">
      <c r="A139" s="202"/>
      <c r="B139" s="225" t="s">
        <v>338</v>
      </c>
      <c r="C139" s="222"/>
      <c r="D139" s="204" t="s">
        <v>14</v>
      </c>
      <c r="E139" s="205"/>
      <c r="F139" s="204"/>
      <c r="G139" s="17"/>
      <c r="I139" s="24"/>
      <c r="J139" s="3"/>
      <c r="K139" s="206"/>
      <c r="L139" s="207"/>
      <c r="M139" s="208"/>
      <c r="N139" s="209"/>
      <c r="P139" s="210"/>
      <c r="Q139" s="211"/>
      <c r="R139" s="212"/>
      <c r="S139" s="213"/>
      <c r="U139" s="214"/>
      <c r="V139" s="205"/>
      <c r="W139" s="204"/>
      <c r="X139" s="17"/>
      <c r="Y139" s="204"/>
      <c r="Z139" s="214"/>
      <c r="AB139" s="214"/>
      <c r="AC139" s="205"/>
      <c r="AD139" s="204"/>
      <c r="AE139" s="17"/>
      <c r="AF139" s="204"/>
      <c r="AG139" s="214"/>
      <c r="AI139" s="214"/>
      <c r="AJ139" s="205"/>
      <c r="AK139" s="204"/>
      <c r="AL139" s="17"/>
      <c r="AM139" s="204"/>
      <c r="AN139" s="214"/>
      <c r="AP139" s="214"/>
      <c r="AQ139" s="205"/>
      <c r="AR139" s="204"/>
      <c r="AS139" s="17"/>
      <c r="AT139" s="204"/>
      <c r="AU139" s="214"/>
      <c r="AW139" s="214"/>
      <c r="AX139" s="205"/>
      <c r="AY139" s="204"/>
      <c r="AZ139" s="17"/>
      <c r="BA139" s="204"/>
      <c r="BB139" s="214"/>
    </row>
    <row r="140" spans="1:54" s="7" customFormat="1">
      <c r="B140" s="66"/>
      <c r="C140" s="66"/>
      <c r="I140" s="10"/>
      <c r="J140" s="3"/>
      <c r="K140" s="8"/>
      <c r="L140" s="9"/>
      <c r="P140" s="8"/>
      <c r="Q140" s="9"/>
      <c r="Y140" s="8"/>
      <c r="Z140" s="8"/>
      <c r="AF140" s="189"/>
      <c r="AG140" s="8"/>
      <c r="AM140" s="189"/>
      <c r="AN140" s="8"/>
      <c r="AT140" s="189"/>
      <c r="AU140" s="8"/>
      <c r="BA140" s="189"/>
      <c r="BB140" s="8"/>
    </row>
    <row r="141" spans="1:54" s="7" customFormat="1">
      <c r="A141" s="299" t="str">
        <f>"TOTAL € HT - Aléas d'exécution"</f>
        <v>TOTAL € HT - Aléas d'exécution</v>
      </c>
      <c r="B141" s="300"/>
      <c r="C141" s="300"/>
      <c r="D141" s="300"/>
      <c r="E141" s="300"/>
      <c r="F141" s="301"/>
      <c r="G141" s="35"/>
      <c r="I141" s="10"/>
      <c r="J141" s="3"/>
      <c r="K141" s="8"/>
      <c r="L141" s="9"/>
      <c r="P141" s="8"/>
      <c r="Q141" s="9"/>
      <c r="Y141" s="8"/>
      <c r="Z141" s="8"/>
      <c r="AF141" s="189"/>
      <c r="AG141" s="8"/>
      <c r="AM141" s="189"/>
      <c r="AN141" s="8"/>
      <c r="AT141" s="189"/>
      <c r="AU141" s="8"/>
      <c r="BA141" s="189"/>
      <c r="BB141" s="8"/>
    </row>
    <row r="142" spans="1:54" s="7" customFormat="1">
      <c r="B142" s="66"/>
      <c r="C142" s="66"/>
      <c r="I142" s="10"/>
      <c r="J142" s="3"/>
      <c r="K142" s="8"/>
      <c r="L142" s="9"/>
      <c r="P142" s="8"/>
      <c r="Q142" s="9"/>
      <c r="Y142" s="8"/>
      <c r="Z142" s="8"/>
      <c r="AF142" s="189"/>
      <c r="AG142" s="8"/>
      <c r="AM142" s="189"/>
      <c r="AN142" s="8"/>
      <c r="AT142" s="189"/>
      <c r="AU142" s="8"/>
      <c r="BA142" s="189"/>
      <c r="BB142" s="8"/>
    </row>
    <row r="143" spans="1:54" s="7" customFormat="1">
      <c r="B143" s="66"/>
      <c r="C143" s="66"/>
      <c r="I143" s="10"/>
      <c r="J143" s="3"/>
      <c r="K143" s="8"/>
      <c r="L143" s="9"/>
      <c r="P143" s="8"/>
      <c r="Q143" s="9"/>
      <c r="Y143" s="8"/>
      <c r="Z143" s="8"/>
      <c r="AF143" s="189"/>
      <c r="AG143" s="8"/>
      <c r="AM143" s="189"/>
      <c r="AN143" s="8"/>
      <c r="AT143" s="189"/>
      <c r="AU143" s="8"/>
      <c r="BA143" s="189"/>
      <c r="BB143" s="8"/>
    </row>
    <row r="144" spans="1:54" s="7" customFormat="1">
      <c r="B144" s="66"/>
      <c r="C144" s="66"/>
      <c r="I144" s="10"/>
      <c r="J144" s="3"/>
      <c r="K144" s="8"/>
      <c r="L144" s="9"/>
      <c r="P144" s="8"/>
      <c r="Q144" s="9"/>
      <c r="Y144" s="8"/>
      <c r="Z144" s="8"/>
      <c r="AF144" s="189"/>
      <c r="AG144" s="8"/>
      <c r="AM144" s="189"/>
      <c r="AN144" s="8"/>
      <c r="AT144" s="189"/>
      <c r="AU144" s="8"/>
      <c r="BA144" s="189"/>
      <c r="BB144" s="8"/>
    </row>
    <row r="145" spans="2:54" s="7" customFormat="1">
      <c r="B145" s="66"/>
      <c r="C145" s="66"/>
      <c r="I145" s="10"/>
      <c r="J145" s="3"/>
      <c r="K145" s="8"/>
      <c r="L145" s="9"/>
      <c r="P145" s="8"/>
      <c r="Q145" s="9"/>
      <c r="Y145" s="8"/>
      <c r="Z145" s="8"/>
      <c r="AF145" s="189"/>
      <c r="AG145" s="8"/>
      <c r="AM145" s="189"/>
      <c r="AN145" s="8"/>
      <c r="AT145" s="189"/>
      <c r="AU145" s="8"/>
      <c r="BA145" s="189"/>
      <c r="BB145" s="8"/>
    </row>
    <row r="146" spans="2:54" s="7" customFormat="1">
      <c r="B146" s="66"/>
      <c r="C146" s="66"/>
      <c r="I146" s="10"/>
      <c r="J146" s="3"/>
      <c r="K146" s="8"/>
      <c r="L146" s="9"/>
      <c r="P146" s="8"/>
      <c r="Q146" s="9"/>
      <c r="Y146" s="8"/>
      <c r="Z146" s="8"/>
      <c r="AF146" s="189"/>
      <c r="AG146" s="8"/>
      <c r="AM146" s="189"/>
      <c r="AN146" s="8"/>
      <c r="AT146" s="189"/>
      <c r="AU146" s="8"/>
      <c r="BA146" s="189"/>
      <c r="BB146" s="8"/>
    </row>
    <row r="147" spans="2:54" s="7" customFormat="1">
      <c r="B147" s="66"/>
      <c r="C147" s="66"/>
      <c r="I147" s="10"/>
      <c r="J147" s="3"/>
      <c r="K147" s="8"/>
      <c r="L147" s="9"/>
      <c r="P147" s="8"/>
      <c r="Q147" s="9"/>
      <c r="Y147" s="8"/>
      <c r="Z147" s="8"/>
      <c r="AF147" s="189"/>
      <c r="AG147" s="8"/>
      <c r="AM147" s="189"/>
      <c r="AN147" s="8"/>
      <c r="AT147" s="189"/>
      <c r="AU147" s="8"/>
      <c r="BA147" s="189"/>
      <c r="BB147" s="8"/>
    </row>
    <row r="148" spans="2:54" s="7" customFormat="1">
      <c r="B148" s="66"/>
      <c r="C148" s="66"/>
      <c r="I148" s="10"/>
      <c r="J148" s="3"/>
      <c r="K148" s="8"/>
      <c r="L148" s="9"/>
      <c r="P148" s="8"/>
      <c r="Q148" s="9"/>
      <c r="Y148" s="8"/>
      <c r="Z148" s="8"/>
      <c r="AF148" s="189"/>
      <c r="AG148" s="8"/>
      <c r="AM148" s="189"/>
      <c r="AN148" s="8"/>
      <c r="AT148" s="189"/>
      <c r="AU148" s="8"/>
      <c r="BA148" s="189"/>
      <c r="BB148" s="8"/>
    </row>
    <row r="149" spans="2:54" s="7" customFormat="1">
      <c r="B149" s="66"/>
      <c r="C149" s="66"/>
      <c r="I149" s="10"/>
      <c r="J149" s="3"/>
      <c r="K149" s="8"/>
      <c r="L149" s="9"/>
      <c r="P149" s="8"/>
      <c r="Q149" s="9"/>
      <c r="Y149" s="8"/>
      <c r="Z149" s="8"/>
      <c r="AF149" s="189"/>
      <c r="AG149" s="8"/>
      <c r="AM149" s="189"/>
      <c r="AN149" s="8"/>
      <c r="AT149" s="189"/>
      <c r="AU149" s="8"/>
      <c r="BA149" s="189"/>
      <c r="BB149" s="8"/>
    </row>
    <row r="150" spans="2:54" s="7" customFormat="1">
      <c r="B150" s="66"/>
      <c r="C150" s="66"/>
      <c r="I150" s="10"/>
      <c r="J150" s="3"/>
      <c r="K150" s="8"/>
      <c r="L150" s="9"/>
      <c r="P150" s="8"/>
      <c r="Q150" s="9"/>
      <c r="Y150" s="8"/>
      <c r="Z150" s="8"/>
      <c r="AF150" s="189"/>
      <c r="AG150" s="8"/>
      <c r="AM150" s="189"/>
      <c r="AN150" s="8"/>
      <c r="AT150" s="189"/>
      <c r="AU150" s="8"/>
      <c r="BA150" s="189"/>
      <c r="BB150" s="8"/>
    </row>
    <row r="151" spans="2:54" s="7" customFormat="1">
      <c r="B151" s="66"/>
      <c r="C151" s="66"/>
      <c r="I151" s="10"/>
      <c r="J151" s="3"/>
      <c r="K151" s="8"/>
      <c r="L151" s="9"/>
      <c r="P151" s="8"/>
      <c r="Q151" s="9"/>
      <c r="Y151" s="8"/>
      <c r="Z151" s="8"/>
      <c r="AF151" s="189"/>
      <c r="AG151" s="8"/>
      <c r="AM151" s="189"/>
      <c r="AN151" s="8"/>
      <c r="AT151" s="189"/>
      <c r="AU151" s="8"/>
      <c r="BA151" s="189"/>
      <c r="BB151" s="8"/>
    </row>
    <row r="152" spans="2:54" s="7" customFormat="1">
      <c r="B152" s="66"/>
      <c r="C152" s="66"/>
      <c r="I152" s="10"/>
      <c r="J152" s="3"/>
      <c r="K152" s="8"/>
      <c r="L152" s="9"/>
      <c r="P152" s="8"/>
      <c r="Q152" s="9"/>
      <c r="Y152" s="8"/>
      <c r="Z152" s="8"/>
      <c r="AF152" s="189"/>
      <c r="AG152" s="8"/>
      <c r="AM152" s="189"/>
      <c r="AN152" s="8"/>
      <c r="AT152" s="189"/>
      <c r="AU152" s="8"/>
      <c r="BA152" s="189"/>
      <c r="BB152" s="8"/>
    </row>
    <row r="153" spans="2:54" s="7" customFormat="1">
      <c r="B153" s="66"/>
      <c r="C153" s="66"/>
      <c r="I153" s="10"/>
      <c r="J153" s="3"/>
      <c r="K153" s="8"/>
      <c r="L153" s="9"/>
      <c r="P153" s="8"/>
      <c r="Q153" s="9"/>
      <c r="Y153" s="8"/>
      <c r="Z153" s="8"/>
      <c r="AF153" s="189"/>
      <c r="AG153" s="8"/>
      <c r="AM153" s="189"/>
      <c r="AN153" s="8"/>
      <c r="AT153" s="189"/>
      <c r="AU153" s="8"/>
      <c r="BA153" s="189"/>
      <c r="BB153" s="8"/>
    </row>
    <row r="154" spans="2:54" s="7" customFormat="1">
      <c r="B154" s="66"/>
      <c r="C154" s="66"/>
      <c r="I154" s="10"/>
      <c r="J154" s="3"/>
      <c r="K154" s="8"/>
      <c r="L154" s="9"/>
      <c r="P154" s="8"/>
      <c r="Q154" s="9"/>
      <c r="Y154" s="8"/>
      <c r="Z154" s="8"/>
      <c r="AF154" s="189"/>
      <c r="AG154" s="8"/>
      <c r="AM154" s="189"/>
      <c r="AN154" s="8"/>
      <c r="AT154" s="189"/>
      <c r="AU154" s="8"/>
      <c r="BA154" s="189"/>
      <c r="BB154" s="8"/>
    </row>
    <row r="155" spans="2:54" s="7" customFormat="1">
      <c r="B155" s="66"/>
      <c r="C155" s="66"/>
      <c r="I155" s="10"/>
      <c r="J155" s="3"/>
      <c r="K155" s="8"/>
      <c r="L155" s="9"/>
      <c r="P155" s="8"/>
      <c r="Q155" s="9"/>
      <c r="Y155" s="8"/>
      <c r="Z155" s="8"/>
      <c r="AF155" s="189"/>
      <c r="AG155" s="8"/>
      <c r="AM155" s="189"/>
      <c r="AN155" s="8"/>
      <c r="AT155" s="189"/>
      <c r="AU155" s="8"/>
      <c r="BA155" s="189"/>
      <c r="BB155" s="8"/>
    </row>
    <row r="156" spans="2:54" s="7" customFormat="1">
      <c r="B156" s="66"/>
      <c r="C156" s="66"/>
      <c r="I156" s="10"/>
      <c r="J156" s="3"/>
      <c r="K156" s="8"/>
      <c r="L156" s="9"/>
      <c r="P156" s="8"/>
      <c r="Q156" s="9"/>
      <c r="Y156" s="8"/>
      <c r="Z156" s="8"/>
      <c r="AF156" s="189"/>
      <c r="AG156" s="8"/>
      <c r="AM156" s="189"/>
      <c r="AN156" s="8"/>
      <c r="AT156" s="189"/>
      <c r="AU156" s="8"/>
      <c r="BA156" s="189"/>
      <c r="BB156" s="8"/>
    </row>
    <row r="157" spans="2:54" s="7" customFormat="1">
      <c r="B157" s="66"/>
      <c r="C157" s="66"/>
      <c r="I157" s="10"/>
      <c r="J157" s="3"/>
      <c r="K157" s="8"/>
      <c r="L157" s="9"/>
      <c r="P157" s="8"/>
      <c r="Q157" s="9"/>
      <c r="Y157" s="8"/>
      <c r="Z157" s="8"/>
      <c r="AF157" s="189"/>
      <c r="AG157" s="8"/>
      <c r="AM157" s="189"/>
      <c r="AN157" s="8"/>
      <c r="AT157" s="189"/>
      <c r="AU157" s="8"/>
      <c r="BA157" s="189"/>
      <c r="BB157" s="8"/>
    </row>
    <row r="158" spans="2:54" s="7" customFormat="1">
      <c r="B158" s="66"/>
      <c r="C158" s="66"/>
      <c r="I158" s="10"/>
      <c r="J158" s="3"/>
      <c r="K158" s="8"/>
      <c r="L158" s="9"/>
      <c r="P158" s="8"/>
      <c r="Q158" s="9"/>
      <c r="Y158" s="8"/>
      <c r="Z158" s="8"/>
      <c r="AF158" s="189"/>
      <c r="AG158" s="8"/>
      <c r="AM158" s="189"/>
      <c r="AN158" s="8"/>
      <c r="AT158" s="189"/>
      <c r="AU158" s="8"/>
      <c r="BA158" s="189"/>
      <c r="BB158" s="8"/>
    </row>
    <row r="159" spans="2:54" s="7" customFormat="1">
      <c r="B159" s="66"/>
      <c r="C159" s="66"/>
      <c r="I159" s="10"/>
      <c r="J159" s="3"/>
      <c r="K159" s="8"/>
      <c r="L159" s="9"/>
      <c r="P159" s="8"/>
      <c r="Q159" s="9"/>
      <c r="Y159" s="8"/>
      <c r="Z159" s="8"/>
      <c r="AF159" s="189"/>
      <c r="AG159" s="8"/>
      <c r="AM159" s="189"/>
      <c r="AN159" s="8"/>
      <c r="AT159" s="189"/>
      <c r="AU159" s="8"/>
      <c r="BA159" s="189"/>
      <c r="BB159" s="8"/>
    </row>
    <row r="160" spans="2:54" s="7" customFormat="1">
      <c r="B160" s="66"/>
      <c r="C160" s="66"/>
      <c r="I160" s="10"/>
      <c r="J160" s="3"/>
      <c r="K160" s="8"/>
      <c r="L160" s="9"/>
      <c r="P160" s="8"/>
      <c r="Q160" s="9"/>
      <c r="Y160" s="8"/>
      <c r="Z160" s="8"/>
      <c r="AF160" s="189"/>
      <c r="AG160" s="8"/>
      <c r="AM160" s="189"/>
      <c r="AN160" s="8"/>
      <c r="AT160" s="189"/>
      <c r="AU160" s="8"/>
      <c r="BA160" s="189"/>
      <c r="BB160" s="8"/>
    </row>
    <row r="161" spans="2:54" s="7" customFormat="1">
      <c r="B161" s="66"/>
      <c r="C161" s="66"/>
      <c r="I161" s="10"/>
      <c r="J161" s="3"/>
      <c r="K161" s="8"/>
      <c r="L161" s="9"/>
      <c r="P161" s="8"/>
      <c r="Q161" s="9"/>
      <c r="Y161" s="8"/>
      <c r="Z161" s="8"/>
      <c r="AF161" s="189"/>
      <c r="AG161" s="8"/>
      <c r="AM161" s="189"/>
      <c r="AN161" s="8"/>
      <c r="AT161" s="189"/>
      <c r="AU161" s="8"/>
      <c r="BA161" s="189"/>
      <c r="BB161" s="8"/>
    </row>
    <row r="162" spans="2:54" s="7" customFormat="1">
      <c r="B162" s="66"/>
      <c r="C162" s="66"/>
      <c r="I162" s="10"/>
      <c r="J162" s="3"/>
      <c r="K162" s="8"/>
      <c r="L162" s="9"/>
      <c r="P162" s="8"/>
      <c r="Q162" s="9"/>
      <c r="Y162" s="8"/>
      <c r="Z162" s="8"/>
      <c r="AF162" s="189"/>
      <c r="AG162" s="8"/>
      <c r="AM162" s="189"/>
      <c r="AN162" s="8"/>
      <c r="AT162" s="189"/>
      <c r="AU162" s="8"/>
      <c r="BA162" s="189"/>
      <c r="BB162" s="8"/>
    </row>
    <row r="163" spans="2:54" s="7" customFormat="1">
      <c r="B163" s="66"/>
      <c r="C163" s="66"/>
      <c r="I163" s="10"/>
      <c r="J163" s="3"/>
      <c r="K163" s="8"/>
      <c r="L163" s="9"/>
      <c r="P163" s="8"/>
      <c r="Q163" s="9"/>
      <c r="Y163" s="8"/>
      <c r="Z163" s="8"/>
      <c r="AF163" s="189"/>
      <c r="AG163" s="8"/>
      <c r="AM163" s="189"/>
      <c r="AN163" s="8"/>
      <c r="AT163" s="189"/>
      <c r="AU163" s="8"/>
      <c r="BA163" s="189"/>
      <c r="BB163" s="8"/>
    </row>
    <row r="164" spans="2:54" s="7" customFormat="1">
      <c r="B164" s="66"/>
      <c r="C164" s="66"/>
      <c r="I164" s="10"/>
      <c r="J164" s="10"/>
      <c r="K164" s="8"/>
      <c r="L164" s="9"/>
      <c r="P164" s="8"/>
      <c r="Q164" s="9"/>
      <c r="Y164" s="8"/>
      <c r="Z164" s="8"/>
      <c r="AF164" s="189"/>
      <c r="AG164" s="8"/>
      <c r="AM164" s="189"/>
      <c r="AN164" s="8"/>
      <c r="AT164" s="189"/>
      <c r="AU164" s="8"/>
      <c r="BA164" s="189"/>
      <c r="BB164" s="8"/>
    </row>
    <row r="165" spans="2:54" s="7" customFormat="1">
      <c r="B165" s="66"/>
      <c r="C165" s="66"/>
      <c r="I165" s="10"/>
      <c r="J165" s="10"/>
      <c r="K165" s="8"/>
      <c r="L165" s="9"/>
      <c r="P165" s="8"/>
      <c r="Q165" s="9"/>
      <c r="Y165" s="8"/>
      <c r="Z165" s="8"/>
      <c r="AF165" s="189"/>
      <c r="AG165" s="8"/>
      <c r="AM165" s="189"/>
      <c r="AN165" s="8"/>
      <c r="AT165" s="189"/>
      <c r="AU165" s="8"/>
      <c r="BA165" s="189"/>
      <c r="BB165" s="8"/>
    </row>
    <row r="166" spans="2:54" s="7" customFormat="1">
      <c r="B166" s="66"/>
      <c r="C166" s="66"/>
      <c r="I166" s="10"/>
      <c r="J166" s="10"/>
      <c r="K166" s="8"/>
      <c r="L166" s="9"/>
      <c r="P166" s="8"/>
      <c r="Q166" s="9"/>
      <c r="Y166" s="8"/>
      <c r="Z166" s="8"/>
      <c r="AF166" s="189"/>
      <c r="AG166" s="8"/>
      <c r="AM166" s="189"/>
      <c r="AN166" s="8"/>
      <c r="AT166" s="189"/>
      <c r="AU166" s="8"/>
      <c r="BA166" s="189"/>
      <c r="BB166" s="8"/>
    </row>
    <row r="167" spans="2:54" s="7" customFormat="1">
      <c r="B167" s="66"/>
      <c r="C167" s="66"/>
      <c r="I167" s="10"/>
      <c r="J167" s="10"/>
      <c r="K167" s="8"/>
      <c r="L167" s="9"/>
      <c r="P167" s="8"/>
      <c r="Q167" s="9"/>
      <c r="Y167" s="8"/>
      <c r="Z167" s="8"/>
      <c r="AF167" s="189"/>
      <c r="AG167" s="8"/>
      <c r="AM167" s="189"/>
      <c r="AN167" s="8"/>
      <c r="AT167" s="189"/>
      <c r="AU167" s="8"/>
      <c r="BA167" s="189"/>
      <c r="BB167" s="8"/>
    </row>
    <row r="168" spans="2:54" s="7" customFormat="1">
      <c r="B168" s="66"/>
      <c r="C168" s="66"/>
      <c r="I168" s="10"/>
      <c r="J168" s="10"/>
      <c r="K168" s="8"/>
      <c r="L168" s="9"/>
      <c r="P168" s="8"/>
      <c r="Q168" s="9"/>
      <c r="Y168" s="8"/>
      <c r="Z168" s="8"/>
      <c r="AF168" s="189"/>
      <c r="AG168" s="8"/>
      <c r="AM168" s="189"/>
      <c r="AN168" s="8"/>
      <c r="AT168" s="189"/>
      <c r="AU168" s="8"/>
      <c r="BA168" s="189"/>
      <c r="BB168" s="8"/>
    </row>
    <row r="169" spans="2:54" s="7" customFormat="1">
      <c r="B169" s="66"/>
      <c r="C169" s="66"/>
      <c r="I169" s="10"/>
      <c r="J169" s="10"/>
      <c r="K169" s="8"/>
      <c r="L169" s="9"/>
      <c r="P169" s="8"/>
      <c r="Q169" s="9"/>
      <c r="Y169" s="8"/>
      <c r="Z169" s="8"/>
      <c r="AF169" s="189"/>
      <c r="AG169" s="8"/>
      <c r="AM169" s="189"/>
      <c r="AN169" s="8"/>
      <c r="AT169" s="189"/>
      <c r="AU169" s="8"/>
      <c r="BA169" s="189"/>
      <c r="BB169" s="8"/>
    </row>
    <row r="170" spans="2:54" s="7" customFormat="1">
      <c r="B170" s="66"/>
      <c r="C170" s="66"/>
      <c r="I170" s="10"/>
      <c r="J170" s="10"/>
      <c r="K170" s="8"/>
      <c r="L170" s="9"/>
      <c r="P170" s="8"/>
      <c r="Q170" s="9"/>
      <c r="Y170" s="8"/>
      <c r="Z170" s="8"/>
      <c r="AF170" s="189"/>
      <c r="AG170" s="8"/>
      <c r="AM170" s="189"/>
      <c r="AN170" s="8"/>
      <c r="AT170" s="189"/>
      <c r="AU170" s="8"/>
      <c r="BA170" s="189"/>
      <c r="BB170" s="8"/>
    </row>
    <row r="171" spans="2:54" s="7" customFormat="1">
      <c r="B171" s="66"/>
      <c r="C171" s="66"/>
      <c r="I171" s="10"/>
      <c r="J171" s="10"/>
      <c r="K171" s="8"/>
      <c r="L171" s="9"/>
      <c r="P171" s="8"/>
      <c r="Q171" s="9"/>
      <c r="Y171" s="8"/>
      <c r="Z171" s="8"/>
      <c r="AF171" s="189"/>
      <c r="AG171" s="8"/>
      <c r="AM171" s="189"/>
      <c r="AN171" s="8"/>
      <c r="AT171" s="189"/>
      <c r="AU171" s="8"/>
      <c r="BA171" s="189"/>
      <c r="BB171" s="8"/>
    </row>
    <row r="172" spans="2:54" s="7" customFormat="1">
      <c r="B172" s="66"/>
      <c r="C172" s="66"/>
      <c r="I172" s="10"/>
      <c r="J172" s="10"/>
      <c r="K172" s="8"/>
      <c r="L172" s="9"/>
      <c r="P172" s="8"/>
      <c r="Q172" s="9"/>
      <c r="Y172" s="8"/>
      <c r="Z172" s="8"/>
      <c r="AF172" s="189"/>
      <c r="AG172" s="8"/>
      <c r="AM172" s="189"/>
      <c r="AN172" s="8"/>
      <c r="AT172" s="189"/>
      <c r="AU172" s="8"/>
      <c r="BA172" s="189"/>
      <c r="BB172" s="8"/>
    </row>
    <row r="173" spans="2:54" s="7" customFormat="1">
      <c r="B173" s="66"/>
      <c r="C173" s="66"/>
      <c r="I173" s="10"/>
      <c r="J173" s="10"/>
      <c r="K173" s="8"/>
      <c r="L173" s="9"/>
      <c r="P173" s="8"/>
      <c r="Q173" s="9"/>
      <c r="Y173" s="8"/>
      <c r="Z173" s="8"/>
      <c r="AF173" s="189"/>
      <c r="AG173" s="8"/>
      <c r="AM173" s="189"/>
      <c r="AN173" s="8"/>
      <c r="AT173" s="189"/>
      <c r="AU173" s="8"/>
      <c r="BA173" s="189"/>
      <c r="BB173" s="8"/>
    </row>
    <row r="174" spans="2:54" s="7" customFormat="1">
      <c r="B174" s="66"/>
      <c r="C174" s="66"/>
      <c r="I174" s="10"/>
      <c r="J174" s="10"/>
      <c r="K174" s="8"/>
      <c r="L174" s="9"/>
      <c r="P174" s="8"/>
      <c r="Q174" s="9"/>
      <c r="Y174" s="8"/>
      <c r="Z174" s="8"/>
      <c r="AF174" s="189"/>
      <c r="AG174" s="8"/>
      <c r="AM174" s="189"/>
      <c r="AN174" s="8"/>
      <c r="AT174" s="189"/>
      <c r="AU174" s="8"/>
      <c r="BA174" s="189"/>
      <c r="BB174" s="8"/>
    </row>
    <row r="175" spans="2:54" s="7" customFormat="1">
      <c r="B175" s="66"/>
      <c r="C175" s="66"/>
      <c r="I175" s="10"/>
      <c r="J175" s="10"/>
      <c r="K175" s="8"/>
      <c r="L175" s="9"/>
      <c r="P175" s="8"/>
      <c r="Q175" s="9"/>
      <c r="Y175" s="8"/>
      <c r="Z175" s="8"/>
      <c r="AF175" s="189"/>
      <c r="AG175" s="8"/>
      <c r="AM175" s="189"/>
      <c r="AN175" s="8"/>
      <c r="AT175" s="189"/>
      <c r="AU175" s="8"/>
      <c r="BA175" s="189"/>
      <c r="BB175" s="8"/>
    </row>
    <row r="176" spans="2:54" s="7" customFormat="1">
      <c r="B176" s="66"/>
      <c r="C176" s="66"/>
      <c r="I176" s="10"/>
      <c r="J176" s="10"/>
      <c r="K176" s="8"/>
      <c r="L176" s="9"/>
      <c r="P176" s="8"/>
      <c r="Q176" s="9"/>
      <c r="Y176" s="8"/>
      <c r="Z176" s="8"/>
      <c r="AF176" s="189"/>
      <c r="AG176" s="8"/>
      <c r="AM176" s="189"/>
      <c r="AN176" s="8"/>
      <c r="AT176" s="189"/>
      <c r="AU176" s="8"/>
      <c r="BA176" s="189"/>
      <c r="BB176" s="8"/>
    </row>
    <row r="177" spans="2:54" s="7" customFormat="1">
      <c r="B177" s="66"/>
      <c r="C177" s="66"/>
      <c r="I177" s="10"/>
      <c r="J177" s="10"/>
      <c r="K177" s="8"/>
      <c r="L177" s="9"/>
      <c r="P177" s="8"/>
      <c r="Q177" s="9"/>
      <c r="Y177" s="8"/>
      <c r="Z177" s="8"/>
      <c r="AF177" s="189"/>
      <c r="AG177" s="8"/>
      <c r="AM177" s="189"/>
      <c r="AN177" s="8"/>
      <c r="AT177" s="189"/>
      <c r="AU177" s="8"/>
      <c r="BA177" s="189"/>
      <c r="BB177" s="8"/>
    </row>
    <row r="178" spans="2:54" s="7" customFormat="1">
      <c r="B178" s="66"/>
      <c r="C178" s="66"/>
      <c r="I178" s="10"/>
      <c r="J178" s="10"/>
      <c r="K178" s="8"/>
      <c r="L178" s="9"/>
      <c r="P178" s="8"/>
      <c r="Q178" s="9"/>
      <c r="Y178" s="8"/>
      <c r="Z178" s="8"/>
      <c r="AF178" s="189"/>
      <c r="AG178" s="8"/>
      <c r="AM178" s="189"/>
      <c r="AN178" s="8"/>
      <c r="AT178" s="189"/>
      <c r="AU178" s="8"/>
      <c r="BA178" s="189"/>
      <c r="BB178" s="8"/>
    </row>
    <row r="179" spans="2:54" s="7" customFormat="1">
      <c r="B179" s="66"/>
      <c r="C179" s="66"/>
      <c r="I179" s="10"/>
      <c r="J179" s="10"/>
      <c r="K179" s="8"/>
      <c r="L179" s="9"/>
      <c r="P179" s="8"/>
      <c r="Q179" s="9"/>
      <c r="Y179" s="8"/>
      <c r="Z179" s="8"/>
      <c r="AF179" s="189"/>
      <c r="AG179" s="8"/>
      <c r="AM179" s="189"/>
      <c r="AN179" s="8"/>
      <c r="AT179" s="189"/>
      <c r="AU179" s="8"/>
      <c r="BA179" s="189"/>
      <c r="BB179" s="8"/>
    </row>
    <row r="180" spans="2:54" s="7" customFormat="1">
      <c r="B180" s="66"/>
      <c r="C180" s="66"/>
      <c r="I180" s="10"/>
      <c r="J180" s="10"/>
      <c r="K180" s="8"/>
      <c r="L180" s="9"/>
      <c r="P180" s="8"/>
      <c r="Q180" s="9"/>
      <c r="Y180" s="8"/>
      <c r="Z180" s="8"/>
      <c r="AF180" s="189"/>
      <c r="AG180" s="8"/>
      <c r="AM180" s="189"/>
      <c r="AN180" s="8"/>
      <c r="AT180" s="189"/>
      <c r="AU180" s="8"/>
      <c r="BA180" s="189"/>
      <c r="BB180" s="8"/>
    </row>
    <row r="181" spans="2:54" s="7" customFormat="1">
      <c r="B181" s="66"/>
      <c r="C181" s="66"/>
      <c r="I181" s="10"/>
      <c r="J181" s="10"/>
      <c r="K181" s="8"/>
      <c r="L181" s="9"/>
      <c r="P181" s="8"/>
      <c r="Q181" s="9"/>
      <c r="Y181" s="8"/>
      <c r="Z181" s="8"/>
      <c r="AF181" s="189"/>
      <c r="AG181" s="8"/>
      <c r="AM181" s="189"/>
      <c r="AN181" s="8"/>
      <c r="AT181" s="189"/>
      <c r="AU181" s="8"/>
      <c r="BA181" s="189"/>
      <c r="BB181" s="8"/>
    </row>
    <row r="182" spans="2:54" s="7" customFormat="1">
      <c r="B182" s="66"/>
      <c r="C182" s="66"/>
      <c r="I182" s="10"/>
      <c r="J182" s="10"/>
      <c r="K182" s="8"/>
      <c r="L182" s="9"/>
      <c r="P182" s="8"/>
      <c r="Q182" s="9"/>
      <c r="Y182" s="8"/>
      <c r="Z182" s="8"/>
      <c r="AF182" s="189"/>
      <c r="AG182" s="8"/>
      <c r="AM182" s="189"/>
      <c r="AN182" s="8"/>
      <c r="AT182" s="189"/>
      <c r="AU182" s="8"/>
      <c r="BA182" s="189"/>
      <c r="BB182" s="8"/>
    </row>
    <row r="183" spans="2:54" s="7" customFormat="1">
      <c r="B183" s="66"/>
      <c r="C183" s="66"/>
      <c r="I183" s="10"/>
      <c r="J183" s="10"/>
      <c r="K183" s="8"/>
      <c r="L183" s="9"/>
      <c r="P183" s="8"/>
      <c r="Q183" s="9"/>
      <c r="Y183" s="8"/>
      <c r="Z183" s="8"/>
      <c r="AF183" s="189"/>
      <c r="AG183" s="8"/>
      <c r="AM183" s="189"/>
      <c r="AN183" s="8"/>
      <c r="AT183" s="189"/>
      <c r="AU183" s="8"/>
      <c r="BA183" s="189"/>
      <c r="BB183" s="8"/>
    </row>
    <row r="184" spans="2:54" s="7" customFormat="1">
      <c r="B184" s="66"/>
      <c r="C184" s="66"/>
      <c r="I184" s="10"/>
      <c r="J184" s="10"/>
      <c r="K184" s="8"/>
      <c r="L184" s="9"/>
      <c r="P184" s="8"/>
      <c r="Q184" s="9"/>
      <c r="Y184" s="8"/>
      <c r="Z184" s="8"/>
      <c r="AF184" s="189"/>
      <c r="AG184" s="8"/>
      <c r="AM184" s="189"/>
      <c r="AN184" s="8"/>
      <c r="AT184" s="189"/>
      <c r="AU184" s="8"/>
      <c r="BA184" s="189"/>
      <c r="BB184" s="8"/>
    </row>
    <row r="185" spans="2:54" s="7" customFormat="1">
      <c r="B185" s="66"/>
      <c r="C185" s="66"/>
      <c r="I185" s="10"/>
      <c r="J185" s="10"/>
      <c r="K185" s="8"/>
      <c r="L185" s="9"/>
      <c r="P185" s="8"/>
      <c r="Q185" s="9"/>
      <c r="Y185" s="8"/>
      <c r="Z185" s="8"/>
      <c r="AF185" s="189"/>
      <c r="AG185" s="8"/>
      <c r="AM185" s="189"/>
      <c r="AN185" s="8"/>
      <c r="AT185" s="189"/>
      <c r="AU185" s="8"/>
      <c r="BA185" s="189"/>
      <c r="BB185" s="8"/>
    </row>
    <row r="186" spans="2:54" s="7" customFormat="1">
      <c r="B186" s="66"/>
      <c r="C186" s="66"/>
      <c r="I186" s="10"/>
      <c r="J186" s="10"/>
      <c r="K186" s="8"/>
      <c r="L186" s="9"/>
      <c r="P186" s="8"/>
      <c r="Q186" s="9"/>
      <c r="Y186" s="8"/>
      <c r="Z186" s="8"/>
      <c r="AF186" s="189"/>
      <c r="AG186" s="8"/>
      <c r="AM186" s="189"/>
      <c r="AN186" s="8"/>
      <c r="AT186" s="189"/>
      <c r="AU186" s="8"/>
      <c r="BA186" s="189"/>
      <c r="BB186" s="8"/>
    </row>
    <row r="187" spans="2:54" s="7" customFormat="1">
      <c r="B187" s="66"/>
      <c r="C187" s="66"/>
      <c r="I187" s="10"/>
      <c r="J187" s="10"/>
      <c r="K187" s="8"/>
      <c r="L187" s="9"/>
      <c r="P187" s="8"/>
      <c r="Q187" s="9"/>
      <c r="Y187" s="8"/>
      <c r="Z187" s="8"/>
      <c r="AF187" s="189"/>
      <c r="AG187" s="8"/>
      <c r="AM187" s="189"/>
      <c r="AN187" s="8"/>
      <c r="AT187" s="189"/>
      <c r="AU187" s="8"/>
      <c r="BA187" s="189"/>
      <c r="BB187" s="8"/>
    </row>
    <row r="188" spans="2:54" s="7" customFormat="1">
      <c r="B188" s="66"/>
      <c r="C188" s="66"/>
      <c r="I188" s="10"/>
      <c r="J188" s="10"/>
      <c r="K188" s="8"/>
      <c r="L188" s="9"/>
      <c r="P188" s="8"/>
      <c r="Q188" s="9"/>
      <c r="Y188" s="8"/>
      <c r="Z188" s="8"/>
      <c r="AF188" s="189"/>
      <c r="AG188" s="8"/>
      <c r="AM188" s="189"/>
      <c r="AN188" s="8"/>
      <c r="AT188" s="189"/>
      <c r="AU188" s="8"/>
      <c r="BA188" s="189"/>
      <c r="BB188" s="8"/>
    </row>
    <row r="189" spans="2:54" s="7" customFormat="1">
      <c r="B189" s="66"/>
      <c r="C189" s="66"/>
      <c r="I189" s="10"/>
      <c r="J189" s="10"/>
      <c r="K189" s="8"/>
      <c r="L189" s="9"/>
      <c r="P189" s="8"/>
      <c r="Q189" s="9"/>
      <c r="Y189" s="8"/>
      <c r="Z189" s="8"/>
      <c r="AF189" s="189"/>
      <c r="AG189" s="8"/>
      <c r="AM189" s="189"/>
      <c r="AN189" s="8"/>
      <c r="AT189" s="189"/>
      <c r="AU189" s="8"/>
      <c r="BA189" s="189"/>
      <c r="BB189" s="8"/>
    </row>
    <row r="190" spans="2:54" s="7" customFormat="1">
      <c r="B190" s="66"/>
      <c r="C190" s="66"/>
      <c r="I190" s="10"/>
      <c r="J190" s="10"/>
      <c r="K190" s="8"/>
      <c r="L190" s="9"/>
      <c r="P190" s="8"/>
      <c r="Q190" s="9"/>
      <c r="Y190" s="8"/>
      <c r="Z190" s="8"/>
      <c r="AF190" s="189"/>
      <c r="AG190" s="8"/>
      <c r="AM190" s="189"/>
      <c r="AN190" s="8"/>
      <c r="AT190" s="189"/>
      <c r="AU190" s="8"/>
      <c r="BA190" s="189"/>
      <c r="BB190" s="8"/>
    </row>
    <row r="191" spans="2:54" s="7" customFormat="1">
      <c r="B191" s="66"/>
      <c r="C191" s="66"/>
      <c r="I191" s="10"/>
      <c r="J191" s="10"/>
      <c r="K191" s="8"/>
      <c r="L191" s="9"/>
      <c r="P191" s="8"/>
      <c r="Q191" s="9"/>
      <c r="Y191" s="8"/>
      <c r="Z191" s="8"/>
      <c r="AF191" s="189"/>
      <c r="AG191" s="8"/>
      <c r="AM191" s="189"/>
      <c r="AN191" s="8"/>
      <c r="AT191" s="189"/>
      <c r="AU191" s="8"/>
      <c r="BA191" s="189"/>
      <c r="BB191" s="8"/>
    </row>
    <row r="192" spans="2:54" s="7" customFormat="1">
      <c r="B192" s="66"/>
      <c r="C192" s="66"/>
      <c r="I192" s="10"/>
      <c r="J192" s="10"/>
      <c r="K192" s="8"/>
      <c r="L192" s="9"/>
      <c r="P192" s="8"/>
      <c r="Q192" s="9"/>
      <c r="Y192" s="8"/>
      <c r="Z192" s="8"/>
      <c r="AF192" s="189"/>
      <c r="AG192" s="8"/>
      <c r="AM192" s="189"/>
      <c r="AN192" s="8"/>
      <c r="AT192" s="189"/>
      <c r="AU192" s="8"/>
      <c r="BA192" s="189"/>
      <c r="BB192" s="8"/>
    </row>
    <row r="193" spans="2:54" s="7" customFormat="1">
      <c r="B193" s="66"/>
      <c r="C193" s="66"/>
      <c r="I193" s="10"/>
      <c r="J193" s="10"/>
      <c r="K193" s="8"/>
      <c r="L193" s="9"/>
      <c r="P193" s="8"/>
      <c r="Q193" s="9"/>
      <c r="Y193" s="8"/>
      <c r="Z193" s="8"/>
      <c r="AF193" s="189"/>
      <c r="AG193" s="8"/>
      <c r="AM193" s="189"/>
      <c r="AN193" s="8"/>
      <c r="AT193" s="189"/>
      <c r="AU193" s="8"/>
      <c r="BA193" s="189"/>
      <c r="BB193" s="8"/>
    </row>
    <row r="194" spans="2:54" s="7" customFormat="1">
      <c r="B194" s="66"/>
      <c r="C194" s="66"/>
      <c r="I194" s="10"/>
      <c r="J194" s="10"/>
      <c r="K194" s="8"/>
      <c r="L194" s="9"/>
      <c r="P194" s="8"/>
      <c r="Q194" s="9"/>
      <c r="Y194" s="8"/>
      <c r="Z194" s="8"/>
      <c r="AF194" s="189"/>
      <c r="AG194" s="8"/>
      <c r="AM194" s="189"/>
      <c r="AN194" s="8"/>
      <c r="AT194" s="189"/>
      <c r="AU194" s="8"/>
      <c r="BA194" s="189"/>
      <c r="BB194" s="8"/>
    </row>
    <row r="195" spans="2:54" s="7" customFormat="1">
      <c r="B195" s="66"/>
      <c r="C195" s="66"/>
      <c r="I195" s="10"/>
      <c r="J195" s="10"/>
      <c r="K195" s="8"/>
      <c r="L195" s="9"/>
      <c r="P195" s="8"/>
      <c r="Q195" s="9"/>
      <c r="Y195" s="8"/>
      <c r="Z195" s="8"/>
      <c r="AF195" s="189"/>
      <c r="AG195" s="8"/>
      <c r="AM195" s="189"/>
      <c r="AN195" s="8"/>
      <c r="AT195" s="189"/>
      <c r="AU195" s="8"/>
      <c r="BA195" s="189"/>
      <c r="BB195" s="8"/>
    </row>
    <row r="196" spans="2:54" s="7" customFormat="1">
      <c r="B196" s="66"/>
      <c r="C196" s="66"/>
      <c r="I196" s="10"/>
      <c r="J196" s="10"/>
      <c r="K196" s="8"/>
      <c r="L196" s="9"/>
      <c r="P196" s="8"/>
      <c r="Q196" s="9"/>
      <c r="Y196" s="8"/>
      <c r="Z196" s="8"/>
      <c r="AF196" s="189"/>
      <c r="AG196" s="8"/>
      <c r="AM196" s="189"/>
      <c r="AN196" s="8"/>
      <c r="AT196" s="189"/>
      <c r="AU196" s="8"/>
      <c r="BA196" s="189"/>
      <c r="BB196" s="8"/>
    </row>
    <row r="197" spans="2:54" s="7" customFormat="1">
      <c r="B197" s="66"/>
      <c r="C197" s="66"/>
      <c r="I197" s="10"/>
      <c r="J197" s="10"/>
      <c r="K197" s="8"/>
      <c r="L197" s="9"/>
      <c r="P197" s="8"/>
      <c r="Q197" s="9"/>
      <c r="Y197" s="8"/>
      <c r="Z197" s="8"/>
      <c r="AF197" s="189"/>
      <c r="AG197" s="8"/>
      <c r="AM197" s="189"/>
      <c r="AN197" s="8"/>
      <c r="AT197" s="189"/>
      <c r="AU197" s="8"/>
      <c r="BA197" s="189"/>
      <c r="BB197" s="8"/>
    </row>
    <row r="198" spans="2:54" s="7" customFormat="1">
      <c r="B198" s="66"/>
      <c r="C198" s="66"/>
      <c r="I198" s="10"/>
      <c r="J198" s="10"/>
      <c r="K198" s="8"/>
      <c r="L198" s="9"/>
      <c r="P198" s="8"/>
      <c r="Q198" s="9"/>
      <c r="Y198" s="8"/>
      <c r="Z198" s="8"/>
      <c r="AF198" s="189"/>
      <c r="AG198" s="8"/>
      <c r="AM198" s="189"/>
      <c r="AN198" s="8"/>
      <c r="AT198" s="189"/>
      <c r="AU198" s="8"/>
      <c r="BA198" s="189"/>
      <c r="BB198" s="8"/>
    </row>
    <row r="199" spans="2:54" s="7" customFormat="1">
      <c r="B199" s="66"/>
      <c r="C199" s="66"/>
      <c r="I199" s="10"/>
      <c r="J199" s="10"/>
      <c r="K199" s="8"/>
      <c r="L199" s="9"/>
      <c r="P199" s="8"/>
      <c r="Q199" s="9"/>
      <c r="Y199" s="8"/>
      <c r="Z199" s="8"/>
      <c r="AF199" s="189"/>
      <c r="AG199" s="8"/>
      <c r="AM199" s="189"/>
      <c r="AN199" s="8"/>
      <c r="AT199" s="189"/>
      <c r="AU199" s="8"/>
      <c r="BA199" s="189"/>
      <c r="BB199" s="8"/>
    </row>
    <row r="200" spans="2:54" s="7" customFormat="1">
      <c r="B200" s="66"/>
      <c r="C200" s="66"/>
      <c r="I200" s="10"/>
      <c r="J200" s="10"/>
      <c r="K200" s="8"/>
      <c r="L200" s="9"/>
      <c r="P200" s="8"/>
      <c r="Q200" s="9"/>
      <c r="Y200" s="8"/>
      <c r="Z200" s="8"/>
      <c r="AF200" s="189"/>
      <c r="AG200" s="8"/>
      <c r="AM200" s="189"/>
      <c r="AN200" s="8"/>
      <c r="AT200" s="189"/>
      <c r="AU200" s="8"/>
      <c r="BA200" s="189"/>
      <c r="BB200" s="8"/>
    </row>
    <row r="201" spans="2:54" s="7" customFormat="1">
      <c r="B201" s="66"/>
      <c r="C201" s="66"/>
      <c r="I201" s="10"/>
      <c r="J201" s="10"/>
      <c r="K201" s="8"/>
      <c r="L201" s="9"/>
      <c r="P201" s="8"/>
      <c r="Q201" s="9"/>
      <c r="Y201" s="8"/>
      <c r="Z201" s="8"/>
      <c r="AF201" s="189"/>
      <c r="AG201" s="8"/>
      <c r="AM201" s="189"/>
      <c r="AN201" s="8"/>
      <c r="AT201" s="189"/>
      <c r="AU201" s="8"/>
      <c r="BA201" s="189"/>
      <c r="BB201" s="8"/>
    </row>
    <row r="202" spans="2:54" s="7" customFormat="1">
      <c r="B202" s="66"/>
      <c r="C202" s="66"/>
      <c r="I202" s="10"/>
      <c r="J202" s="10"/>
      <c r="K202" s="8"/>
      <c r="L202" s="9"/>
      <c r="P202" s="8"/>
      <c r="Q202" s="9"/>
      <c r="Y202" s="8"/>
      <c r="Z202" s="8"/>
      <c r="AF202" s="189"/>
      <c r="AG202" s="8"/>
      <c r="AM202" s="189"/>
      <c r="AN202" s="8"/>
      <c r="AT202" s="189"/>
      <c r="AU202" s="8"/>
      <c r="BA202" s="189"/>
      <c r="BB202" s="8"/>
    </row>
    <row r="203" spans="2:54" s="7" customFormat="1">
      <c r="B203" s="66"/>
      <c r="C203" s="66"/>
      <c r="I203" s="10"/>
      <c r="J203" s="10"/>
      <c r="K203" s="8"/>
      <c r="L203" s="9"/>
      <c r="P203" s="8"/>
      <c r="Q203" s="9"/>
      <c r="Y203" s="8"/>
      <c r="Z203" s="8"/>
      <c r="AF203" s="189"/>
      <c r="AG203" s="8"/>
      <c r="AM203" s="189"/>
      <c r="AN203" s="8"/>
      <c r="AT203" s="189"/>
      <c r="AU203" s="8"/>
      <c r="BA203" s="189"/>
      <c r="BB203" s="8"/>
    </row>
    <row r="204" spans="2:54" s="7" customFormat="1">
      <c r="B204" s="66"/>
      <c r="C204" s="66"/>
      <c r="I204" s="10"/>
      <c r="J204" s="10"/>
      <c r="K204" s="8"/>
      <c r="L204" s="9"/>
      <c r="P204" s="8"/>
      <c r="Q204" s="9"/>
      <c r="Y204" s="8"/>
      <c r="Z204" s="8"/>
      <c r="AF204" s="189"/>
      <c r="AG204" s="8"/>
      <c r="AM204" s="189"/>
      <c r="AN204" s="8"/>
      <c r="AT204" s="189"/>
      <c r="AU204" s="8"/>
      <c r="BA204" s="189"/>
      <c r="BB204" s="8"/>
    </row>
    <row r="205" spans="2:54" s="7" customFormat="1">
      <c r="B205" s="66"/>
      <c r="C205" s="66"/>
      <c r="I205" s="10"/>
      <c r="J205" s="10"/>
      <c r="K205" s="8"/>
      <c r="L205" s="9"/>
      <c r="P205" s="8"/>
      <c r="Q205" s="9"/>
      <c r="Y205" s="8"/>
      <c r="Z205" s="8"/>
      <c r="AF205" s="189"/>
      <c r="AG205" s="8"/>
      <c r="AM205" s="189"/>
      <c r="AN205" s="8"/>
      <c r="AT205" s="189"/>
      <c r="AU205" s="8"/>
      <c r="BA205" s="189"/>
      <c r="BB205" s="8"/>
    </row>
    <row r="206" spans="2:54" s="7" customFormat="1">
      <c r="B206" s="66"/>
      <c r="C206" s="66"/>
      <c r="I206" s="10"/>
      <c r="J206" s="10"/>
      <c r="K206" s="8"/>
      <c r="L206" s="9"/>
      <c r="P206" s="8"/>
      <c r="Q206" s="9"/>
      <c r="Y206" s="8"/>
      <c r="Z206" s="8"/>
      <c r="AF206" s="189"/>
      <c r="AG206" s="8"/>
      <c r="AM206" s="189"/>
      <c r="AN206" s="8"/>
      <c r="AT206" s="189"/>
      <c r="AU206" s="8"/>
      <c r="BA206" s="189"/>
      <c r="BB206" s="8"/>
    </row>
    <row r="207" spans="2:54" s="7" customFormat="1">
      <c r="B207" s="66"/>
      <c r="C207" s="66"/>
      <c r="I207" s="10"/>
      <c r="J207" s="10"/>
      <c r="K207" s="8"/>
      <c r="L207" s="9"/>
      <c r="P207" s="8"/>
      <c r="Q207" s="9"/>
      <c r="Y207" s="8"/>
      <c r="Z207" s="8"/>
      <c r="AF207" s="189"/>
      <c r="AG207" s="8"/>
      <c r="AM207" s="189"/>
      <c r="AN207" s="8"/>
      <c r="AT207" s="189"/>
      <c r="AU207" s="8"/>
      <c r="BA207" s="189"/>
      <c r="BB207" s="8"/>
    </row>
    <row r="208" spans="2:54" s="7" customFormat="1">
      <c r="B208" s="66"/>
      <c r="C208" s="66"/>
      <c r="I208" s="10"/>
      <c r="J208" s="10"/>
      <c r="K208" s="8"/>
      <c r="L208" s="9"/>
      <c r="P208" s="8"/>
      <c r="Q208" s="9"/>
      <c r="Y208" s="8"/>
      <c r="Z208" s="8"/>
      <c r="AF208" s="189"/>
      <c r="AG208" s="8"/>
      <c r="AM208" s="189"/>
      <c r="AN208" s="8"/>
      <c r="AT208" s="189"/>
      <c r="AU208" s="8"/>
      <c r="BA208" s="189"/>
      <c r="BB208" s="8"/>
    </row>
    <row r="209" spans="2:54" s="7" customFormat="1">
      <c r="B209" s="66"/>
      <c r="C209" s="66"/>
      <c r="I209" s="10"/>
      <c r="J209" s="10"/>
      <c r="K209" s="8"/>
      <c r="L209" s="9"/>
      <c r="P209" s="8"/>
      <c r="Q209" s="9"/>
      <c r="Y209" s="8"/>
      <c r="Z209" s="8"/>
      <c r="AF209" s="189"/>
      <c r="AG209" s="8"/>
      <c r="AM209" s="189"/>
      <c r="AN209" s="8"/>
      <c r="AT209" s="189"/>
      <c r="AU209" s="8"/>
      <c r="BA209" s="189"/>
      <c r="BB209" s="8"/>
    </row>
    <row r="210" spans="2:54" s="7" customFormat="1">
      <c r="B210" s="66"/>
      <c r="C210" s="66"/>
      <c r="I210" s="10"/>
      <c r="J210" s="10"/>
      <c r="K210" s="8"/>
      <c r="L210" s="9"/>
      <c r="P210" s="8"/>
      <c r="Q210" s="9"/>
      <c r="Y210" s="8"/>
      <c r="Z210" s="8"/>
      <c r="AF210" s="189"/>
      <c r="AG210" s="8"/>
      <c r="AM210" s="189"/>
      <c r="AN210" s="8"/>
      <c r="AT210" s="189"/>
      <c r="AU210" s="8"/>
      <c r="BA210" s="189"/>
      <c r="BB210" s="8"/>
    </row>
    <row r="211" spans="2:54" s="7" customFormat="1">
      <c r="B211" s="66"/>
      <c r="C211" s="66"/>
      <c r="I211" s="10"/>
      <c r="J211" s="10"/>
      <c r="K211" s="8"/>
      <c r="L211" s="9"/>
      <c r="P211" s="8"/>
      <c r="Q211" s="9"/>
      <c r="Y211" s="8"/>
      <c r="Z211" s="8"/>
      <c r="AF211" s="189"/>
      <c r="AG211" s="8"/>
      <c r="AM211" s="189"/>
      <c r="AN211" s="8"/>
      <c r="AT211" s="189"/>
      <c r="AU211" s="8"/>
      <c r="BA211" s="189"/>
      <c r="BB211" s="8"/>
    </row>
    <row r="212" spans="2:54" s="7" customFormat="1">
      <c r="B212" s="66"/>
      <c r="C212" s="66"/>
      <c r="I212" s="10"/>
      <c r="J212" s="10"/>
      <c r="K212" s="8"/>
      <c r="L212" s="9"/>
      <c r="P212" s="8"/>
      <c r="Q212" s="9"/>
      <c r="Y212" s="8"/>
      <c r="Z212" s="8"/>
      <c r="AF212" s="189"/>
      <c r="AG212" s="8"/>
      <c r="AM212" s="189"/>
      <c r="AN212" s="8"/>
      <c r="AT212" s="189"/>
      <c r="AU212" s="8"/>
      <c r="BA212" s="189"/>
      <c r="BB212" s="8"/>
    </row>
    <row r="213" spans="2:54" s="7" customFormat="1">
      <c r="B213" s="66"/>
      <c r="C213" s="66"/>
      <c r="I213" s="10"/>
      <c r="J213" s="10"/>
      <c r="K213" s="8"/>
      <c r="L213" s="9"/>
      <c r="P213" s="8"/>
      <c r="Q213" s="9"/>
      <c r="Y213" s="8"/>
      <c r="Z213" s="8"/>
      <c r="AF213" s="189"/>
      <c r="AG213" s="8"/>
      <c r="AM213" s="189"/>
      <c r="AN213" s="8"/>
      <c r="AT213" s="189"/>
      <c r="AU213" s="8"/>
      <c r="BA213" s="189"/>
      <c r="BB213" s="8"/>
    </row>
    <row r="214" spans="2:54" s="7" customFormat="1">
      <c r="B214" s="66"/>
      <c r="C214" s="66"/>
      <c r="I214" s="10"/>
      <c r="J214" s="10"/>
      <c r="K214" s="8"/>
      <c r="L214" s="9"/>
      <c r="P214" s="8"/>
      <c r="Q214" s="9"/>
      <c r="Y214" s="8"/>
      <c r="Z214" s="8"/>
      <c r="AF214" s="189"/>
      <c r="AG214" s="8"/>
      <c r="AM214" s="189"/>
      <c r="AN214" s="8"/>
      <c r="AT214" s="189"/>
      <c r="AU214" s="8"/>
      <c r="BA214" s="189"/>
      <c r="BB214" s="8"/>
    </row>
    <row r="215" spans="2:54" s="7" customFormat="1">
      <c r="B215" s="66"/>
      <c r="C215" s="66"/>
      <c r="I215" s="10"/>
      <c r="J215" s="10"/>
      <c r="K215" s="8"/>
      <c r="L215" s="9"/>
      <c r="P215" s="8"/>
      <c r="Q215" s="9"/>
      <c r="Y215" s="8"/>
      <c r="Z215" s="8"/>
      <c r="AF215" s="189"/>
      <c r="AG215" s="8"/>
      <c r="AM215" s="189"/>
      <c r="AN215" s="8"/>
      <c r="AT215" s="189"/>
      <c r="AU215" s="8"/>
      <c r="BA215" s="189"/>
      <c r="BB215" s="8"/>
    </row>
    <row r="216" spans="2:54" s="7" customFormat="1">
      <c r="B216" s="66"/>
      <c r="C216" s="66"/>
      <c r="I216" s="10"/>
      <c r="J216" s="10"/>
      <c r="K216" s="8"/>
      <c r="L216" s="9"/>
      <c r="P216" s="8"/>
      <c r="Q216" s="9"/>
      <c r="Y216" s="8"/>
      <c r="Z216" s="8"/>
      <c r="AF216" s="189"/>
      <c r="AG216" s="8"/>
      <c r="AM216" s="189"/>
      <c r="AN216" s="8"/>
      <c r="AT216" s="189"/>
      <c r="AU216" s="8"/>
      <c r="BA216" s="189"/>
      <c r="BB216" s="8"/>
    </row>
    <row r="217" spans="2:54" s="7" customFormat="1">
      <c r="B217" s="66"/>
      <c r="C217" s="66"/>
      <c r="I217" s="10"/>
      <c r="J217" s="10"/>
      <c r="K217" s="8"/>
      <c r="L217" s="9"/>
      <c r="P217" s="8"/>
      <c r="Q217" s="9"/>
      <c r="Y217" s="8"/>
      <c r="Z217" s="8"/>
      <c r="AF217" s="189"/>
      <c r="AG217" s="8"/>
      <c r="AM217" s="189"/>
      <c r="AN217" s="8"/>
      <c r="AT217" s="189"/>
      <c r="AU217" s="8"/>
      <c r="BA217" s="189"/>
      <c r="BB217" s="8"/>
    </row>
    <row r="218" spans="2:54" s="7" customFormat="1">
      <c r="B218" s="66"/>
      <c r="C218" s="66"/>
      <c r="I218" s="10"/>
      <c r="J218" s="10"/>
      <c r="K218" s="8"/>
      <c r="L218" s="9"/>
      <c r="P218" s="8"/>
      <c r="Q218" s="9"/>
      <c r="Y218" s="8"/>
      <c r="Z218" s="8"/>
      <c r="AF218" s="189"/>
      <c r="AG218" s="8"/>
      <c r="AM218" s="189"/>
      <c r="AN218" s="8"/>
      <c r="AT218" s="189"/>
      <c r="AU218" s="8"/>
      <c r="BA218" s="189"/>
      <c r="BB218" s="8"/>
    </row>
    <row r="219" spans="2:54" s="7" customFormat="1">
      <c r="B219" s="66"/>
      <c r="C219" s="66"/>
      <c r="I219" s="10"/>
      <c r="J219" s="10"/>
      <c r="K219" s="8"/>
      <c r="L219" s="9"/>
      <c r="P219" s="8"/>
      <c r="Q219" s="9"/>
      <c r="Y219" s="8"/>
      <c r="Z219" s="8"/>
      <c r="AF219" s="189"/>
      <c r="AG219" s="8"/>
      <c r="AM219" s="189"/>
      <c r="AN219" s="8"/>
      <c r="AT219" s="189"/>
      <c r="AU219" s="8"/>
      <c r="BA219" s="189"/>
      <c r="BB219" s="8"/>
    </row>
    <row r="220" spans="2:54" s="7" customFormat="1">
      <c r="B220" s="66"/>
      <c r="C220" s="66"/>
      <c r="I220" s="10"/>
      <c r="J220" s="10"/>
      <c r="K220" s="8"/>
      <c r="L220" s="9"/>
      <c r="P220" s="8"/>
      <c r="Q220" s="9"/>
      <c r="Y220" s="8"/>
      <c r="Z220" s="8"/>
      <c r="AF220" s="189"/>
      <c r="AG220" s="8"/>
      <c r="AM220" s="189"/>
      <c r="AN220" s="8"/>
      <c r="AT220" s="189"/>
      <c r="AU220" s="8"/>
      <c r="BA220" s="189"/>
      <c r="BB220" s="8"/>
    </row>
    <row r="221" spans="2:54" s="7" customFormat="1">
      <c r="B221" s="66"/>
      <c r="C221" s="66"/>
      <c r="I221" s="10"/>
      <c r="J221" s="10"/>
      <c r="K221" s="8"/>
      <c r="L221" s="9"/>
      <c r="P221" s="8"/>
      <c r="Q221" s="9"/>
      <c r="Y221" s="8"/>
      <c r="Z221" s="8"/>
      <c r="AF221" s="189"/>
      <c r="AG221" s="8"/>
      <c r="AM221" s="189"/>
      <c r="AN221" s="8"/>
      <c r="AT221" s="189"/>
      <c r="AU221" s="8"/>
      <c r="BA221" s="189"/>
      <c r="BB221" s="8"/>
    </row>
    <row r="222" spans="2:54" s="7" customFormat="1">
      <c r="B222" s="66"/>
      <c r="C222" s="66"/>
      <c r="I222" s="10"/>
      <c r="J222" s="10"/>
      <c r="K222" s="8"/>
      <c r="L222" s="9"/>
      <c r="P222" s="8"/>
      <c r="Q222" s="9"/>
      <c r="Y222" s="8"/>
      <c r="Z222" s="8"/>
      <c r="AF222" s="189"/>
      <c r="AG222" s="8"/>
      <c r="AM222" s="189"/>
      <c r="AN222" s="8"/>
      <c r="AT222" s="189"/>
      <c r="AU222" s="8"/>
      <c r="BA222" s="189"/>
      <c r="BB222" s="8"/>
    </row>
    <row r="223" spans="2:54" s="7" customFormat="1">
      <c r="B223" s="66"/>
      <c r="C223" s="66"/>
      <c r="I223" s="10"/>
      <c r="J223" s="10"/>
      <c r="K223" s="8"/>
      <c r="L223" s="9"/>
      <c r="P223" s="8"/>
      <c r="Q223" s="9"/>
      <c r="Y223" s="8"/>
      <c r="Z223" s="8"/>
      <c r="AF223" s="189"/>
      <c r="AG223" s="8"/>
      <c r="AM223" s="189"/>
      <c r="AN223" s="8"/>
      <c r="AT223" s="189"/>
      <c r="AU223" s="8"/>
      <c r="BA223" s="189"/>
      <c r="BB223" s="8"/>
    </row>
    <row r="224" spans="2:54" s="7" customFormat="1">
      <c r="B224" s="66"/>
      <c r="C224" s="66"/>
      <c r="I224" s="10"/>
      <c r="J224" s="10"/>
      <c r="K224" s="8"/>
      <c r="L224" s="9"/>
      <c r="P224" s="8"/>
      <c r="Q224" s="9"/>
      <c r="Y224" s="8"/>
      <c r="Z224" s="8"/>
      <c r="AF224" s="189"/>
      <c r="AG224" s="8"/>
      <c r="AM224" s="189"/>
      <c r="AN224" s="8"/>
      <c r="AT224" s="189"/>
      <c r="AU224" s="8"/>
      <c r="BA224" s="189"/>
      <c r="BB224" s="8"/>
    </row>
    <row r="225" spans="2:54" s="7" customFormat="1">
      <c r="B225" s="66"/>
      <c r="C225" s="66"/>
      <c r="I225" s="10"/>
      <c r="J225" s="10"/>
      <c r="K225" s="8"/>
      <c r="L225" s="9"/>
      <c r="P225" s="8"/>
      <c r="Q225" s="9"/>
      <c r="Y225" s="8"/>
      <c r="Z225" s="8"/>
      <c r="AF225" s="189"/>
      <c r="AG225" s="8"/>
      <c r="AM225" s="189"/>
      <c r="AN225" s="8"/>
      <c r="AT225" s="189"/>
      <c r="AU225" s="8"/>
      <c r="BA225" s="189"/>
      <c r="BB225" s="8"/>
    </row>
    <row r="226" spans="2:54" s="7" customFormat="1">
      <c r="B226" s="66"/>
      <c r="C226" s="66"/>
      <c r="I226" s="10"/>
      <c r="J226" s="10"/>
      <c r="K226" s="8"/>
      <c r="L226" s="9"/>
      <c r="P226" s="8"/>
      <c r="Q226" s="9"/>
      <c r="Y226" s="8"/>
      <c r="Z226" s="8"/>
      <c r="AF226" s="189"/>
      <c r="AG226" s="8"/>
      <c r="AM226" s="189"/>
      <c r="AN226" s="8"/>
      <c r="AT226" s="189"/>
      <c r="AU226" s="8"/>
      <c r="BA226" s="189"/>
      <c r="BB226" s="8"/>
    </row>
    <row r="227" spans="2:54" s="7" customFormat="1">
      <c r="B227" s="66"/>
      <c r="C227" s="66"/>
      <c r="I227" s="10"/>
      <c r="J227" s="10"/>
      <c r="K227" s="8"/>
      <c r="L227" s="9"/>
      <c r="P227" s="8"/>
      <c r="Q227" s="9"/>
      <c r="Y227" s="8"/>
      <c r="Z227" s="8"/>
      <c r="AF227" s="189"/>
      <c r="AG227" s="8"/>
      <c r="AM227" s="189"/>
      <c r="AN227" s="8"/>
      <c r="AT227" s="189"/>
      <c r="AU227" s="8"/>
      <c r="BA227" s="189"/>
      <c r="BB227" s="8"/>
    </row>
    <row r="228" spans="2:54" s="7" customFormat="1">
      <c r="B228" s="66"/>
      <c r="C228" s="66"/>
      <c r="I228" s="10"/>
      <c r="J228" s="10"/>
      <c r="K228" s="8"/>
      <c r="L228" s="9"/>
      <c r="P228" s="8"/>
      <c r="Q228" s="9"/>
      <c r="Y228" s="8"/>
      <c r="Z228" s="8"/>
      <c r="AF228" s="189"/>
      <c r="AG228" s="8"/>
      <c r="AM228" s="189"/>
      <c r="AN228" s="8"/>
      <c r="AT228" s="189"/>
      <c r="AU228" s="8"/>
      <c r="BA228" s="189"/>
      <c r="BB228" s="8"/>
    </row>
    <row r="229" spans="2:54" s="7" customFormat="1">
      <c r="B229" s="66"/>
      <c r="C229" s="66"/>
      <c r="I229" s="10"/>
      <c r="J229" s="10"/>
      <c r="K229" s="8"/>
      <c r="L229" s="9"/>
      <c r="P229" s="8"/>
      <c r="Q229" s="9"/>
      <c r="Y229" s="8"/>
      <c r="Z229" s="8"/>
      <c r="AF229" s="189"/>
      <c r="AG229" s="8"/>
      <c r="AM229" s="189"/>
      <c r="AN229" s="8"/>
      <c r="AT229" s="189"/>
      <c r="AU229" s="8"/>
      <c r="BA229" s="189"/>
      <c r="BB229" s="8"/>
    </row>
    <row r="230" spans="2:54" s="7" customFormat="1">
      <c r="B230" s="66"/>
      <c r="C230" s="66"/>
      <c r="I230" s="10"/>
      <c r="J230" s="10"/>
      <c r="K230" s="8"/>
      <c r="L230" s="9"/>
      <c r="P230" s="8"/>
      <c r="Q230" s="9"/>
      <c r="Y230" s="8"/>
      <c r="Z230" s="8"/>
      <c r="AF230" s="189"/>
      <c r="AG230" s="8"/>
      <c r="AM230" s="189"/>
      <c r="AN230" s="8"/>
      <c r="AT230" s="189"/>
      <c r="AU230" s="8"/>
      <c r="BA230" s="189"/>
      <c r="BB230" s="8"/>
    </row>
    <row r="231" spans="2:54" s="7" customFormat="1">
      <c r="B231" s="66"/>
      <c r="C231" s="66"/>
      <c r="I231" s="10"/>
      <c r="J231" s="10"/>
      <c r="K231" s="8"/>
      <c r="L231" s="9"/>
      <c r="P231" s="8"/>
      <c r="Q231" s="9"/>
      <c r="Y231" s="8"/>
      <c r="Z231" s="8"/>
      <c r="AF231" s="189"/>
      <c r="AG231" s="8"/>
      <c r="AM231" s="189"/>
      <c r="AN231" s="8"/>
      <c r="AT231" s="189"/>
      <c r="AU231" s="8"/>
      <c r="BA231" s="189"/>
      <c r="BB231" s="8"/>
    </row>
    <row r="232" spans="2:54" s="7" customFormat="1">
      <c r="B232" s="66"/>
      <c r="C232" s="66"/>
      <c r="I232" s="10"/>
      <c r="J232" s="10"/>
      <c r="K232" s="8"/>
      <c r="L232" s="9"/>
      <c r="P232" s="8"/>
      <c r="Q232" s="9"/>
      <c r="Y232" s="8"/>
      <c r="Z232" s="8"/>
      <c r="AF232" s="189"/>
      <c r="AG232" s="8"/>
      <c r="AM232" s="189"/>
      <c r="AN232" s="8"/>
      <c r="AT232" s="189"/>
      <c r="AU232" s="8"/>
      <c r="BA232" s="189"/>
      <c r="BB232" s="8"/>
    </row>
    <row r="233" spans="2:54" s="7" customFormat="1">
      <c r="B233" s="66"/>
      <c r="C233" s="66"/>
      <c r="I233" s="10"/>
      <c r="J233" s="10"/>
      <c r="K233" s="8"/>
      <c r="L233" s="9"/>
      <c r="P233" s="8"/>
      <c r="Q233" s="9"/>
      <c r="Y233" s="8"/>
      <c r="Z233" s="8"/>
      <c r="AF233" s="189"/>
      <c r="AG233" s="8"/>
      <c r="AM233" s="189"/>
      <c r="AN233" s="8"/>
      <c r="AT233" s="189"/>
      <c r="AU233" s="8"/>
      <c r="BA233" s="189"/>
      <c r="BB233" s="8"/>
    </row>
    <row r="234" spans="2:54" s="7" customFormat="1">
      <c r="B234" s="66"/>
      <c r="C234" s="66"/>
      <c r="I234" s="10"/>
      <c r="J234" s="10"/>
      <c r="K234" s="8"/>
      <c r="L234" s="9"/>
      <c r="P234" s="8"/>
      <c r="Q234" s="9"/>
      <c r="Y234" s="8"/>
      <c r="Z234" s="8"/>
      <c r="AF234" s="189"/>
      <c r="AG234" s="8"/>
      <c r="AM234" s="189"/>
      <c r="AN234" s="8"/>
      <c r="AT234" s="189"/>
      <c r="AU234" s="8"/>
      <c r="BA234" s="189"/>
      <c r="BB234" s="8"/>
    </row>
    <row r="235" spans="2:54" s="7" customFormat="1">
      <c r="B235" s="66"/>
      <c r="C235" s="66"/>
      <c r="I235" s="10"/>
      <c r="J235" s="10"/>
      <c r="K235" s="8"/>
      <c r="L235" s="9"/>
      <c r="P235" s="8"/>
      <c r="Q235" s="9"/>
      <c r="Y235" s="8"/>
      <c r="Z235" s="8"/>
      <c r="AF235" s="189"/>
      <c r="AG235" s="8"/>
      <c r="AM235" s="189"/>
      <c r="AN235" s="8"/>
      <c r="AT235" s="189"/>
      <c r="AU235" s="8"/>
      <c r="BA235" s="189"/>
      <c r="BB235" s="8"/>
    </row>
    <row r="236" spans="2:54" s="7" customFormat="1">
      <c r="B236" s="66"/>
      <c r="C236" s="66"/>
      <c r="I236" s="10"/>
      <c r="J236" s="10"/>
      <c r="K236" s="8"/>
      <c r="L236" s="9"/>
      <c r="P236" s="8"/>
      <c r="Q236" s="9"/>
      <c r="Y236" s="8"/>
      <c r="Z236" s="8"/>
      <c r="AF236" s="189"/>
      <c r="AG236" s="8"/>
      <c r="AM236" s="189"/>
      <c r="AN236" s="8"/>
      <c r="AT236" s="189"/>
      <c r="AU236" s="8"/>
      <c r="BA236" s="189"/>
      <c r="BB236" s="8"/>
    </row>
    <row r="237" spans="2:54" s="7" customFormat="1">
      <c r="B237" s="66"/>
      <c r="C237" s="66"/>
      <c r="I237" s="10"/>
      <c r="J237" s="10"/>
      <c r="K237" s="8"/>
      <c r="L237" s="9"/>
      <c r="P237" s="8"/>
      <c r="Q237" s="9"/>
      <c r="Y237" s="8"/>
      <c r="Z237" s="8"/>
      <c r="AF237" s="189"/>
      <c r="AG237" s="8"/>
      <c r="AM237" s="189"/>
      <c r="AN237" s="8"/>
      <c r="AT237" s="189"/>
      <c r="AU237" s="8"/>
      <c r="BA237" s="189"/>
      <c r="BB237" s="8"/>
    </row>
    <row r="238" spans="2:54" s="7" customFormat="1">
      <c r="B238" s="66"/>
      <c r="C238" s="66"/>
      <c r="I238" s="10"/>
      <c r="J238" s="10"/>
      <c r="K238" s="8"/>
      <c r="L238" s="9"/>
      <c r="P238" s="8"/>
      <c r="Q238" s="9"/>
      <c r="Y238" s="8"/>
      <c r="Z238" s="8"/>
      <c r="AF238" s="189"/>
      <c r="AG238" s="8"/>
      <c r="AM238" s="189"/>
      <c r="AN238" s="8"/>
      <c r="AT238" s="189"/>
      <c r="AU238" s="8"/>
      <c r="BA238" s="189"/>
      <c r="BB238" s="8"/>
    </row>
    <row r="239" spans="2:54" s="7" customFormat="1">
      <c r="B239" s="66"/>
      <c r="C239" s="66"/>
      <c r="I239" s="10"/>
      <c r="J239" s="10"/>
      <c r="K239" s="8"/>
      <c r="L239" s="9"/>
      <c r="P239" s="8"/>
      <c r="Q239" s="9"/>
      <c r="Y239" s="8"/>
      <c r="Z239" s="8"/>
      <c r="AF239" s="189"/>
      <c r="AG239" s="8"/>
      <c r="AM239" s="189"/>
      <c r="AN239" s="8"/>
      <c r="AT239" s="189"/>
      <c r="AU239" s="8"/>
      <c r="BA239" s="189"/>
      <c r="BB239" s="8"/>
    </row>
    <row r="240" spans="2:54" s="7" customFormat="1">
      <c r="B240" s="66"/>
      <c r="C240" s="66"/>
      <c r="I240" s="10"/>
      <c r="J240" s="10"/>
      <c r="K240" s="8"/>
      <c r="L240" s="9"/>
      <c r="P240" s="8"/>
      <c r="Q240" s="9"/>
      <c r="Y240" s="8"/>
      <c r="Z240" s="8"/>
      <c r="AF240" s="189"/>
      <c r="AG240" s="8"/>
      <c r="AM240" s="189"/>
      <c r="AN240" s="8"/>
      <c r="AT240" s="189"/>
      <c r="AU240" s="8"/>
      <c r="BA240" s="189"/>
      <c r="BB240" s="8"/>
    </row>
    <row r="241" spans="2:54" s="7" customFormat="1">
      <c r="B241" s="66"/>
      <c r="C241" s="66"/>
      <c r="I241" s="10"/>
      <c r="J241" s="10"/>
      <c r="K241" s="8"/>
      <c r="L241" s="9"/>
      <c r="P241" s="8"/>
      <c r="Q241" s="9"/>
      <c r="Y241" s="8"/>
      <c r="Z241" s="8"/>
      <c r="AF241" s="189"/>
      <c r="AG241" s="8"/>
      <c r="AM241" s="189"/>
      <c r="AN241" s="8"/>
      <c r="AT241" s="189"/>
      <c r="AU241" s="8"/>
      <c r="BA241" s="189"/>
      <c r="BB241" s="8"/>
    </row>
  </sheetData>
  <mergeCells count="21">
    <mergeCell ref="A6:G6"/>
    <mergeCell ref="A1:F2"/>
    <mergeCell ref="A3:G4"/>
    <mergeCell ref="K3:N4"/>
    <mergeCell ref="P3:S4"/>
    <mergeCell ref="B5:G5"/>
    <mergeCell ref="A7:G7"/>
    <mergeCell ref="A8:G8"/>
    <mergeCell ref="A9:F9"/>
    <mergeCell ref="A10:F10"/>
    <mergeCell ref="B11:G11"/>
    <mergeCell ref="AW12:BB12"/>
    <mergeCell ref="A120:F120"/>
    <mergeCell ref="A141:F141"/>
    <mergeCell ref="K12:N12"/>
    <mergeCell ref="P12:S12"/>
    <mergeCell ref="U12:Z12"/>
    <mergeCell ref="AB12:AG12"/>
    <mergeCell ref="AI12:AN12"/>
    <mergeCell ref="AP12:AU12"/>
    <mergeCell ref="B12:G12"/>
  </mergeCells>
  <conditionalFormatting sqref="Y14:Y118 AF14:AF118 AM14:AM118 AT14:AT118 BA14:BA118">
    <cfRule type="cellIs" dxfId="13" priority="9" operator="lessThan">
      <formula>0</formula>
    </cfRule>
    <cfRule type="cellIs" dxfId="12" priority="10" operator="greaterThan">
      <formula>0</formula>
    </cfRule>
  </conditionalFormatting>
  <conditionalFormatting sqref="Y120">
    <cfRule type="cellIs" dxfId="11" priority="15" operator="lessThan">
      <formula>0</formula>
    </cfRule>
    <cfRule type="cellIs" dxfId="10" priority="16" operator="greaterThan">
      <formula>0</formula>
    </cfRule>
  </conditionalFormatting>
  <conditionalFormatting sqref="Y122:Y139 AF122:AF139 AM122:AM139 AT122:AT139 BA122:BA139">
    <cfRule type="cellIs" dxfId="9" priority="1" operator="lessThan">
      <formula>0</formula>
    </cfRule>
    <cfRule type="cellIs" dxfId="8" priority="2" operator="greaterThan">
      <formula>0</formula>
    </cfRule>
  </conditionalFormatting>
  <conditionalFormatting sqref="AF120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AM120">
    <cfRule type="cellIs" dxfId="5" priority="19" operator="lessThan">
      <formula>0</formula>
    </cfRule>
    <cfRule type="cellIs" dxfId="4" priority="20" operator="greaterThan">
      <formula>0</formula>
    </cfRule>
  </conditionalFormatting>
  <conditionalFormatting sqref="AT120">
    <cfRule type="cellIs" dxfId="3" priority="11" operator="lessThan">
      <formula>0</formula>
    </cfRule>
    <cfRule type="cellIs" dxfId="2" priority="12" operator="greaterThan">
      <formula>0</formula>
    </cfRule>
  </conditionalFormatting>
  <conditionalFormatting sqref="BA120">
    <cfRule type="cellIs" dxfId="1" priority="13" operator="lessThan">
      <formula>0</formula>
    </cfRule>
    <cfRule type="cellIs" dxfId="0" priority="14" operator="greaterThan">
      <formula>0</formula>
    </cfRule>
  </conditionalFormatting>
  <dataValidations count="1">
    <dataValidation allowBlank="1" sqref="A3" xr:uid="{B74616C6-B5D7-40BD-A197-6E3832215E9C}"/>
  </dataValidations>
  <hyperlinks>
    <hyperlink ref="A3:G4" location="SYNTHESE!A1" display="DPGF" xr:uid="{C5D601AA-8794-47F7-B293-75D36B071799}"/>
  </hyperlinks>
  <pageMargins left="0.7" right="0.7" top="0.75" bottom="0.75" header="0.3" footer="0.3"/>
  <pageSetup paperSize="9" scale="67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109C1-7B50-4A2E-AD96-821CE4680499}">
  <sheetPr>
    <tabColor rgb="FFFFFF00"/>
  </sheetPr>
  <dimension ref="E7:I24"/>
  <sheetViews>
    <sheetView tabSelected="1" topLeftCell="A4" workbookViewId="0">
      <selection activeCell="R16" sqref="R16"/>
    </sheetView>
  </sheetViews>
  <sheetFormatPr baseColWidth="10" defaultRowHeight="15"/>
  <cols>
    <col min="3" max="3" width="11.42578125" customWidth="1"/>
    <col min="4" max="4" width="11.28515625" customWidth="1"/>
    <col min="5" max="6" width="11.42578125" hidden="1" customWidth="1"/>
    <col min="7" max="7" width="29.7109375" customWidth="1"/>
    <col min="8" max="8" width="25.28515625" customWidth="1"/>
    <col min="9" max="9" width="26.28515625" customWidth="1"/>
  </cols>
  <sheetData>
    <row r="7" spans="7:9">
      <c r="G7" s="266" t="s">
        <v>380</v>
      </c>
      <c r="H7" s="266"/>
      <c r="I7" s="266"/>
    </row>
    <row r="15" spans="7:9" ht="112.5" customHeight="1">
      <c r="G15" s="267" t="s">
        <v>381</v>
      </c>
      <c r="H15" s="268"/>
      <c r="I15" s="268"/>
    </row>
    <row r="16" spans="7:9" ht="37.5" customHeight="1">
      <c r="G16" s="237" t="s">
        <v>382</v>
      </c>
      <c r="H16" s="238" t="s">
        <v>383</v>
      </c>
      <c r="I16" s="239" t="s">
        <v>384</v>
      </c>
    </row>
    <row r="17" spans="7:9">
      <c r="G17" s="242" t="s">
        <v>385</v>
      </c>
      <c r="H17" s="240"/>
      <c r="I17" s="241"/>
    </row>
    <row r="18" spans="7:9" ht="18.75" customHeight="1">
      <c r="G18" s="242" t="s">
        <v>386</v>
      </c>
      <c r="H18" s="243"/>
      <c r="I18" s="244"/>
    </row>
    <row r="19" spans="7:9" ht="24.75" customHeight="1">
      <c r="G19" s="242" t="s">
        <v>387</v>
      </c>
      <c r="H19" s="243"/>
      <c r="I19" s="244"/>
    </row>
    <row r="20" spans="7:9" ht="19.5" customHeight="1">
      <c r="G20" s="242" t="s">
        <v>388</v>
      </c>
      <c r="H20" s="245"/>
      <c r="I20" s="244"/>
    </row>
    <row r="21" spans="7:9">
      <c r="G21" s="242" t="s">
        <v>389</v>
      </c>
      <c r="H21" s="243"/>
      <c r="I21" s="244"/>
    </row>
    <row r="22" spans="7:9" ht="19.5" customHeight="1">
      <c r="G22" s="242" t="s">
        <v>390</v>
      </c>
      <c r="H22" s="246"/>
      <c r="I22" s="244"/>
    </row>
    <row r="23" spans="7:9" ht="18" customHeight="1">
      <c r="G23" s="247" t="s">
        <v>391</v>
      </c>
      <c r="H23" s="248"/>
      <c r="I23" s="249"/>
    </row>
    <row r="24" spans="7:9">
      <c r="G24" s="250" t="s">
        <v>392</v>
      </c>
      <c r="H24" s="243"/>
      <c r="I24" s="244"/>
    </row>
  </sheetData>
  <mergeCells count="2">
    <mergeCell ref="G7:I7"/>
    <mergeCell ref="G15:I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651D-9CB3-4381-84C6-E3FDCA4B62FA}">
  <sheetPr>
    <pageSetUpPr fitToPage="1"/>
  </sheetPr>
  <dimension ref="A1:G278"/>
  <sheetViews>
    <sheetView zoomScale="115" zoomScaleNormal="115" workbookViewId="0">
      <selection activeCell="F26" sqref="F26"/>
    </sheetView>
  </sheetViews>
  <sheetFormatPr baseColWidth="10" defaultColWidth="12.28515625" defaultRowHeight="15" outlineLevelRow="1" outlineLevelCol="1"/>
  <cols>
    <col min="1" max="1" width="7.7109375" style="2" customWidth="1"/>
    <col min="2" max="2" width="50.8554687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hidden="1" customHeight="1" outlineLevel="1">
      <c r="B5" s="258"/>
      <c r="C5" s="258"/>
      <c r="D5" s="258"/>
      <c r="E5" s="258"/>
      <c r="F5" s="258"/>
      <c r="G5" s="258"/>
    </row>
    <row r="6" spans="1:7" s="7" customFormat="1" ht="24.6" hidden="1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hidden="1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hidden="1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 collapsed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21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22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7" s="7" customFormat="1" ht="19.899999999999999" customHeight="1">
      <c r="A15" s="19"/>
      <c r="B15" s="20"/>
      <c r="C15" s="20"/>
      <c r="D15" s="21"/>
      <c r="E15" s="22"/>
      <c r="F15" s="21"/>
      <c r="G15" s="23"/>
    </row>
    <row r="16" spans="1:7" s="7" customFormat="1" ht="19.899999999999999" customHeight="1">
      <c r="A16" s="19"/>
      <c r="B16" s="26" t="s">
        <v>24</v>
      </c>
      <c r="C16" s="20"/>
      <c r="D16" s="21"/>
      <c r="E16" s="22"/>
      <c r="F16" s="21"/>
      <c r="G16" s="23"/>
    </row>
    <row r="17" spans="1:7" s="7" customFormat="1" ht="25.5">
      <c r="A17" s="19"/>
      <c r="B17" s="27" t="s">
        <v>56</v>
      </c>
      <c r="C17" s="20"/>
      <c r="D17" s="21" t="s">
        <v>57</v>
      </c>
      <c r="E17" s="22"/>
      <c r="F17" s="21"/>
      <c r="G17" s="23">
        <f>F17*E17</f>
        <v>0</v>
      </c>
    </row>
    <row r="18" spans="1:7" s="7" customFormat="1">
      <c r="A18" s="19"/>
      <c r="B18" s="27"/>
      <c r="C18" s="20"/>
      <c r="D18" s="21"/>
      <c r="E18" s="22"/>
      <c r="F18" s="21"/>
      <c r="G18" s="23"/>
    </row>
    <row r="19" spans="1:7" s="7" customFormat="1">
      <c r="A19" s="19"/>
      <c r="B19" s="150" t="s">
        <v>77</v>
      </c>
      <c r="C19" s="20"/>
      <c r="D19" s="21"/>
      <c r="E19" s="22"/>
      <c r="F19" s="21"/>
      <c r="G19" s="23"/>
    </row>
    <row r="20" spans="1:7" s="7" customFormat="1">
      <c r="A20" s="19"/>
      <c r="B20" s="147" t="s">
        <v>58</v>
      </c>
      <c r="C20" s="20"/>
      <c r="D20" s="21"/>
      <c r="E20" s="22"/>
      <c r="F20" s="21"/>
      <c r="G20" s="23"/>
    </row>
    <row r="21" spans="1:7" s="7" customFormat="1">
      <c r="A21" s="19"/>
      <c r="B21" s="148" t="s">
        <v>59</v>
      </c>
      <c r="C21" s="20"/>
      <c r="D21" s="21" t="s">
        <v>5</v>
      </c>
      <c r="E21" s="22"/>
      <c r="F21" s="21"/>
      <c r="G21" s="23">
        <f>F21*E21</f>
        <v>0</v>
      </c>
    </row>
    <row r="22" spans="1:7" s="7" customFormat="1">
      <c r="A22" s="19"/>
      <c r="B22" s="148" t="s">
        <v>60</v>
      </c>
      <c r="C22" s="20"/>
      <c r="D22" s="21" t="s">
        <v>5</v>
      </c>
      <c r="E22" s="22"/>
      <c r="F22" s="21"/>
      <c r="G22" s="23">
        <f t="shared" ref="G22:G27" si="0">F22*E22</f>
        <v>0</v>
      </c>
    </row>
    <row r="23" spans="1:7" s="7" customFormat="1">
      <c r="A23" s="19"/>
      <c r="B23" s="148" t="s">
        <v>61</v>
      </c>
      <c r="C23" s="20"/>
      <c r="D23" s="21" t="s">
        <v>5</v>
      </c>
      <c r="E23" s="22"/>
      <c r="F23" s="21"/>
      <c r="G23" s="23">
        <f t="shared" si="0"/>
        <v>0</v>
      </c>
    </row>
    <row r="24" spans="1:7" s="7" customFormat="1">
      <c r="A24" s="19"/>
      <c r="B24" s="148" t="s">
        <v>62</v>
      </c>
      <c r="C24" s="20"/>
      <c r="D24" s="21" t="s">
        <v>5</v>
      </c>
      <c r="E24" s="22"/>
      <c r="F24" s="21"/>
      <c r="G24" s="23">
        <f t="shared" si="0"/>
        <v>0</v>
      </c>
    </row>
    <row r="25" spans="1:7" s="7" customFormat="1">
      <c r="A25" s="19"/>
      <c r="B25" s="148" t="s">
        <v>63</v>
      </c>
      <c r="C25" s="20"/>
      <c r="D25" s="21" t="s">
        <v>5</v>
      </c>
      <c r="E25" s="22"/>
      <c r="F25" s="21"/>
      <c r="G25" s="23">
        <f t="shared" si="0"/>
        <v>0</v>
      </c>
    </row>
    <row r="26" spans="1:7" s="7" customFormat="1">
      <c r="A26" s="19"/>
      <c r="B26" s="148" t="s">
        <v>64</v>
      </c>
      <c r="C26" s="20"/>
      <c r="D26" s="21" t="s">
        <v>5</v>
      </c>
      <c r="E26" s="22"/>
      <c r="F26" s="21"/>
      <c r="G26" s="23">
        <f t="shared" si="0"/>
        <v>0</v>
      </c>
    </row>
    <row r="27" spans="1:7" s="7" customFormat="1" ht="15.6" customHeight="1">
      <c r="A27" s="19"/>
      <c r="B27" s="148" t="s">
        <v>65</v>
      </c>
      <c r="C27" s="20"/>
      <c r="D27" s="21" t="s">
        <v>66</v>
      </c>
      <c r="E27" s="22"/>
      <c r="F27" s="21"/>
      <c r="G27" s="23">
        <f t="shared" si="0"/>
        <v>0</v>
      </c>
    </row>
    <row r="28" spans="1:7" s="7" customFormat="1">
      <c r="A28" s="19"/>
      <c r="B28" s="147"/>
      <c r="C28" s="20"/>
      <c r="D28" s="21"/>
      <c r="E28" s="22"/>
      <c r="F28" s="21"/>
      <c r="G28" s="23"/>
    </row>
    <row r="29" spans="1:7" s="7" customFormat="1">
      <c r="A29" s="19"/>
      <c r="B29" s="150" t="s">
        <v>76</v>
      </c>
      <c r="C29" s="20"/>
      <c r="D29" s="21"/>
      <c r="E29" s="22"/>
      <c r="F29" s="21"/>
      <c r="G29" s="23"/>
    </row>
    <row r="30" spans="1:7" s="7" customFormat="1">
      <c r="A30" s="19"/>
      <c r="B30" s="147" t="s">
        <v>58</v>
      </c>
      <c r="C30" s="20"/>
      <c r="D30" s="21"/>
      <c r="E30" s="22"/>
      <c r="F30" s="21"/>
      <c r="G30" s="23"/>
    </row>
    <row r="31" spans="1:7" s="7" customFormat="1" ht="19.899999999999999" customHeight="1">
      <c r="A31" s="19"/>
      <c r="B31" s="148" t="s">
        <v>67</v>
      </c>
      <c r="C31" s="20"/>
      <c r="D31" s="21" t="s">
        <v>5</v>
      </c>
      <c r="E31" s="22"/>
      <c r="F31" s="21"/>
      <c r="G31" s="23">
        <f t="shared" ref="G31:G34" si="1">F31*E31</f>
        <v>0</v>
      </c>
    </row>
    <row r="32" spans="1:7" s="7" customFormat="1" ht="19.899999999999999" customHeight="1">
      <c r="A32" s="19"/>
      <c r="B32" s="148" t="s">
        <v>69</v>
      </c>
      <c r="C32" s="20"/>
      <c r="D32" s="21" t="s">
        <v>5</v>
      </c>
      <c r="E32" s="22"/>
      <c r="F32" s="21"/>
      <c r="G32" s="23">
        <f t="shared" si="1"/>
        <v>0</v>
      </c>
    </row>
    <row r="33" spans="1:7" s="7" customFormat="1">
      <c r="A33" s="19"/>
      <c r="B33" s="148" t="s">
        <v>64</v>
      </c>
      <c r="C33" s="20"/>
      <c r="D33" s="21" t="s">
        <v>5</v>
      </c>
      <c r="E33" s="22"/>
      <c r="F33" s="21"/>
      <c r="G33" s="23">
        <f t="shared" si="1"/>
        <v>0</v>
      </c>
    </row>
    <row r="34" spans="1:7" s="7" customFormat="1">
      <c r="A34" s="19"/>
      <c r="B34" s="148" t="s">
        <v>68</v>
      </c>
      <c r="C34" s="20"/>
      <c r="D34" s="21" t="s">
        <v>5</v>
      </c>
      <c r="E34" s="22"/>
      <c r="F34" s="21"/>
      <c r="G34" s="23">
        <f t="shared" si="1"/>
        <v>0</v>
      </c>
    </row>
    <row r="35" spans="1:7" s="7" customFormat="1">
      <c r="A35" s="19"/>
      <c r="B35" s="20"/>
      <c r="C35" s="20"/>
      <c r="D35" s="21"/>
      <c r="E35" s="22"/>
      <c r="F35" s="21"/>
      <c r="G35" s="23"/>
    </row>
    <row r="36" spans="1:7" s="7" customFormat="1" ht="19.899999999999999" customHeight="1">
      <c r="A36" s="19"/>
      <c r="B36" s="20"/>
      <c r="C36" s="20"/>
      <c r="D36" s="21"/>
      <c r="E36" s="22"/>
      <c r="F36" s="21"/>
      <c r="G36" s="23"/>
    </row>
    <row r="37" spans="1:7" s="7" customFormat="1" ht="19.899999999999999" customHeight="1">
      <c r="A37" s="19"/>
      <c r="B37" s="68" t="s">
        <v>71</v>
      </c>
      <c r="C37" s="20"/>
      <c r="D37" s="21"/>
      <c r="E37" s="22"/>
      <c r="F37" s="21"/>
      <c r="G37" s="23"/>
    </row>
    <row r="38" spans="1:7" s="7" customFormat="1" ht="19.899999999999999" customHeight="1">
      <c r="A38" s="19"/>
      <c r="B38" s="20" t="s">
        <v>58</v>
      </c>
      <c r="C38" s="20"/>
      <c r="D38" s="21"/>
      <c r="E38" s="22"/>
      <c r="F38" s="21"/>
      <c r="G38" s="23"/>
    </row>
    <row r="39" spans="1:7" s="7" customFormat="1" ht="19.899999999999999" customHeight="1">
      <c r="A39" s="19"/>
      <c r="B39" s="149" t="s">
        <v>59</v>
      </c>
      <c r="C39" s="20"/>
      <c r="D39" s="21" t="s">
        <v>25</v>
      </c>
      <c r="E39" s="22"/>
      <c r="F39" s="21"/>
      <c r="G39" s="23">
        <f t="shared" ref="G39:G40" si="2">F39*E39</f>
        <v>0</v>
      </c>
    </row>
    <row r="40" spans="1:7" s="7" customFormat="1" ht="19.899999999999999" customHeight="1">
      <c r="A40" s="19"/>
      <c r="B40" s="149" t="s">
        <v>72</v>
      </c>
      <c r="C40" s="20"/>
      <c r="D40" s="21" t="s">
        <v>25</v>
      </c>
      <c r="E40" s="22"/>
      <c r="F40" s="21"/>
      <c r="G40" s="23">
        <f t="shared" si="2"/>
        <v>0</v>
      </c>
    </row>
    <row r="41" spans="1:7" s="7" customFormat="1" ht="19.899999999999999" customHeight="1">
      <c r="A41" s="19"/>
      <c r="B41" s="20"/>
      <c r="C41" s="20"/>
      <c r="D41" s="21"/>
      <c r="E41" s="22"/>
      <c r="F41" s="21"/>
      <c r="G41" s="23"/>
    </row>
    <row r="42" spans="1:7" s="7" customFormat="1" ht="19.899999999999999" customHeight="1">
      <c r="A42" s="19"/>
      <c r="B42" s="68" t="s">
        <v>75</v>
      </c>
      <c r="C42" s="20"/>
      <c r="D42" s="21"/>
      <c r="E42" s="22"/>
      <c r="F42" s="21"/>
      <c r="G42" s="23"/>
    </row>
    <row r="43" spans="1:7" s="7" customFormat="1" ht="40.9" customHeight="1">
      <c r="A43" s="19"/>
      <c r="B43" s="20" t="s">
        <v>73</v>
      </c>
      <c r="C43" s="20"/>
      <c r="D43" s="21" t="s">
        <v>78</v>
      </c>
      <c r="E43" s="22"/>
      <c r="F43" s="21"/>
      <c r="G43" s="23">
        <f t="shared" ref="G43:G44" si="3">F43*E43</f>
        <v>0</v>
      </c>
    </row>
    <row r="44" spans="1:7" s="7" customFormat="1" ht="29.45" customHeight="1">
      <c r="A44" s="19"/>
      <c r="B44" s="20" t="s">
        <v>74</v>
      </c>
      <c r="C44" s="20"/>
      <c r="D44" s="21" t="s">
        <v>25</v>
      </c>
      <c r="E44" s="22"/>
      <c r="F44" s="21"/>
      <c r="G44" s="23">
        <f t="shared" si="3"/>
        <v>0</v>
      </c>
    </row>
    <row r="45" spans="1:7" s="7" customFormat="1" ht="19.899999999999999" customHeight="1">
      <c r="A45" s="19"/>
      <c r="B45" s="20"/>
      <c r="C45" s="20"/>
      <c r="D45" s="21"/>
      <c r="E45" s="22"/>
      <c r="F45" s="21"/>
      <c r="G45" s="23"/>
    </row>
    <row r="46" spans="1:7" s="7" customFormat="1" ht="19.899999999999999" customHeight="1">
      <c r="A46" s="19"/>
      <c r="B46" s="20"/>
      <c r="C46" s="20"/>
      <c r="D46" s="21"/>
      <c r="E46" s="22"/>
      <c r="F46" s="21"/>
      <c r="G46" s="23"/>
    </row>
    <row r="47" spans="1:7" s="7" customFormat="1" ht="19.899999999999999" customHeight="1">
      <c r="A47" s="19"/>
      <c r="B47" s="26" t="s">
        <v>79</v>
      </c>
      <c r="C47" s="20"/>
      <c r="D47" s="21"/>
      <c r="E47" s="22"/>
      <c r="F47" s="21"/>
      <c r="G47" s="23"/>
    </row>
    <row r="48" spans="1:7" s="7" customFormat="1" ht="63.75">
      <c r="A48" s="19"/>
      <c r="B48" s="27" t="s">
        <v>80</v>
      </c>
      <c r="C48" s="20"/>
      <c r="D48" s="21"/>
      <c r="E48" s="22"/>
      <c r="F48" s="21"/>
      <c r="G48" s="23"/>
    </row>
    <row r="49" spans="1:7" s="7" customFormat="1" ht="19.899999999999999" customHeight="1">
      <c r="A49" s="19"/>
      <c r="B49" s="20" t="s">
        <v>81</v>
      </c>
      <c r="C49" s="20"/>
      <c r="D49" s="21" t="s">
        <v>25</v>
      </c>
      <c r="E49" s="22"/>
      <c r="F49" s="21"/>
      <c r="G49" s="23">
        <f t="shared" ref="G49" si="4">F49*E49</f>
        <v>0</v>
      </c>
    </row>
    <row r="50" spans="1:7" s="7" customFormat="1">
      <c r="A50" s="19"/>
      <c r="B50" s="20" t="s">
        <v>82</v>
      </c>
      <c r="C50" s="20"/>
      <c r="D50" s="21"/>
      <c r="E50" s="22"/>
      <c r="F50" s="21"/>
      <c r="G50" s="23"/>
    </row>
    <row r="51" spans="1:7" s="7" customFormat="1">
      <c r="A51" s="19"/>
      <c r="B51" s="149" t="s">
        <v>83</v>
      </c>
      <c r="C51" s="20"/>
      <c r="D51" s="21" t="s">
        <v>25</v>
      </c>
      <c r="E51" s="22"/>
      <c r="F51" s="21"/>
      <c r="G51" s="23">
        <f t="shared" ref="G51:G52" si="5">F51*E51</f>
        <v>0</v>
      </c>
    </row>
    <row r="52" spans="1:7" s="7" customFormat="1">
      <c r="A52" s="19"/>
      <c r="B52" s="149" t="s">
        <v>84</v>
      </c>
      <c r="C52" s="20"/>
      <c r="D52" s="21" t="s">
        <v>25</v>
      </c>
      <c r="E52" s="22"/>
      <c r="F52" s="21"/>
      <c r="G52" s="23">
        <f t="shared" si="5"/>
        <v>0</v>
      </c>
    </row>
    <row r="53" spans="1:7" s="7" customFormat="1">
      <c r="A53" s="19"/>
      <c r="B53" s="20"/>
      <c r="C53" s="20"/>
      <c r="D53" s="21"/>
      <c r="E53" s="22"/>
      <c r="F53" s="21"/>
      <c r="G53" s="23"/>
    </row>
    <row r="54" spans="1:7" s="7" customFormat="1">
      <c r="A54" s="19"/>
      <c r="B54" s="20"/>
      <c r="C54" s="20"/>
      <c r="D54" s="21"/>
      <c r="E54" s="22"/>
      <c r="F54" s="21"/>
      <c r="G54" s="23"/>
    </row>
    <row r="55" spans="1:7" s="7" customFormat="1" ht="19.899999999999999" customHeight="1">
      <c r="A55" s="19"/>
      <c r="B55" s="26" t="s">
        <v>85</v>
      </c>
      <c r="C55" s="20"/>
      <c r="D55" s="21"/>
      <c r="E55" s="22"/>
      <c r="F55" s="21"/>
      <c r="G55" s="23"/>
    </row>
    <row r="56" spans="1:7" s="7" customFormat="1" ht="38.25">
      <c r="A56" s="19"/>
      <c r="B56" s="27" t="s">
        <v>86</v>
      </c>
      <c r="C56" s="20"/>
      <c r="D56" s="21"/>
      <c r="E56" s="22"/>
      <c r="F56" s="21"/>
      <c r="G56" s="23"/>
    </row>
    <row r="57" spans="1:7" s="7" customFormat="1" ht="31.9" customHeight="1">
      <c r="A57" s="19"/>
      <c r="B57" s="70" t="s">
        <v>87</v>
      </c>
      <c r="C57" s="20"/>
      <c r="D57" s="21" t="s">
        <v>5</v>
      </c>
      <c r="E57" s="22"/>
      <c r="F57" s="21"/>
      <c r="G57" s="23">
        <f t="shared" ref="G57:G63" si="6">F57*E57</f>
        <v>0</v>
      </c>
    </row>
    <row r="58" spans="1:7" s="7" customFormat="1" ht="38.25">
      <c r="A58" s="19"/>
      <c r="B58" s="70" t="s">
        <v>88</v>
      </c>
      <c r="C58" s="20"/>
      <c r="D58" s="21" t="s">
        <v>28</v>
      </c>
      <c r="E58" s="22"/>
      <c r="F58" s="21"/>
      <c r="G58" s="23">
        <f t="shared" si="6"/>
        <v>0</v>
      </c>
    </row>
    <row r="59" spans="1:7" s="7" customFormat="1" ht="25.5">
      <c r="A59" s="19"/>
      <c r="B59" s="70" t="s">
        <v>94</v>
      </c>
      <c r="C59" s="20"/>
      <c r="D59" s="21" t="s">
        <v>28</v>
      </c>
      <c r="E59" s="22"/>
      <c r="F59" s="21"/>
      <c r="G59" s="23">
        <f t="shared" si="6"/>
        <v>0</v>
      </c>
    </row>
    <row r="60" spans="1:7" s="7" customFormat="1" ht="38.25">
      <c r="A60" s="19"/>
      <c r="B60" s="70" t="s">
        <v>90</v>
      </c>
      <c r="C60" s="20"/>
      <c r="D60" s="21" t="s">
        <v>25</v>
      </c>
      <c r="E60" s="22"/>
      <c r="F60" s="21"/>
      <c r="G60" s="23">
        <f t="shared" si="6"/>
        <v>0</v>
      </c>
    </row>
    <row r="61" spans="1:7" s="7" customFormat="1" ht="19.899999999999999" customHeight="1">
      <c r="A61" s="19"/>
      <c r="B61" s="20" t="s">
        <v>89</v>
      </c>
      <c r="C61" s="20"/>
      <c r="D61" s="21" t="s">
        <v>93</v>
      </c>
      <c r="E61" s="22"/>
      <c r="F61" s="21"/>
      <c r="G61" s="23">
        <f t="shared" si="6"/>
        <v>0</v>
      </c>
    </row>
    <row r="62" spans="1:7" s="7" customFormat="1" ht="46.15" customHeight="1">
      <c r="A62" s="19"/>
      <c r="B62" s="20" t="s">
        <v>91</v>
      </c>
      <c r="C62" s="20"/>
      <c r="D62" s="21" t="s">
        <v>93</v>
      </c>
      <c r="E62" s="22"/>
      <c r="F62" s="21"/>
      <c r="G62" s="23">
        <f t="shared" si="6"/>
        <v>0</v>
      </c>
    </row>
    <row r="63" spans="1:7" s="7" customFormat="1" ht="25.5">
      <c r="A63" s="19"/>
      <c r="B63" s="20" t="s">
        <v>92</v>
      </c>
      <c r="C63" s="20"/>
      <c r="D63" s="21" t="s">
        <v>28</v>
      </c>
      <c r="E63" s="22"/>
      <c r="F63" s="21"/>
      <c r="G63" s="23">
        <f t="shared" si="6"/>
        <v>0</v>
      </c>
    </row>
    <row r="64" spans="1:7" s="7" customFormat="1">
      <c r="A64" s="19"/>
      <c r="B64" s="20"/>
      <c r="C64" s="20"/>
      <c r="D64" s="21"/>
      <c r="E64" s="22"/>
      <c r="F64" s="21"/>
      <c r="G64" s="23"/>
    </row>
    <row r="65" spans="1:7" s="7" customFormat="1">
      <c r="A65" s="19"/>
      <c r="B65" s="26" t="s">
        <v>95</v>
      </c>
      <c r="C65" s="20"/>
      <c r="D65" s="21"/>
      <c r="E65" s="22"/>
      <c r="F65" s="21"/>
      <c r="G65" s="23"/>
    </row>
    <row r="66" spans="1:7" s="7" customFormat="1">
      <c r="A66" s="19"/>
      <c r="B66" s="20" t="s">
        <v>96</v>
      </c>
      <c r="C66" s="20"/>
      <c r="D66" s="21" t="s">
        <v>98</v>
      </c>
      <c r="E66" s="22"/>
      <c r="F66" s="21"/>
      <c r="G66" s="23">
        <f t="shared" ref="G66:G67" si="7">F66*E66</f>
        <v>0</v>
      </c>
    </row>
    <row r="67" spans="1:7" s="7" customFormat="1">
      <c r="A67" s="19"/>
      <c r="B67" s="20" t="s">
        <v>26</v>
      </c>
      <c r="C67" s="20"/>
      <c r="D67" s="21" t="s">
        <v>98</v>
      </c>
      <c r="E67" s="22"/>
      <c r="F67" s="21"/>
      <c r="G67" s="23">
        <f t="shared" si="7"/>
        <v>0</v>
      </c>
    </row>
    <row r="68" spans="1:7" s="7" customFormat="1">
      <c r="A68" s="19"/>
      <c r="B68" s="20"/>
      <c r="C68" s="20"/>
      <c r="D68" s="21"/>
      <c r="E68" s="22"/>
      <c r="F68" s="21"/>
      <c r="G68" s="23"/>
    </row>
    <row r="69" spans="1:7" s="7" customFormat="1">
      <c r="A69" s="19"/>
      <c r="B69" s="26" t="s">
        <v>97</v>
      </c>
      <c r="C69" s="20"/>
      <c r="D69" s="21" t="s">
        <v>25</v>
      </c>
      <c r="E69" s="22"/>
      <c r="F69" s="21"/>
      <c r="G69" s="23">
        <f t="shared" ref="G69" si="8">F69*E69</f>
        <v>0</v>
      </c>
    </row>
    <row r="70" spans="1:7" s="7" customFormat="1">
      <c r="A70" s="19"/>
      <c r="B70" s="20"/>
      <c r="C70" s="20"/>
      <c r="D70" s="21"/>
      <c r="E70" s="22"/>
      <c r="F70" s="21"/>
      <c r="G70" s="23"/>
    </row>
    <row r="71" spans="1:7" s="7" customFormat="1" ht="19.899999999999999" customHeight="1">
      <c r="A71" s="19"/>
      <c r="B71" s="20"/>
      <c r="C71" s="20"/>
      <c r="D71" s="21"/>
      <c r="E71" s="22"/>
      <c r="F71" s="21"/>
      <c r="G71" s="23"/>
    </row>
    <row r="72" spans="1:7" s="7" customFormat="1" ht="10.15" customHeight="1">
      <c r="B72" s="29"/>
      <c r="C72" s="30"/>
      <c r="D72" s="31"/>
      <c r="E72" s="31"/>
      <c r="F72" s="31"/>
      <c r="G72" s="31"/>
    </row>
    <row r="73" spans="1:7" s="7" customFormat="1" ht="19.5" customHeight="1">
      <c r="A73" s="32" t="str">
        <f>"TOTAL € HT - "&amp;B10</f>
        <v>TOTAL € HT - INSTALLATION DE CHANTIER</v>
      </c>
      <c r="B73" s="33"/>
      <c r="C73" s="33"/>
      <c r="D73" s="33"/>
      <c r="E73" s="33"/>
      <c r="F73" s="34"/>
      <c r="G73" s="35">
        <f>SUBTOTAL(109,G12:G72)</f>
        <v>0</v>
      </c>
    </row>
    <row r="74" spans="1:7" s="39" customFormat="1" ht="11.45" hidden="1" customHeight="1" outlineLevel="1"/>
    <row r="75" spans="1:7" s="39" customFormat="1" ht="19.5" hidden="1" customHeight="1" outlineLevel="1">
      <c r="A75" s="43" t="str">
        <f>A10</f>
        <v>LOT</v>
      </c>
      <c r="B75" s="273" t="s">
        <v>15</v>
      </c>
      <c r="C75" s="274"/>
      <c r="D75" s="274"/>
      <c r="E75" s="274"/>
      <c r="F75" s="274"/>
      <c r="G75" s="275"/>
    </row>
    <row r="76" spans="1:7" s="39" customFormat="1" ht="15" hidden="1" customHeight="1" outlineLevel="1">
      <c r="A76" s="44" t="s">
        <v>2</v>
      </c>
      <c r="B76" s="44" t="s">
        <v>3</v>
      </c>
      <c r="C76" s="45" t="s">
        <v>4</v>
      </c>
      <c r="D76" s="46" t="s">
        <v>5</v>
      </c>
      <c r="E76" s="46" t="s">
        <v>6</v>
      </c>
      <c r="F76" s="46" t="s">
        <v>7</v>
      </c>
      <c r="G76" s="47" t="s">
        <v>8</v>
      </c>
    </row>
    <row r="77" spans="1:7" s="39" customFormat="1" ht="19.899999999999999" hidden="1" customHeight="1" outlineLevel="1">
      <c r="A77" s="48"/>
      <c r="B77" s="49"/>
      <c r="C77" s="50"/>
      <c r="D77" s="51" t="e">
        <f>#REF!</f>
        <v>#REF!</v>
      </c>
      <c r="E77" s="52" t="e">
        <f>#REF!</f>
        <v>#REF!</v>
      </c>
      <c r="F77" s="21" t="e">
        <f>ROUNDUP(#REF!*(1+#REF!),#REF!)</f>
        <v>#REF!</v>
      </c>
      <c r="G77" s="23" t="str">
        <f t="shared" ref="G77:G82" si="9">IFERROR(E77*F77,"")</f>
        <v/>
      </c>
    </row>
    <row r="78" spans="1:7" s="39" customFormat="1" ht="19.899999999999999" hidden="1" customHeight="1" outlineLevel="1">
      <c r="A78" s="48"/>
      <c r="B78" s="49"/>
      <c r="C78" s="50"/>
      <c r="D78" s="51" t="e">
        <f>#REF!</f>
        <v>#REF!</v>
      </c>
      <c r="E78" s="52" t="e">
        <f>#REF!</f>
        <v>#REF!</v>
      </c>
      <c r="F78" s="21" t="e">
        <f>ROUNDUP(#REF!*(1+#REF!),#REF!)</f>
        <v>#REF!</v>
      </c>
      <c r="G78" s="23" t="str">
        <f t="shared" si="9"/>
        <v/>
      </c>
    </row>
    <row r="79" spans="1:7" s="39" customFormat="1" ht="19.899999999999999" hidden="1" customHeight="1" outlineLevel="1">
      <c r="A79" s="48"/>
      <c r="B79" s="49"/>
      <c r="C79" s="50"/>
      <c r="D79" s="51" t="e">
        <f>#REF!</f>
        <v>#REF!</v>
      </c>
      <c r="E79" s="52" t="e">
        <f>#REF!</f>
        <v>#REF!</v>
      </c>
      <c r="F79" s="21" t="e">
        <f>ROUNDUP(#REF!*(1+#REF!),#REF!)</f>
        <v>#REF!</v>
      </c>
      <c r="G79" s="23" t="str">
        <f t="shared" si="9"/>
        <v/>
      </c>
    </row>
    <row r="80" spans="1:7" s="39" customFormat="1" ht="19.899999999999999" hidden="1" customHeight="1" outlineLevel="1">
      <c r="A80" s="48"/>
      <c r="B80" s="49"/>
      <c r="C80" s="50"/>
      <c r="D80" s="51" t="e">
        <f>#REF!</f>
        <v>#REF!</v>
      </c>
      <c r="E80" s="52" t="e">
        <f>#REF!</f>
        <v>#REF!</v>
      </c>
      <c r="F80" s="21" t="e">
        <f>ROUNDUP(#REF!*(1+#REF!),#REF!)</f>
        <v>#REF!</v>
      </c>
      <c r="G80" s="23" t="str">
        <f t="shared" si="9"/>
        <v/>
      </c>
    </row>
    <row r="81" spans="1:7" s="39" customFormat="1" ht="19.899999999999999" hidden="1" customHeight="1" outlineLevel="1">
      <c r="A81" s="48"/>
      <c r="B81" s="49"/>
      <c r="C81" s="50"/>
      <c r="D81" s="51" t="e">
        <f>#REF!</f>
        <v>#REF!</v>
      </c>
      <c r="E81" s="52" t="e">
        <f>#REF!</f>
        <v>#REF!</v>
      </c>
      <c r="F81" s="21" t="e">
        <f>ROUNDUP(#REF!*(1+#REF!),#REF!)</f>
        <v>#REF!</v>
      </c>
      <c r="G81" s="23" t="str">
        <f t="shared" si="9"/>
        <v/>
      </c>
    </row>
    <row r="82" spans="1:7" s="39" customFormat="1" ht="19.899999999999999" hidden="1" customHeight="1" outlineLevel="1">
      <c r="A82" s="48"/>
      <c r="B82" s="49"/>
      <c r="C82" s="50"/>
      <c r="D82" s="51" t="e">
        <f>#REF!</f>
        <v>#REF!</v>
      </c>
      <c r="E82" s="52" t="e">
        <f>#REF!</f>
        <v>#REF!</v>
      </c>
      <c r="F82" s="21" t="e">
        <f>ROUNDUP(#REF!*(1+#REF!),#REF!)</f>
        <v>#REF!</v>
      </c>
      <c r="G82" s="23" t="str">
        <f t="shared" si="9"/>
        <v/>
      </c>
    </row>
    <row r="83" spans="1:7" s="39" customFormat="1" ht="10.15" customHeight="1" collapsed="1"/>
    <row r="84" spans="1:7" s="39" customFormat="1" ht="19.5" hidden="1" customHeight="1" outlineLevel="1">
      <c r="A84" s="53" t="s">
        <v>1</v>
      </c>
      <c r="B84" s="279" t="s">
        <v>16</v>
      </c>
      <c r="C84" s="280"/>
      <c r="D84" s="280"/>
      <c r="E84" s="280"/>
      <c r="F84" s="280"/>
      <c r="G84" s="281"/>
    </row>
    <row r="85" spans="1:7" s="39" customFormat="1" ht="15" hidden="1" customHeight="1" outlineLevel="1">
      <c r="A85" s="44" t="s">
        <v>2</v>
      </c>
      <c r="B85" s="44" t="s">
        <v>3</v>
      </c>
      <c r="C85" s="45" t="s">
        <v>4</v>
      </c>
      <c r="D85" s="46" t="s">
        <v>5</v>
      </c>
      <c r="E85" s="46" t="s">
        <v>6</v>
      </c>
      <c r="F85" s="46" t="s">
        <v>7</v>
      </c>
      <c r="G85" s="47" t="s">
        <v>8</v>
      </c>
    </row>
    <row r="86" spans="1:7" s="39" customFormat="1" ht="19.899999999999999" hidden="1" customHeight="1" outlineLevel="1">
      <c r="A86" s="48"/>
      <c r="B86" s="49"/>
      <c r="C86" s="50"/>
      <c r="D86" s="51" t="e">
        <f>#REF!</f>
        <v>#REF!</v>
      </c>
      <c r="E86" s="52" t="e">
        <f>#REF!</f>
        <v>#REF!</v>
      </c>
      <c r="F86" s="21" t="e">
        <f>ROUNDUP(#REF!*(1+#REF!),#REF!)</f>
        <v>#REF!</v>
      </c>
      <c r="G86" s="23" t="str">
        <f t="shared" ref="G86:G91" si="10">IFERROR(E86*F86,"")</f>
        <v/>
      </c>
    </row>
    <row r="87" spans="1:7" s="39" customFormat="1" ht="19.899999999999999" hidden="1" customHeight="1" outlineLevel="1">
      <c r="A87" s="48"/>
      <c r="B87" s="49"/>
      <c r="C87" s="50"/>
      <c r="D87" s="51" t="e">
        <f>#REF!</f>
        <v>#REF!</v>
      </c>
      <c r="E87" s="52" t="e">
        <f>#REF!</f>
        <v>#REF!</v>
      </c>
      <c r="F87" s="21" t="e">
        <f>ROUNDUP(#REF!*(1+#REF!),#REF!)</f>
        <v>#REF!</v>
      </c>
      <c r="G87" s="23" t="str">
        <f t="shared" si="10"/>
        <v/>
      </c>
    </row>
    <row r="88" spans="1:7" s="39" customFormat="1" ht="19.899999999999999" hidden="1" customHeight="1" outlineLevel="1">
      <c r="A88" s="48"/>
      <c r="B88" s="49"/>
      <c r="C88" s="50"/>
      <c r="D88" s="51" t="e">
        <f>#REF!</f>
        <v>#REF!</v>
      </c>
      <c r="E88" s="52" t="e">
        <f>#REF!</f>
        <v>#REF!</v>
      </c>
      <c r="F88" s="21" t="e">
        <f>ROUNDUP(#REF!*(1+#REF!),#REF!)</f>
        <v>#REF!</v>
      </c>
      <c r="G88" s="23" t="str">
        <f t="shared" si="10"/>
        <v/>
      </c>
    </row>
    <row r="89" spans="1:7" s="39" customFormat="1" ht="19.899999999999999" hidden="1" customHeight="1" outlineLevel="1">
      <c r="A89" s="48"/>
      <c r="B89" s="49"/>
      <c r="C89" s="50"/>
      <c r="D89" s="51" t="e">
        <f>#REF!</f>
        <v>#REF!</v>
      </c>
      <c r="E89" s="52" t="e">
        <f>#REF!</f>
        <v>#REF!</v>
      </c>
      <c r="F89" s="21" t="e">
        <f>ROUNDUP(#REF!*(1+#REF!),#REF!)</f>
        <v>#REF!</v>
      </c>
      <c r="G89" s="23" t="str">
        <f t="shared" si="10"/>
        <v/>
      </c>
    </row>
    <row r="90" spans="1:7" s="39" customFormat="1" ht="19.899999999999999" hidden="1" customHeight="1" outlineLevel="1">
      <c r="A90" s="48"/>
      <c r="B90" s="49"/>
      <c r="C90" s="50"/>
      <c r="D90" s="51" t="e">
        <f>#REF!</f>
        <v>#REF!</v>
      </c>
      <c r="E90" s="52" t="e">
        <f>#REF!</f>
        <v>#REF!</v>
      </c>
      <c r="F90" s="21" t="e">
        <f>ROUNDUP(#REF!*(1+#REF!),#REF!)</f>
        <v>#REF!</v>
      </c>
      <c r="G90" s="23" t="str">
        <f t="shared" si="10"/>
        <v/>
      </c>
    </row>
    <row r="91" spans="1:7" s="39" customFormat="1" ht="19.899999999999999" hidden="1" customHeight="1" outlineLevel="1">
      <c r="A91" s="48"/>
      <c r="B91" s="49"/>
      <c r="C91" s="50"/>
      <c r="D91" s="51" t="e">
        <f>#REF!</f>
        <v>#REF!</v>
      </c>
      <c r="E91" s="52" t="e">
        <f>#REF!</f>
        <v>#REF!</v>
      </c>
      <c r="F91" s="21" t="e">
        <f>ROUNDUP(#REF!*(1+#REF!),#REF!)</f>
        <v>#REF!</v>
      </c>
      <c r="G91" s="23" t="str">
        <f t="shared" si="10"/>
        <v/>
      </c>
    </row>
    <row r="92" spans="1:7" s="39" customFormat="1" ht="10.15" hidden="1" customHeight="1" outlineLevel="1"/>
    <row r="93" spans="1:7" s="7" customFormat="1" ht="19.5" customHeight="1" collapsed="1">
      <c r="A93" s="54" t="str">
        <f>"TOTAL € HT - "&amp;B84</f>
        <v>TOTAL € HT - OPTIONS</v>
      </c>
      <c r="B93" s="55"/>
      <c r="C93" s="55"/>
      <c r="D93" s="55"/>
      <c r="E93" s="55"/>
      <c r="F93" s="56"/>
      <c r="G93" s="57">
        <f>SUBTOTAL(109,G86:G92)</f>
        <v>0</v>
      </c>
    </row>
    <row r="94" spans="1:7" s="39" customFormat="1" ht="10.15" customHeight="1"/>
    <row r="95" spans="1:7" s="39" customFormat="1" ht="19.5" hidden="1" customHeight="1" outlineLevel="1">
      <c r="A95" s="58" t="s">
        <v>1</v>
      </c>
      <c r="B95" s="276" t="s">
        <v>17</v>
      </c>
      <c r="C95" s="277"/>
      <c r="D95" s="277"/>
      <c r="E95" s="277"/>
      <c r="F95" s="277"/>
      <c r="G95" s="278"/>
    </row>
    <row r="96" spans="1:7" s="39" customFormat="1" ht="15" hidden="1" customHeight="1" outlineLevel="1">
      <c r="A96" s="44" t="s">
        <v>2</v>
      </c>
      <c r="B96" s="44" t="s">
        <v>3</v>
      </c>
      <c r="C96" s="45" t="s">
        <v>4</v>
      </c>
      <c r="D96" s="46" t="s">
        <v>5</v>
      </c>
      <c r="E96" s="46" t="s">
        <v>6</v>
      </c>
      <c r="F96" s="46" t="s">
        <v>7</v>
      </c>
      <c r="G96" s="47" t="s">
        <v>8</v>
      </c>
    </row>
    <row r="97" spans="1:7" s="39" customFormat="1" ht="19.899999999999999" hidden="1" customHeight="1" outlineLevel="1">
      <c r="A97" s="48"/>
      <c r="B97" s="49"/>
      <c r="C97" s="50"/>
      <c r="D97" s="51" t="e">
        <f>#REF!</f>
        <v>#REF!</v>
      </c>
      <c r="E97" s="52" t="e">
        <f>#REF!</f>
        <v>#REF!</v>
      </c>
      <c r="F97" s="21" t="e">
        <f>ROUNDUP(#REF!*(1+#REF!),#REF!)</f>
        <v>#REF!</v>
      </c>
      <c r="G97" s="23" t="str">
        <f t="shared" ref="G97:G102" si="11">IFERROR(E97*F97,"")</f>
        <v/>
      </c>
    </row>
    <row r="98" spans="1:7" s="39" customFormat="1" ht="19.899999999999999" hidden="1" customHeight="1" outlineLevel="1">
      <c r="A98" s="48"/>
      <c r="B98" s="49"/>
      <c r="C98" s="50"/>
      <c r="D98" s="51" t="e">
        <f>#REF!</f>
        <v>#REF!</v>
      </c>
      <c r="E98" s="52" t="e">
        <f>#REF!</f>
        <v>#REF!</v>
      </c>
      <c r="F98" s="21" t="e">
        <f>ROUNDUP(#REF!*(1+#REF!),#REF!)</f>
        <v>#REF!</v>
      </c>
      <c r="G98" s="23" t="str">
        <f t="shared" si="11"/>
        <v/>
      </c>
    </row>
    <row r="99" spans="1:7" s="39" customFormat="1" ht="19.899999999999999" hidden="1" customHeight="1" outlineLevel="1">
      <c r="A99" s="48"/>
      <c r="B99" s="49"/>
      <c r="C99" s="50"/>
      <c r="D99" s="51" t="e">
        <f>#REF!</f>
        <v>#REF!</v>
      </c>
      <c r="E99" s="52" t="e">
        <f>#REF!</f>
        <v>#REF!</v>
      </c>
      <c r="F99" s="21" t="e">
        <f>ROUNDUP(#REF!*(1+#REF!),#REF!)</f>
        <v>#REF!</v>
      </c>
      <c r="G99" s="23" t="str">
        <f t="shared" si="11"/>
        <v/>
      </c>
    </row>
    <row r="100" spans="1:7" s="39" customFormat="1" ht="19.899999999999999" hidden="1" customHeight="1" outlineLevel="1">
      <c r="A100" s="48"/>
      <c r="B100" s="49"/>
      <c r="C100" s="50"/>
      <c r="D100" s="51" t="e">
        <f>#REF!</f>
        <v>#REF!</v>
      </c>
      <c r="E100" s="52" t="e">
        <f>#REF!</f>
        <v>#REF!</v>
      </c>
      <c r="F100" s="21" t="e">
        <f>ROUNDUP(#REF!*(1+#REF!),#REF!)</f>
        <v>#REF!</v>
      </c>
      <c r="G100" s="23" t="str">
        <f t="shared" si="11"/>
        <v/>
      </c>
    </row>
    <row r="101" spans="1:7" s="39" customFormat="1" ht="19.899999999999999" hidden="1" customHeight="1" outlineLevel="1">
      <c r="A101" s="48"/>
      <c r="B101" s="49"/>
      <c r="C101" s="50"/>
      <c r="D101" s="51" t="e">
        <f>#REF!</f>
        <v>#REF!</v>
      </c>
      <c r="E101" s="52" t="e">
        <f>#REF!</f>
        <v>#REF!</v>
      </c>
      <c r="F101" s="21" t="e">
        <f>ROUNDUP(#REF!*(1+#REF!),#REF!)</f>
        <v>#REF!</v>
      </c>
      <c r="G101" s="23" t="str">
        <f t="shared" si="11"/>
        <v/>
      </c>
    </row>
    <row r="102" spans="1:7" s="39" customFormat="1" ht="19.899999999999999" hidden="1" customHeight="1" outlineLevel="1">
      <c r="A102" s="48"/>
      <c r="B102" s="49"/>
      <c r="C102" s="50"/>
      <c r="D102" s="51" t="e">
        <f>#REF!</f>
        <v>#REF!</v>
      </c>
      <c r="E102" s="52" t="e">
        <f>#REF!</f>
        <v>#REF!</v>
      </c>
      <c r="F102" s="21" t="e">
        <f>ROUNDUP(#REF!*(1+#REF!),#REF!)</f>
        <v>#REF!</v>
      </c>
      <c r="G102" s="23" t="str">
        <f t="shared" si="11"/>
        <v/>
      </c>
    </row>
    <row r="103" spans="1:7" s="39" customFormat="1" ht="10.15" hidden="1" customHeight="1" outlineLevel="1"/>
    <row r="104" spans="1:7" s="7" customFormat="1" ht="19.5" customHeight="1" collapsed="1">
      <c r="A104" s="59" t="str">
        <f>"TOTAL € HT - "&amp;B95</f>
        <v>TOTAL € HT - COMPLEMENTS</v>
      </c>
      <c r="B104" s="60"/>
      <c r="C104" s="60"/>
      <c r="D104" s="60"/>
      <c r="E104" s="60"/>
      <c r="F104" s="61"/>
      <c r="G104" s="62">
        <f>SUBTOTAL(109,G97:G103)</f>
        <v>0</v>
      </c>
    </row>
    <row r="105" spans="1:7" s="39" customFormat="1" ht="20.100000000000001" customHeight="1">
      <c r="C105" s="63"/>
      <c r="E105" s="64"/>
    </row>
    <row r="106" spans="1:7" s="39" customFormat="1" ht="20.100000000000001" customHeight="1">
      <c r="C106" s="63"/>
      <c r="E106" s="64"/>
      <c r="G106" s="65">
        <f>G73+G104</f>
        <v>0</v>
      </c>
    </row>
    <row r="107" spans="1:7" s="39" customFormat="1" ht="20.100000000000001" customHeight="1">
      <c r="C107" s="63"/>
      <c r="E107" s="64"/>
    </row>
    <row r="108" spans="1:7" s="7" customFormat="1" ht="20.100000000000001" customHeight="1">
      <c r="C108" s="66"/>
    </row>
    <row r="109" spans="1:7" s="7" customFormat="1" ht="20.100000000000001" customHeight="1">
      <c r="C109" s="66"/>
    </row>
    <row r="110" spans="1:7" s="7" customFormat="1" ht="20.100000000000001" customHeight="1">
      <c r="C110" s="66"/>
    </row>
    <row r="111" spans="1:7" s="7" customFormat="1" ht="20.100000000000001" customHeight="1">
      <c r="C111" s="66"/>
    </row>
    <row r="112" spans="1:7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 ht="20.100000000000001" customHeight="1">
      <c r="C125" s="66"/>
    </row>
    <row r="126" spans="3:3" s="7" customFormat="1" ht="20.100000000000001" customHeight="1">
      <c r="C126" s="66"/>
    </row>
    <row r="127" spans="3:3" s="7" customFormat="1" ht="20.100000000000001" customHeight="1">
      <c r="C127" s="66"/>
    </row>
    <row r="128" spans="3:3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 ht="20.100000000000001" customHeight="1">
      <c r="C137" s="66"/>
    </row>
    <row r="138" spans="3:3" s="7" customFormat="1" ht="20.100000000000001" customHeight="1">
      <c r="C138" s="66"/>
    </row>
    <row r="139" spans="3:3" s="7" customFormat="1" ht="20.100000000000001" customHeight="1">
      <c r="C139" s="66"/>
    </row>
    <row r="140" spans="3:3" s="7" customFormat="1" ht="20.100000000000001" customHeight="1">
      <c r="C140" s="66"/>
    </row>
    <row r="141" spans="3:3" s="7" customFormat="1" ht="20.100000000000001" customHeight="1">
      <c r="C141" s="66"/>
    </row>
    <row r="142" spans="3:3" s="7" customFormat="1" ht="20.100000000000001" customHeight="1">
      <c r="C142" s="66"/>
    </row>
    <row r="143" spans="3:3" s="7" customFormat="1" ht="20.100000000000001" customHeight="1">
      <c r="C143" s="66"/>
    </row>
    <row r="144" spans="3:3" s="7" customFormat="1" ht="20.100000000000001" customHeight="1">
      <c r="C144" s="66"/>
    </row>
    <row r="145" spans="3:3" s="7" customFormat="1" ht="20.100000000000001" customHeight="1">
      <c r="C145" s="66"/>
    </row>
    <row r="146" spans="3:3" s="7" customFormat="1" ht="20.100000000000001" customHeight="1">
      <c r="C146" s="66"/>
    </row>
    <row r="147" spans="3:3" s="7" customFormat="1" ht="20.100000000000001" customHeight="1">
      <c r="C147" s="66"/>
    </row>
    <row r="148" spans="3:3" s="7" customFormat="1" ht="20.100000000000001" customHeight="1">
      <c r="C148" s="66"/>
    </row>
    <row r="149" spans="3:3" s="7" customFormat="1" ht="20.100000000000001" customHeight="1">
      <c r="C149" s="66"/>
    </row>
    <row r="150" spans="3:3" s="7" customFormat="1" ht="20.100000000000001" customHeight="1">
      <c r="C150" s="66"/>
    </row>
    <row r="151" spans="3:3" s="7" customFormat="1" ht="20.100000000000001" customHeight="1">
      <c r="C151" s="66"/>
    </row>
    <row r="152" spans="3:3" s="7" customFormat="1" ht="20.100000000000001" customHeight="1">
      <c r="C152" s="66"/>
    </row>
    <row r="153" spans="3:3" s="7" customFormat="1" ht="20.100000000000001" customHeight="1">
      <c r="C153" s="66"/>
    </row>
    <row r="154" spans="3:3" s="7" customFormat="1" ht="20.100000000000001" customHeight="1">
      <c r="C154" s="66"/>
    </row>
    <row r="155" spans="3:3" s="7" customFormat="1" ht="20.100000000000001" customHeight="1">
      <c r="C155" s="66"/>
    </row>
    <row r="156" spans="3:3" s="7" customFormat="1" ht="20.100000000000001" customHeight="1">
      <c r="C156" s="66"/>
    </row>
    <row r="157" spans="3:3" s="7" customFormat="1" ht="20.100000000000001" customHeight="1">
      <c r="C157" s="66"/>
    </row>
    <row r="158" spans="3:3" s="7" customFormat="1" ht="20.100000000000001" customHeight="1">
      <c r="C158" s="66"/>
    </row>
    <row r="159" spans="3:3" s="7" customFormat="1" ht="20.100000000000001" customHeight="1">
      <c r="C159" s="66"/>
    </row>
    <row r="160" spans="3:3" s="7" customFormat="1" ht="20.100000000000001" customHeight="1">
      <c r="C160" s="66"/>
    </row>
    <row r="161" spans="3:3" s="7" customFormat="1" ht="20.100000000000001" customHeight="1">
      <c r="C161" s="66"/>
    </row>
    <row r="162" spans="3:3" s="7" customFormat="1" ht="20.100000000000001" customHeight="1">
      <c r="C162" s="66"/>
    </row>
    <row r="163" spans="3:3" s="7" customFormat="1" ht="20.100000000000001" customHeight="1">
      <c r="C163" s="66"/>
    </row>
    <row r="164" spans="3:3" s="7" customFormat="1" ht="20.100000000000001" customHeight="1">
      <c r="C164" s="66"/>
    </row>
    <row r="165" spans="3:3" s="7" customFormat="1" ht="20.100000000000001" customHeigh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184" spans="3:3" s="7" customFormat="1">
      <c r="C184" s="66"/>
    </row>
    <row r="185" spans="3:3" s="7" customFormat="1">
      <c r="C185" s="66"/>
    </row>
    <row r="186" spans="3:3" s="7" customFormat="1">
      <c r="C186" s="66"/>
    </row>
    <row r="187" spans="3:3" s="7" customFormat="1">
      <c r="C187" s="66"/>
    </row>
    <row r="188" spans="3:3" s="7" customFormat="1">
      <c r="C188" s="66"/>
    </row>
    <row r="189" spans="3:3" s="7" customFormat="1">
      <c r="C189" s="66"/>
    </row>
    <row r="190" spans="3:3" s="7" customFormat="1">
      <c r="C190" s="66"/>
    </row>
    <row r="191" spans="3:3" s="7" customFormat="1">
      <c r="C191" s="66"/>
    </row>
    <row r="192" spans="3:3" s="7" customFormat="1">
      <c r="C192" s="66"/>
    </row>
    <row r="193" spans="3:3" s="7" customFormat="1">
      <c r="C193" s="66"/>
    </row>
    <row r="194" spans="3:3" s="7" customFormat="1">
      <c r="C194" s="66"/>
    </row>
    <row r="195" spans="3:3" s="7" customFormat="1">
      <c r="C195" s="66"/>
    </row>
    <row r="196" spans="3:3" s="7" customFormat="1">
      <c r="C196" s="66"/>
    </row>
    <row r="197" spans="3:3" s="7" customFormat="1">
      <c r="C197" s="66"/>
    </row>
    <row r="198" spans="3:3" s="7" customFormat="1">
      <c r="C198" s="66"/>
    </row>
    <row r="199" spans="3:3" s="7" customFormat="1">
      <c r="C199" s="66"/>
    </row>
    <row r="200" spans="3:3" s="7" customFormat="1">
      <c r="C200" s="66"/>
    </row>
    <row r="201" spans="3:3" s="7" customFormat="1">
      <c r="C201" s="66"/>
    </row>
    <row r="202" spans="3:3" s="7" customFormat="1">
      <c r="C202" s="66"/>
    </row>
    <row r="203" spans="3:3" s="7" customFormat="1">
      <c r="C203" s="66"/>
    </row>
    <row r="204" spans="3:3" s="7" customFormat="1">
      <c r="C204" s="66"/>
    </row>
    <row r="205" spans="3:3" s="7" customFormat="1">
      <c r="C205" s="66"/>
    </row>
    <row r="206" spans="3:3" s="7" customFormat="1">
      <c r="C206" s="66"/>
    </row>
    <row r="207" spans="3:3" s="7" customFormat="1">
      <c r="C207" s="66"/>
    </row>
    <row r="208" spans="3:3" s="7" customFormat="1">
      <c r="C208" s="66"/>
    </row>
    <row r="209" spans="3:3" s="7" customFormat="1">
      <c r="C209" s="66"/>
    </row>
    <row r="210" spans="3:3" s="7" customFormat="1">
      <c r="C210" s="66"/>
    </row>
    <row r="211" spans="3:3" s="7" customFormat="1">
      <c r="C211" s="66"/>
    </row>
    <row r="212" spans="3:3" s="7" customFormat="1">
      <c r="C212" s="66"/>
    </row>
    <row r="277" spans="1:7">
      <c r="B277" s="2" t="s">
        <v>18</v>
      </c>
    </row>
    <row r="278" spans="1:7" s="7" customFormat="1" ht="19.899999999999999" customHeight="1" outlineLevel="1">
      <c r="A278" s="19"/>
      <c r="B278" s="20" t="s">
        <v>19</v>
      </c>
      <c r="C278" s="20"/>
      <c r="D278" s="21" t="e">
        <f>#REF!</f>
        <v>#REF!</v>
      </c>
      <c r="E278" s="22" t="e">
        <f>#REF!</f>
        <v>#REF!</v>
      </c>
      <c r="F278" s="21" t="e">
        <f>ROUNDUP(#REF!/(1+#REF!),#REF!)</f>
        <v>#REF!</v>
      </c>
      <c r="G278" s="23" t="str">
        <f>IFERROR(E278*F278,"")</f>
        <v/>
      </c>
    </row>
  </sheetData>
  <mergeCells count="11">
    <mergeCell ref="A7:G7"/>
    <mergeCell ref="A1:F2"/>
    <mergeCell ref="A3:G4"/>
    <mergeCell ref="B5:G5"/>
    <mergeCell ref="A6:G6"/>
    <mergeCell ref="A8:G8"/>
    <mergeCell ref="B9:G9"/>
    <mergeCell ref="B10:G10"/>
    <mergeCell ref="B75:G75"/>
    <mergeCell ref="B95:G95"/>
    <mergeCell ref="B84:G84"/>
  </mergeCells>
  <dataValidations count="1">
    <dataValidation allowBlank="1" sqref="A3" xr:uid="{EE15F76F-86FE-4A25-94F5-7495CF5D6C9F}"/>
  </dataValidations>
  <hyperlinks>
    <hyperlink ref="A3:G4" location="SYNTHESE!A1" display="DPGF" xr:uid="{C447FB2D-8ECB-4A29-9873-393F04E53346}"/>
  </hyperlinks>
  <pageMargins left="0.7" right="0.7" top="0.75" bottom="0.75" header="0.3" footer="0.3"/>
  <pageSetup paperSize="9" scale="6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F8B7A-6017-4EA0-9264-54F4F2E051F2}">
  <sheetPr>
    <pageSetUpPr fitToPage="1"/>
  </sheetPr>
  <dimension ref="A1:G284"/>
  <sheetViews>
    <sheetView topLeftCell="C1" zoomScale="115" zoomScaleNormal="115" workbookViewId="0">
      <selection activeCell="H2" sqref="H1:AY1048576"/>
    </sheetView>
  </sheetViews>
  <sheetFormatPr baseColWidth="10" defaultColWidth="12.28515625" defaultRowHeight="15" outlineLevelRow="1" outlineLevelCol="1"/>
  <cols>
    <col min="1" max="1" width="7.7109375" style="2" customWidth="1"/>
    <col min="2" max="2" width="50.8554687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hidden="1" customHeight="1" outlineLevel="1">
      <c r="B5" s="258"/>
      <c r="C5" s="258"/>
      <c r="D5" s="258"/>
      <c r="E5" s="258"/>
      <c r="F5" s="258"/>
      <c r="G5" s="258"/>
    </row>
    <row r="6" spans="1:7" s="7" customFormat="1" ht="24.6" hidden="1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hidden="1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hidden="1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 collapsed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199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105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7" s="7" customFormat="1" ht="19.899999999999999" customHeight="1">
      <c r="A15" s="19"/>
      <c r="B15" s="151" t="s">
        <v>99</v>
      </c>
      <c r="C15" s="20"/>
      <c r="D15" s="21"/>
      <c r="E15" s="22"/>
      <c r="F15" s="21"/>
      <c r="G15" s="23"/>
    </row>
    <row r="16" spans="1:7" s="7" customFormat="1" ht="19.899999999999999" customHeight="1">
      <c r="A16" s="19"/>
      <c r="B16" s="26" t="s">
        <v>106</v>
      </c>
      <c r="C16" s="20"/>
      <c r="D16" s="21"/>
      <c r="E16" s="22"/>
      <c r="F16" s="21"/>
      <c r="G16" s="23"/>
    </row>
    <row r="17" spans="1:7" s="7" customFormat="1" ht="63.75">
      <c r="A17" s="19"/>
      <c r="B17" s="27" t="s">
        <v>100</v>
      </c>
      <c r="C17" s="20" t="s">
        <v>101</v>
      </c>
      <c r="D17" s="21" t="s">
        <v>25</v>
      </c>
      <c r="E17" s="22"/>
      <c r="F17" s="21"/>
      <c r="G17" s="23">
        <f>F17*E17</f>
        <v>0</v>
      </c>
    </row>
    <row r="18" spans="1:7" s="7" customFormat="1">
      <c r="A18" s="19"/>
      <c r="B18" s="27"/>
      <c r="C18" s="20"/>
      <c r="D18" s="21"/>
      <c r="E18" s="22"/>
      <c r="F18" s="21"/>
      <c r="G18" s="23"/>
    </row>
    <row r="19" spans="1:7" s="7" customFormat="1" ht="19.899999999999999" customHeight="1">
      <c r="A19" s="19"/>
      <c r="B19" s="26" t="s">
        <v>107</v>
      </c>
      <c r="C19" s="20"/>
      <c r="D19" s="21"/>
      <c r="E19" s="22"/>
      <c r="F19" s="21"/>
      <c r="G19" s="23"/>
    </row>
    <row r="20" spans="1:7" s="7" customFormat="1" ht="38.25">
      <c r="A20" s="19"/>
      <c r="B20" s="27" t="s">
        <v>102</v>
      </c>
      <c r="C20" s="20" t="s">
        <v>103</v>
      </c>
      <c r="D20" s="21" t="s">
        <v>28</v>
      </c>
      <c r="E20" s="22"/>
      <c r="F20" s="21"/>
      <c r="G20" s="23">
        <f>F20*E20</f>
        <v>0</v>
      </c>
    </row>
    <row r="21" spans="1:7" s="7" customFormat="1">
      <c r="A21" s="19"/>
      <c r="B21" s="27"/>
      <c r="C21" s="20"/>
      <c r="D21" s="21"/>
      <c r="E21" s="22"/>
      <c r="F21" s="21"/>
      <c r="G21" s="23"/>
    </row>
    <row r="22" spans="1:7" s="7" customFormat="1" ht="19.899999999999999" customHeight="1">
      <c r="A22" s="19"/>
      <c r="B22" s="26" t="s">
        <v>108</v>
      </c>
      <c r="C22" s="20"/>
      <c r="D22" s="21"/>
      <c r="E22" s="22"/>
      <c r="F22" s="21"/>
      <c r="G22" s="23"/>
    </row>
    <row r="23" spans="1:7" s="7" customFormat="1" ht="38.25">
      <c r="A23" s="19"/>
      <c r="B23" s="27" t="s">
        <v>109</v>
      </c>
      <c r="C23" s="20" t="s">
        <v>103</v>
      </c>
      <c r="D23" s="21" t="s">
        <v>28</v>
      </c>
      <c r="E23" s="22"/>
      <c r="F23" s="21"/>
      <c r="G23" s="23">
        <f>F23*E23</f>
        <v>0</v>
      </c>
    </row>
    <row r="24" spans="1:7" s="7" customFormat="1">
      <c r="A24" s="19"/>
      <c r="B24" s="27"/>
      <c r="C24" s="20"/>
      <c r="D24" s="21"/>
      <c r="E24" s="22"/>
      <c r="F24" s="21"/>
      <c r="G24" s="23"/>
    </row>
    <row r="25" spans="1:7" s="7" customFormat="1" ht="19.899999999999999" customHeight="1">
      <c r="A25" s="19"/>
      <c r="B25" s="26" t="s">
        <v>110</v>
      </c>
      <c r="C25" s="20"/>
      <c r="D25" s="21"/>
      <c r="E25" s="22"/>
      <c r="F25" s="21"/>
      <c r="G25" s="23"/>
    </row>
    <row r="26" spans="1:7" s="7" customFormat="1" ht="25.5">
      <c r="A26" s="19"/>
      <c r="B26" s="27" t="s">
        <v>104</v>
      </c>
      <c r="C26" s="20" t="s">
        <v>101</v>
      </c>
      <c r="D26" s="21" t="s">
        <v>28</v>
      </c>
      <c r="E26" s="22"/>
      <c r="F26" s="21"/>
      <c r="G26" s="23">
        <f>F26*E26</f>
        <v>0</v>
      </c>
    </row>
    <row r="27" spans="1:7" s="7" customFormat="1">
      <c r="A27" s="19"/>
      <c r="B27" s="27"/>
      <c r="C27" s="20"/>
      <c r="D27" s="21"/>
      <c r="E27" s="22"/>
      <c r="F27" s="21"/>
      <c r="G27" s="23"/>
    </row>
    <row r="28" spans="1:7" s="7" customFormat="1" ht="19.899999999999999" customHeight="1">
      <c r="A28" s="19"/>
      <c r="B28" s="26" t="s">
        <v>112</v>
      </c>
      <c r="C28" s="20"/>
      <c r="D28" s="21"/>
      <c r="E28" s="22"/>
      <c r="F28" s="21"/>
      <c r="G28" s="23"/>
    </row>
    <row r="29" spans="1:7" s="7" customFormat="1" ht="38.25">
      <c r="A29" s="19"/>
      <c r="B29" s="27" t="s">
        <v>111</v>
      </c>
      <c r="C29" s="20" t="s">
        <v>103</v>
      </c>
      <c r="D29" s="21" t="s">
        <v>5</v>
      </c>
      <c r="E29" s="22"/>
      <c r="F29" s="21"/>
      <c r="G29" s="23">
        <f>F29*E29</f>
        <v>0</v>
      </c>
    </row>
    <row r="30" spans="1:7" s="7" customFormat="1">
      <c r="A30" s="19"/>
      <c r="C30" s="20"/>
      <c r="D30" s="21"/>
      <c r="E30" s="22"/>
      <c r="F30" s="21"/>
      <c r="G30" s="23"/>
    </row>
    <row r="31" spans="1:7" s="7" customFormat="1" ht="19.899999999999999" customHeight="1">
      <c r="A31" s="19"/>
      <c r="B31" s="26" t="s">
        <v>113</v>
      </c>
      <c r="C31" s="20"/>
      <c r="D31" s="21"/>
      <c r="E31" s="22"/>
      <c r="F31" s="21"/>
      <c r="G31" s="23"/>
    </row>
    <row r="32" spans="1:7" s="7" customFormat="1" ht="38.25">
      <c r="A32" s="19"/>
      <c r="B32" s="27" t="s">
        <v>114</v>
      </c>
      <c r="C32" s="20" t="s">
        <v>103</v>
      </c>
      <c r="D32" s="21" t="s">
        <v>14</v>
      </c>
      <c r="E32" s="22"/>
      <c r="F32" s="21"/>
      <c r="G32" s="23">
        <f>F32*E32</f>
        <v>0</v>
      </c>
    </row>
    <row r="33" spans="1:7" s="7" customFormat="1">
      <c r="A33" s="19"/>
      <c r="B33" s="27"/>
      <c r="C33" s="20"/>
      <c r="D33" s="21"/>
      <c r="E33" s="22"/>
      <c r="F33" s="21"/>
      <c r="G33" s="23"/>
    </row>
    <row r="34" spans="1:7" s="7" customFormat="1" ht="19.899999999999999" customHeight="1">
      <c r="A34" s="19"/>
      <c r="B34" s="26" t="s">
        <v>115</v>
      </c>
      <c r="C34" s="20"/>
      <c r="D34" s="21"/>
      <c r="E34" s="22"/>
      <c r="F34" s="21"/>
      <c r="G34" s="23"/>
    </row>
    <row r="35" spans="1:7" s="7" customFormat="1" ht="38.25">
      <c r="A35" s="19"/>
      <c r="B35" s="27" t="s">
        <v>114</v>
      </c>
      <c r="C35" s="20" t="s">
        <v>103</v>
      </c>
      <c r="D35" s="21" t="s">
        <v>25</v>
      </c>
      <c r="E35" s="22"/>
      <c r="F35" s="21"/>
      <c r="G35" s="23">
        <f>F35*E35</f>
        <v>0</v>
      </c>
    </row>
    <row r="36" spans="1:7" s="7" customFormat="1">
      <c r="A36" s="19"/>
      <c r="B36" s="27"/>
      <c r="C36" s="20"/>
      <c r="D36" s="21"/>
      <c r="E36" s="22"/>
      <c r="F36" s="21"/>
      <c r="G36" s="23"/>
    </row>
    <row r="37" spans="1:7" s="7" customFormat="1" ht="19.899999999999999" customHeight="1">
      <c r="A37" s="19"/>
      <c r="B37" s="151" t="s">
        <v>116</v>
      </c>
      <c r="C37" s="20"/>
      <c r="D37" s="21"/>
      <c r="E37" s="22"/>
      <c r="F37" s="21"/>
      <c r="G37" s="23"/>
    </row>
    <row r="38" spans="1:7" s="7" customFormat="1" ht="19.899999999999999" customHeight="1">
      <c r="A38" s="19"/>
      <c r="B38" s="26" t="s">
        <v>107</v>
      </c>
      <c r="C38" s="20"/>
      <c r="D38" s="21"/>
      <c r="E38" s="22"/>
      <c r="F38" s="21"/>
      <c r="G38" s="23"/>
    </row>
    <row r="39" spans="1:7" s="7" customFormat="1" ht="38.25">
      <c r="A39" s="19"/>
      <c r="B39" s="27" t="s">
        <v>102</v>
      </c>
      <c r="C39" s="20" t="s">
        <v>117</v>
      </c>
      <c r="D39" s="21" t="s">
        <v>28</v>
      </c>
      <c r="E39" s="22"/>
      <c r="F39" s="21"/>
      <c r="G39" s="23">
        <f>F39*E39</f>
        <v>0</v>
      </c>
    </row>
    <row r="40" spans="1:7" s="7" customFormat="1">
      <c r="A40" s="19"/>
      <c r="B40" s="27"/>
      <c r="C40" s="20"/>
      <c r="D40" s="21"/>
      <c r="E40" s="22"/>
      <c r="F40" s="21"/>
      <c r="G40" s="23"/>
    </row>
    <row r="41" spans="1:7" s="7" customFormat="1" ht="19.899999999999999" customHeight="1">
      <c r="A41" s="19"/>
      <c r="B41" s="26" t="s">
        <v>108</v>
      </c>
      <c r="C41" s="20"/>
      <c r="D41" s="21"/>
      <c r="E41" s="22"/>
      <c r="F41" s="21"/>
      <c r="G41" s="23"/>
    </row>
    <row r="42" spans="1:7" s="7" customFormat="1" ht="38.25">
      <c r="A42" s="19"/>
      <c r="B42" s="27" t="s">
        <v>109</v>
      </c>
      <c r="C42" s="20" t="s">
        <v>117</v>
      </c>
      <c r="D42" s="21" t="s">
        <v>28</v>
      </c>
      <c r="E42" s="22"/>
      <c r="F42" s="21"/>
      <c r="G42" s="23">
        <f>F42*E42</f>
        <v>0</v>
      </c>
    </row>
    <row r="43" spans="1:7" s="7" customFormat="1">
      <c r="A43" s="19"/>
      <c r="B43" s="27"/>
      <c r="C43" s="20"/>
      <c r="D43" s="21"/>
      <c r="E43" s="22"/>
      <c r="F43" s="21"/>
      <c r="G43" s="23"/>
    </row>
    <row r="44" spans="1:7" s="7" customFormat="1" ht="19.899999999999999" customHeight="1">
      <c r="A44" s="19"/>
      <c r="B44" s="26" t="s">
        <v>110</v>
      </c>
      <c r="C44" s="20"/>
      <c r="D44" s="21"/>
      <c r="E44" s="22"/>
      <c r="F44" s="21"/>
      <c r="G44" s="23"/>
    </row>
    <row r="45" spans="1:7" s="7" customFormat="1" ht="38.25">
      <c r="A45" s="19"/>
      <c r="B45" s="27" t="s">
        <v>104</v>
      </c>
      <c r="C45" s="20" t="s">
        <v>117</v>
      </c>
      <c r="D45" s="21" t="s">
        <v>28</v>
      </c>
      <c r="E45" s="22"/>
      <c r="F45" s="21"/>
      <c r="G45" s="23">
        <f>F45*E45</f>
        <v>0</v>
      </c>
    </row>
    <row r="46" spans="1:7" s="7" customFormat="1">
      <c r="A46" s="19"/>
      <c r="B46" s="27"/>
      <c r="C46" s="20"/>
      <c r="D46" s="21"/>
      <c r="E46" s="22"/>
      <c r="F46" s="21"/>
      <c r="G46" s="23"/>
    </row>
    <row r="47" spans="1:7" s="7" customFormat="1" ht="19.899999999999999" customHeight="1">
      <c r="A47" s="19"/>
      <c r="B47" s="26" t="s">
        <v>112</v>
      </c>
      <c r="C47" s="20"/>
      <c r="D47" s="21"/>
      <c r="E47" s="22"/>
      <c r="F47" s="21"/>
      <c r="G47" s="23"/>
    </row>
    <row r="48" spans="1:7" s="7" customFormat="1" ht="38.25">
      <c r="A48" s="19"/>
      <c r="B48" s="27" t="s">
        <v>111</v>
      </c>
      <c r="C48" s="20" t="s">
        <v>103</v>
      </c>
      <c r="D48" s="21" t="s">
        <v>5</v>
      </c>
      <c r="E48" s="22"/>
      <c r="F48" s="21"/>
      <c r="G48" s="23">
        <f>F48*E48</f>
        <v>0</v>
      </c>
    </row>
    <row r="49" spans="1:7" s="7" customFormat="1">
      <c r="A49" s="19"/>
      <c r="C49" s="20"/>
      <c r="D49" s="21"/>
      <c r="E49" s="22"/>
      <c r="F49" s="21"/>
      <c r="G49" s="23"/>
    </row>
    <row r="50" spans="1:7" s="7" customFormat="1" ht="19.899999999999999" customHeight="1">
      <c r="A50" s="19"/>
      <c r="B50" s="26" t="s">
        <v>113</v>
      </c>
      <c r="C50" s="20"/>
      <c r="D50" s="21"/>
      <c r="E50" s="22"/>
      <c r="F50" s="21"/>
      <c r="G50" s="23"/>
    </row>
    <row r="51" spans="1:7" s="7" customFormat="1" ht="38.25">
      <c r="A51" s="19"/>
      <c r="B51" s="27" t="s">
        <v>114</v>
      </c>
      <c r="C51" s="20" t="s">
        <v>103</v>
      </c>
      <c r="D51" s="21" t="s">
        <v>14</v>
      </c>
      <c r="E51" s="22"/>
      <c r="F51" s="21"/>
      <c r="G51" s="23">
        <f>F51*E51</f>
        <v>0</v>
      </c>
    </row>
    <row r="52" spans="1:7" s="7" customFormat="1">
      <c r="A52" s="19"/>
      <c r="B52" s="27"/>
      <c r="C52" s="20"/>
      <c r="D52" s="21"/>
      <c r="E52" s="22"/>
      <c r="F52" s="21"/>
      <c r="G52" s="23"/>
    </row>
    <row r="53" spans="1:7" s="7" customFormat="1" ht="19.899999999999999" customHeight="1">
      <c r="A53" s="19"/>
      <c r="B53" s="26" t="s">
        <v>115</v>
      </c>
      <c r="C53" s="20"/>
      <c r="D53" s="21"/>
      <c r="E53" s="22"/>
      <c r="F53" s="21"/>
      <c r="G53" s="23"/>
    </row>
    <row r="54" spans="1:7" s="7" customFormat="1" ht="38.25">
      <c r="A54" s="19"/>
      <c r="B54" s="27" t="s">
        <v>114</v>
      </c>
      <c r="C54" s="20" t="s">
        <v>117</v>
      </c>
      <c r="D54" s="21" t="s">
        <v>25</v>
      </c>
      <c r="E54" s="22"/>
      <c r="F54" s="21"/>
      <c r="G54" s="23">
        <f>F54*E54</f>
        <v>0</v>
      </c>
    </row>
    <row r="55" spans="1:7" s="7" customFormat="1">
      <c r="A55" s="19"/>
      <c r="B55" s="27"/>
      <c r="C55" s="20"/>
      <c r="D55" s="21"/>
      <c r="E55" s="22"/>
      <c r="F55" s="21"/>
      <c r="G55" s="23"/>
    </row>
    <row r="56" spans="1:7" s="7" customFormat="1" ht="19.899999999999999" customHeight="1">
      <c r="A56" s="19"/>
      <c r="B56" s="26" t="s">
        <v>118</v>
      </c>
      <c r="C56" s="20"/>
      <c r="D56" s="21"/>
      <c r="E56" s="22"/>
      <c r="F56" s="21"/>
      <c r="G56" s="23"/>
    </row>
    <row r="57" spans="1:7" s="7" customFormat="1" ht="25.5">
      <c r="A57" s="19"/>
      <c r="B57" s="27" t="s">
        <v>119</v>
      </c>
      <c r="C57" s="20" t="s">
        <v>120</v>
      </c>
      <c r="D57" s="21" t="s">
        <v>28</v>
      </c>
      <c r="E57" s="22"/>
      <c r="F57" s="21"/>
      <c r="G57" s="23">
        <f>F57*E57</f>
        <v>0</v>
      </c>
    </row>
    <row r="58" spans="1:7" s="7" customFormat="1">
      <c r="A58" s="19"/>
      <c r="B58" s="27"/>
      <c r="C58" s="20"/>
      <c r="D58" s="21"/>
      <c r="E58" s="22"/>
      <c r="F58" s="21"/>
      <c r="G58" s="23"/>
    </row>
    <row r="59" spans="1:7" s="7" customFormat="1" ht="19.899999999999999" customHeight="1">
      <c r="A59" s="19"/>
      <c r="B59" s="151" t="s">
        <v>121</v>
      </c>
      <c r="C59" s="20"/>
      <c r="D59" s="21"/>
      <c r="E59" s="22"/>
      <c r="F59" s="21"/>
      <c r="G59" s="23"/>
    </row>
    <row r="60" spans="1:7" s="7" customFormat="1" ht="19.899999999999999" customHeight="1">
      <c r="A60" s="19"/>
      <c r="B60" s="26" t="s">
        <v>107</v>
      </c>
      <c r="C60" s="20"/>
      <c r="D60" s="21"/>
      <c r="E60" s="22"/>
      <c r="F60" s="21"/>
      <c r="G60" s="23"/>
    </row>
    <row r="61" spans="1:7" s="7" customFormat="1" ht="25.5">
      <c r="A61" s="19"/>
      <c r="B61" s="27" t="s">
        <v>102</v>
      </c>
      <c r="C61" s="20" t="s">
        <v>120</v>
      </c>
      <c r="D61" s="21" t="s">
        <v>28</v>
      </c>
      <c r="E61" s="22"/>
      <c r="F61" s="21"/>
      <c r="G61" s="23">
        <f>F61*E61</f>
        <v>0</v>
      </c>
    </row>
    <row r="62" spans="1:7" s="7" customFormat="1">
      <c r="A62" s="19"/>
      <c r="B62" s="27"/>
      <c r="C62" s="20"/>
      <c r="D62" s="21"/>
      <c r="E62" s="22"/>
      <c r="F62" s="21"/>
      <c r="G62" s="23"/>
    </row>
    <row r="63" spans="1:7" s="7" customFormat="1" ht="19.899999999999999" customHeight="1">
      <c r="A63" s="19"/>
      <c r="B63" s="26" t="s">
        <v>108</v>
      </c>
      <c r="C63" s="20"/>
      <c r="D63" s="21"/>
      <c r="E63" s="22"/>
      <c r="F63" s="21"/>
      <c r="G63" s="23"/>
    </row>
    <row r="64" spans="1:7" s="7" customFormat="1" ht="25.5">
      <c r="A64" s="19"/>
      <c r="B64" s="27" t="s">
        <v>109</v>
      </c>
      <c r="C64" s="20" t="s">
        <v>120</v>
      </c>
      <c r="D64" s="21" t="s">
        <v>28</v>
      </c>
      <c r="E64" s="22"/>
      <c r="F64" s="21"/>
      <c r="G64" s="23">
        <f>F64*E64</f>
        <v>0</v>
      </c>
    </row>
    <row r="65" spans="1:7" s="7" customFormat="1">
      <c r="A65" s="19"/>
      <c r="B65" s="27"/>
      <c r="C65" s="20"/>
      <c r="D65" s="21"/>
      <c r="E65" s="22"/>
      <c r="F65" s="21"/>
      <c r="G65" s="23"/>
    </row>
    <row r="66" spans="1:7" s="7" customFormat="1" ht="19.899999999999999" customHeight="1">
      <c r="A66" s="19"/>
      <c r="B66" s="26" t="s">
        <v>113</v>
      </c>
      <c r="C66" s="20"/>
      <c r="D66" s="21"/>
      <c r="E66" s="22"/>
      <c r="F66" s="21"/>
      <c r="G66" s="23"/>
    </row>
    <row r="67" spans="1:7" s="7" customFormat="1" ht="25.5">
      <c r="A67" s="19"/>
      <c r="B67" s="27" t="s">
        <v>114</v>
      </c>
      <c r="C67" s="20" t="s">
        <v>120</v>
      </c>
      <c r="D67" s="21" t="s">
        <v>14</v>
      </c>
      <c r="E67" s="22"/>
      <c r="F67" s="21"/>
      <c r="G67" s="23">
        <f>F67*E67</f>
        <v>0</v>
      </c>
    </row>
    <row r="68" spans="1:7" s="7" customFormat="1">
      <c r="A68" s="19"/>
      <c r="B68" s="27"/>
      <c r="C68" s="20"/>
      <c r="D68" s="21"/>
      <c r="E68" s="22"/>
      <c r="F68" s="21"/>
      <c r="G68" s="23"/>
    </row>
    <row r="69" spans="1:7" s="7" customFormat="1" ht="19.899999999999999" customHeight="1">
      <c r="A69" s="19"/>
      <c r="B69" s="26" t="s">
        <v>115</v>
      </c>
      <c r="C69" s="20"/>
      <c r="D69" s="21"/>
      <c r="E69" s="22"/>
      <c r="F69" s="21"/>
      <c r="G69" s="23"/>
    </row>
    <row r="70" spans="1:7" s="7" customFormat="1" ht="25.5">
      <c r="A70" s="19"/>
      <c r="B70" s="27" t="s">
        <v>114</v>
      </c>
      <c r="C70" s="20" t="s">
        <v>120</v>
      </c>
      <c r="D70" s="21" t="s">
        <v>25</v>
      </c>
      <c r="E70" s="22"/>
      <c r="F70" s="21"/>
      <c r="G70" s="23">
        <f>F70*E70</f>
        <v>0</v>
      </c>
    </row>
    <row r="71" spans="1:7" s="7" customFormat="1">
      <c r="A71" s="19"/>
      <c r="B71" s="27"/>
      <c r="C71" s="20"/>
      <c r="D71" s="21"/>
      <c r="E71" s="22"/>
      <c r="F71" s="21"/>
      <c r="G71" s="23"/>
    </row>
    <row r="72" spans="1:7" s="7" customFormat="1" ht="19.899999999999999" customHeight="1">
      <c r="A72" s="19"/>
      <c r="B72" s="26" t="s">
        <v>118</v>
      </c>
      <c r="C72" s="20"/>
      <c r="D72" s="21"/>
      <c r="E72" s="22"/>
      <c r="F72" s="21"/>
      <c r="G72" s="23"/>
    </row>
    <row r="73" spans="1:7" s="7" customFormat="1" ht="25.5">
      <c r="A73" s="19"/>
      <c r="B73" s="27" t="s">
        <v>119</v>
      </c>
      <c r="C73" s="20" t="s">
        <v>120</v>
      </c>
      <c r="D73" s="21" t="s">
        <v>28</v>
      </c>
      <c r="E73" s="22"/>
      <c r="F73" s="21"/>
      <c r="G73" s="23">
        <f>F73*E73</f>
        <v>0</v>
      </c>
    </row>
    <row r="74" spans="1:7" s="7" customFormat="1">
      <c r="A74" s="19"/>
      <c r="B74" s="27"/>
      <c r="C74" s="20"/>
      <c r="D74" s="21"/>
      <c r="E74" s="22"/>
      <c r="F74" s="21"/>
      <c r="G74" s="23"/>
    </row>
    <row r="75" spans="1:7" s="7" customFormat="1">
      <c r="A75" s="19"/>
      <c r="B75" s="27"/>
      <c r="C75" s="20"/>
      <c r="D75" s="21"/>
      <c r="E75" s="22"/>
      <c r="F75" s="21"/>
      <c r="G75" s="23"/>
    </row>
    <row r="76" spans="1:7" s="7" customFormat="1">
      <c r="A76" s="19"/>
      <c r="B76" s="20"/>
      <c r="C76" s="20"/>
      <c r="D76" s="21"/>
      <c r="E76" s="22"/>
      <c r="F76" s="21"/>
      <c r="G76" s="23"/>
    </row>
    <row r="77" spans="1:7" s="7" customFormat="1" ht="19.899999999999999" customHeight="1">
      <c r="A77" s="19"/>
      <c r="B77" s="20"/>
      <c r="C77" s="20"/>
      <c r="D77" s="21"/>
      <c r="E77" s="22"/>
      <c r="F77" s="21"/>
      <c r="G77" s="23"/>
    </row>
    <row r="78" spans="1:7" s="7" customFormat="1" ht="10.15" customHeight="1">
      <c r="B78" s="29"/>
      <c r="C78" s="30"/>
      <c r="D78" s="31"/>
      <c r="E78" s="31"/>
      <c r="F78" s="31"/>
      <c r="G78" s="31"/>
    </row>
    <row r="79" spans="1:7" s="7" customFormat="1" ht="19.5" customHeight="1">
      <c r="A79" s="32" t="str">
        <f>"TOTAL € HT - "&amp;B10</f>
        <v>TOTAL € HT - CURAGE</v>
      </c>
      <c r="B79" s="33"/>
      <c r="C79" s="33"/>
      <c r="D79" s="33"/>
      <c r="E79" s="33"/>
      <c r="F79" s="34"/>
      <c r="G79" s="35">
        <f>SUBTOTAL(109,G12:G78)</f>
        <v>0</v>
      </c>
    </row>
    <row r="80" spans="1:7" s="39" customFormat="1" ht="11.45" hidden="1" customHeight="1" outlineLevel="1"/>
    <row r="81" spans="1:7" s="39" customFormat="1" ht="19.5" hidden="1" customHeight="1" outlineLevel="1">
      <c r="A81" s="43" t="str">
        <f>A10</f>
        <v>LOT</v>
      </c>
      <c r="B81" s="273" t="s">
        <v>15</v>
      </c>
      <c r="C81" s="274"/>
      <c r="D81" s="274"/>
      <c r="E81" s="274"/>
      <c r="F81" s="274"/>
      <c r="G81" s="275"/>
    </row>
    <row r="82" spans="1:7" s="39" customFormat="1" ht="15" hidden="1" customHeight="1" outlineLevel="1">
      <c r="A82" s="44" t="s">
        <v>2</v>
      </c>
      <c r="B82" s="44" t="s">
        <v>3</v>
      </c>
      <c r="C82" s="45" t="s">
        <v>4</v>
      </c>
      <c r="D82" s="46" t="s">
        <v>5</v>
      </c>
      <c r="E82" s="46" t="s">
        <v>6</v>
      </c>
      <c r="F82" s="46" t="s">
        <v>7</v>
      </c>
      <c r="G82" s="47" t="s">
        <v>8</v>
      </c>
    </row>
    <row r="83" spans="1:7" s="39" customFormat="1" ht="19.899999999999999" hidden="1" customHeight="1" outlineLevel="1">
      <c r="A83" s="48"/>
      <c r="B83" s="49"/>
      <c r="C83" s="50"/>
      <c r="D83" s="51" t="e">
        <f>#REF!</f>
        <v>#REF!</v>
      </c>
      <c r="E83" s="52" t="e">
        <f>#REF!</f>
        <v>#REF!</v>
      </c>
      <c r="F83" s="21" t="e">
        <f>ROUNDUP(#REF!*(1+#REF!),#REF!)</f>
        <v>#REF!</v>
      </c>
      <c r="G83" s="23" t="str">
        <f t="shared" ref="G83:G88" si="0">IFERROR(E83*F83,"")</f>
        <v/>
      </c>
    </row>
    <row r="84" spans="1:7" s="39" customFormat="1" ht="19.899999999999999" hidden="1" customHeight="1" outlineLevel="1">
      <c r="A84" s="48"/>
      <c r="B84" s="49"/>
      <c r="C84" s="50"/>
      <c r="D84" s="51" t="e">
        <f>#REF!</f>
        <v>#REF!</v>
      </c>
      <c r="E84" s="52" t="e">
        <f>#REF!</f>
        <v>#REF!</v>
      </c>
      <c r="F84" s="21" t="e">
        <f>ROUNDUP(#REF!*(1+#REF!),#REF!)</f>
        <v>#REF!</v>
      </c>
      <c r="G84" s="23" t="str">
        <f t="shared" si="0"/>
        <v/>
      </c>
    </row>
    <row r="85" spans="1:7" s="39" customFormat="1" ht="19.899999999999999" hidden="1" customHeight="1" outlineLevel="1">
      <c r="A85" s="48"/>
      <c r="B85" s="49"/>
      <c r="C85" s="50"/>
      <c r="D85" s="51" t="e">
        <f>#REF!</f>
        <v>#REF!</v>
      </c>
      <c r="E85" s="52" t="e">
        <f>#REF!</f>
        <v>#REF!</v>
      </c>
      <c r="F85" s="21" t="e">
        <f>ROUNDUP(#REF!*(1+#REF!),#REF!)</f>
        <v>#REF!</v>
      </c>
      <c r="G85" s="23" t="str">
        <f t="shared" si="0"/>
        <v/>
      </c>
    </row>
    <row r="86" spans="1:7" s="39" customFormat="1" ht="19.899999999999999" hidden="1" customHeight="1" outlineLevel="1">
      <c r="A86" s="48"/>
      <c r="B86" s="49"/>
      <c r="C86" s="50"/>
      <c r="D86" s="51" t="e">
        <f>#REF!</f>
        <v>#REF!</v>
      </c>
      <c r="E86" s="52" t="e">
        <f>#REF!</f>
        <v>#REF!</v>
      </c>
      <c r="F86" s="21" t="e">
        <f>ROUNDUP(#REF!*(1+#REF!),#REF!)</f>
        <v>#REF!</v>
      </c>
      <c r="G86" s="23" t="str">
        <f t="shared" si="0"/>
        <v/>
      </c>
    </row>
    <row r="87" spans="1:7" s="39" customFormat="1" ht="19.899999999999999" hidden="1" customHeight="1" outlineLevel="1">
      <c r="A87" s="48"/>
      <c r="B87" s="49"/>
      <c r="C87" s="50"/>
      <c r="D87" s="51" t="e">
        <f>#REF!</f>
        <v>#REF!</v>
      </c>
      <c r="E87" s="52" t="e">
        <f>#REF!</f>
        <v>#REF!</v>
      </c>
      <c r="F87" s="21" t="e">
        <f>ROUNDUP(#REF!*(1+#REF!),#REF!)</f>
        <v>#REF!</v>
      </c>
      <c r="G87" s="23" t="str">
        <f t="shared" si="0"/>
        <v/>
      </c>
    </row>
    <row r="88" spans="1:7" s="39" customFormat="1" ht="19.899999999999999" hidden="1" customHeight="1" outlineLevel="1">
      <c r="A88" s="48"/>
      <c r="B88" s="49"/>
      <c r="C88" s="50"/>
      <c r="D88" s="51" t="e">
        <f>#REF!</f>
        <v>#REF!</v>
      </c>
      <c r="E88" s="52" t="e">
        <f>#REF!</f>
        <v>#REF!</v>
      </c>
      <c r="F88" s="21" t="e">
        <f>ROUNDUP(#REF!*(1+#REF!),#REF!)</f>
        <v>#REF!</v>
      </c>
      <c r="G88" s="23" t="str">
        <f t="shared" si="0"/>
        <v/>
      </c>
    </row>
    <row r="89" spans="1:7" s="39" customFormat="1" ht="10.15" customHeight="1" collapsed="1"/>
    <row r="90" spans="1:7" s="39" customFormat="1" ht="19.5" hidden="1" customHeight="1" outlineLevel="1">
      <c r="A90" s="53" t="s">
        <v>1</v>
      </c>
      <c r="B90" s="279" t="s">
        <v>16</v>
      </c>
      <c r="C90" s="280"/>
      <c r="D90" s="280"/>
      <c r="E90" s="280"/>
      <c r="F90" s="280"/>
      <c r="G90" s="281"/>
    </row>
    <row r="91" spans="1:7" s="39" customFormat="1" ht="15" hidden="1" customHeight="1" outlineLevel="1">
      <c r="A91" s="44" t="s">
        <v>2</v>
      </c>
      <c r="B91" s="44" t="s">
        <v>3</v>
      </c>
      <c r="C91" s="45" t="s">
        <v>4</v>
      </c>
      <c r="D91" s="46" t="s">
        <v>5</v>
      </c>
      <c r="E91" s="46" t="s">
        <v>6</v>
      </c>
      <c r="F91" s="46" t="s">
        <v>7</v>
      </c>
      <c r="G91" s="47" t="s">
        <v>8</v>
      </c>
    </row>
    <row r="92" spans="1:7" s="39" customFormat="1" ht="19.899999999999999" hidden="1" customHeight="1" outlineLevel="1">
      <c r="A92" s="48"/>
      <c r="B92" s="49"/>
      <c r="C92" s="50"/>
      <c r="D92" s="51" t="e">
        <f>#REF!</f>
        <v>#REF!</v>
      </c>
      <c r="E92" s="52" t="e">
        <f>#REF!</f>
        <v>#REF!</v>
      </c>
      <c r="F92" s="21" t="e">
        <f>ROUNDUP(#REF!*(1+#REF!),#REF!)</f>
        <v>#REF!</v>
      </c>
      <c r="G92" s="23" t="str">
        <f t="shared" ref="G92:G97" si="1">IFERROR(E92*F92,"")</f>
        <v/>
      </c>
    </row>
    <row r="93" spans="1:7" s="39" customFormat="1" ht="19.899999999999999" hidden="1" customHeight="1" outlineLevel="1">
      <c r="A93" s="48"/>
      <c r="B93" s="49"/>
      <c r="C93" s="50"/>
      <c r="D93" s="51" t="e">
        <f>#REF!</f>
        <v>#REF!</v>
      </c>
      <c r="E93" s="52" t="e">
        <f>#REF!</f>
        <v>#REF!</v>
      </c>
      <c r="F93" s="21" t="e">
        <f>ROUNDUP(#REF!*(1+#REF!),#REF!)</f>
        <v>#REF!</v>
      </c>
      <c r="G93" s="23" t="str">
        <f t="shared" si="1"/>
        <v/>
      </c>
    </row>
    <row r="94" spans="1:7" s="39" customFormat="1" ht="19.899999999999999" hidden="1" customHeight="1" outlineLevel="1">
      <c r="A94" s="48"/>
      <c r="B94" s="49"/>
      <c r="C94" s="50"/>
      <c r="D94" s="51" t="e">
        <f>#REF!</f>
        <v>#REF!</v>
      </c>
      <c r="E94" s="52" t="e">
        <f>#REF!</f>
        <v>#REF!</v>
      </c>
      <c r="F94" s="21" t="e">
        <f>ROUNDUP(#REF!*(1+#REF!),#REF!)</f>
        <v>#REF!</v>
      </c>
      <c r="G94" s="23" t="str">
        <f t="shared" si="1"/>
        <v/>
      </c>
    </row>
    <row r="95" spans="1:7" s="39" customFormat="1" ht="19.899999999999999" hidden="1" customHeight="1" outlineLevel="1">
      <c r="A95" s="48"/>
      <c r="B95" s="49"/>
      <c r="C95" s="50"/>
      <c r="D95" s="51" t="e">
        <f>#REF!</f>
        <v>#REF!</v>
      </c>
      <c r="E95" s="52" t="e">
        <f>#REF!</f>
        <v>#REF!</v>
      </c>
      <c r="F95" s="21" t="e">
        <f>ROUNDUP(#REF!*(1+#REF!),#REF!)</f>
        <v>#REF!</v>
      </c>
      <c r="G95" s="23" t="str">
        <f t="shared" si="1"/>
        <v/>
      </c>
    </row>
    <row r="96" spans="1:7" s="39" customFormat="1" ht="19.899999999999999" hidden="1" customHeight="1" outlineLevel="1">
      <c r="A96" s="48"/>
      <c r="B96" s="49"/>
      <c r="C96" s="50"/>
      <c r="D96" s="51" t="e">
        <f>#REF!</f>
        <v>#REF!</v>
      </c>
      <c r="E96" s="52" t="e">
        <f>#REF!</f>
        <v>#REF!</v>
      </c>
      <c r="F96" s="21" t="e">
        <f>ROUNDUP(#REF!*(1+#REF!),#REF!)</f>
        <v>#REF!</v>
      </c>
      <c r="G96" s="23" t="str">
        <f t="shared" si="1"/>
        <v/>
      </c>
    </row>
    <row r="97" spans="1:7" s="39" customFormat="1" ht="19.899999999999999" hidden="1" customHeight="1" outlineLevel="1">
      <c r="A97" s="48"/>
      <c r="B97" s="49"/>
      <c r="C97" s="50"/>
      <c r="D97" s="51" t="e">
        <f>#REF!</f>
        <v>#REF!</v>
      </c>
      <c r="E97" s="52" t="e">
        <f>#REF!</f>
        <v>#REF!</v>
      </c>
      <c r="F97" s="21" t="e">
        <f>ROUNDUP(#REF!*(1+#REF!),#REF!)</f>
        <v>#REF!</v>
      </c>
      <c r="G97" s="23" t="str">
        <f t="shared" si="1"/>
        <v/>
      </c>
    </row>
    <row r="98" spans="1:7" s="39" customFormat="1" ht="10.15" hidden="1" customHeight="1" outlineLevel="1"/>
    <row r="99" spans="1:7" s="7" customFormat="1" ht="19.5" customHeight="1" collapsed="1">
      <c r="A99" s="54" t="str">
        <f>"TOTAL € HT - "&amp;B90</f>
        <v>TOTAL € HT - OPTIONS</v>
      </c>
      <c r="B99" s="55"/>
      <c r="C99" s="55"/>
      <c r="D99" s="55"/>
      <c r="E99" s="55"/>
      <c r="F99" s="56"/>
      <c r="G99" s="57">
        <f>SUBTOTAL(109,G92:G98)</f>
        <v>0</v>
      </c>
    </row>
    <row r="100" spans="1:7" s="39" customFormat="1" ht="10.15" customHeight="1"/>
    <row r="101" spans="1:7" s="39" customFormat="1" ht="19.5" hidden="1" customHeight="1" outlineLevel="1">
      <c r="A101" s="58" t="s">
        <v>1</v>
      </c>
      <c r="B101" s="276" t="s">
        <v>17</v>
      </c>
      <c r="C101" s="277"/>
      <c r="D101" s="277"/>
      <c r="E101" s="277"/>
      <c r="F101" s="277"/>
      <c r="G101" s="278"/>
    </row>
    <row r="102" spans="1:7" s="39" customFormat="1" ht="15" hidden="1" customHeight="1" outlineLevel="1">
      <c r="A102" s="44" t="s">
        <v>2</v>
      </c>
      <c r="B102" s="44" t="s">
        <v>3</v>
      </c>
      <c r="C102" s="45" t="s">
        <v>4</v>
      </c>
      <c r="D102" s="46" t="s">
        <v>5</v>
      </c>
      <c r="E102" s="46" t="s">
        <v>6</v>
      </c>
      <c r="F102" s="46" t="s">
        <v>7</v>
      </c>
      <c r="G102" s="47" t="s">
        <v>8</v>
      </c>
    </row>
    <row r="103" spans="1:7" s="39" customFormat="1" ht="19.899999999999999" hidden="1" customHeight="1" outlineLevel="1">
      <c r="A103" s="48"/>
      <c r="B103" s="49"/>
      <c r="C103" s="50"/>
      <c r="D103" s="51" t="e">
        <f>#REF!</f>
        <v>#REF!</v>
      </c>
      <c r="E103" s="52" t="e">
        <f>#REF!</f>
        <v>#REF!</v>
      </c>
      <c r="F103" s="21" t="e">
        <f>ROUNDUP(#REF!*(1+#REF!),#REF!)</f>
        <v>#REF!</v>
      </c>
      <c r="G103" s="23" t="str">
        <f t="shared" ref="G103:G108" si="2">IFERROR(E103*F103,"")</f>
        <v/>
      </c>
    </row>
    <row r="104" spans="1:7" s="39" customFormat="1" ht="19.899999999999999" hidden="1" customHeight="1" outlineLevel="1">
      <c r="A104" s="48"/>
      <c r="B104" s="49"/>
      <c r="C104" s="50"/>
      <c r="D104" s="51" t="e">
        <f>#REF!</f>
        <v>#REF!</v>
      </c>
      <c r="E104" s="52" t="e">
        <f>#REF!</f>
        <v>#REF!</v>
      </c>
      <c r="F104" s="21" t="e">
        <f>ROUNDUP(#REF!*(1+#REF!),#REF!)</f>
        <v>#REF!</v>
      </c>
      <c r="G104" s="23" t="str">
        <f t="shared" si="2"/>
        <v/>
      </c>
    </row>
    <row r="105" spans="1:7" s="39" customFormat="1" ht="19.899999999999999" hidden="1" customHeight="1" outlineLevel="1">
      <c r="A105" s="48"/>
      <c r="B105" s="49"/>
      <c r="C105" s="50"/>
      <c r="D105" s="51" t="e">
        <f>#REF!</f>
        <v>#REF!</v>
      </c>
      <c r="E105" s="52" t="e">
        <f>#REF!</f>
        <v>#REF!</v>
      </c>
      <c r="F105" s="21" t="e">
        <f>ROUNDUP(#REF!*(1+#REF!),#REF!)</f>
        <v>#REF!</v>
      </c>
      <c r="G105" s="23" t="str">
        <f t="shared" si="2"/>
        <v/>
      </c>
    </row>
    <row r="106" spans="1:7" s="39" customFormat="1" ht="19.899999999999999" hidden="1" customHeight="1" outlineLevel="1">
      <c r="A106" s="48"/>
      <c r="B106" s="49"/>
      <c r="C106" s="50"/>
      <c r="D106" s="51" t="e">
        <f>#REF!</f>
        <v>#REF!</v>
      </c>
      <c r="E106" s="52" t="e">
        <f>#REF!</f>
        <v>#REF!</v>
      </c>
      <c r="F106" s="21" t="e">
        <f>ROUNDUP(#REF!*(1+#REF!),#REF!)</f>
        <v>#REF!</v>
      </c>
      <c r="G106" s="23" t="str">
        <f t="shared" si="2"/>
        <v/>
      </c>
    </row>
    <row r="107" spans="1:7" s="39" customFormat="1" ht="19.899999999999999" hidden="1" customHeight="1" outlineLevel="1">
      <c r="A107" s="48"/>
      <c r="B107" s="49"/>
      <c r="C107" s="50"/>
      <c r="D107" s="51" t="e">
        <f>#REF!</f>
        <v>#REF!</v>
      </c>
      <c r="E107" s="52" t="e">
        <f>#REF!</f>
        <v>#REF!</v>
      </c>
      <c r="F107" s="21" t="e">
        <f>ROUNDUP(#REF!*(1+#REF!),#REF!)</f>
        <v>#REF!</v>
      </c>
      <c r="G107" s="23" t="str">
        <f t="shared" si="2"/>
        <v/>
      </c>
    </row>
    <row r="108" spans="1:7" s="39" customFormat="1" ht="19.899999999999999" hidden="1" customHeight="1" outlineLevel="1">
      <c r="A108" s="48"/>
      <c r="B108" s="49"/>
      <c r="C108" s="50"/>
      <c r="D108" s="51" t="e">
        <f>#REF!</f>
        <v>#REF!</v>
      </c>
      <c r="E108" s="52" t="e">
        <f>#REF!</f>
        <v>#REF!</v>
      </c>
      <c r="F108" s="21" t="e">
        <f>ROUNDUP(#REF!*(1+#REF!),#REF!)</f>
        <v>#REF!</v>
      </c>
      <c r="G108" s="23" t="str">
        <f t="shared" si="2"/>
        <v/>
      </c>
    </row>
    <row r="109" spans="1:7" s="39" customFormat="1" ht="10.15" hidden="1" customHeight="1" outlineLevel="1"/>
    <row r="110" spans="1:7" s="7" customFormat="1" ht="19.5" customHeight="1" collapsed="1">
      <c r="A110" s="59" t="str">
        <f>"TOTAL € HT - "&amp;B101</f>
        <v>TOTAL € HT - COMPLEMENTS</v>
      </c>
      <c r="B110" s="60"/>
      <c r="C110" s="60"/>
      <c r="D110" s="60"/>
      <c r="E110" s="60"/>
      <c r="F110" s="61"/>
      <c r="G110" s="62">
        <f>SUBTOTAL(109,G103:G109)</f>
        <v>0</v>
      </c>
    </row>
    <row r="111" spans="1:7" s="39" customFormat="1" ht="20.100000000000001" customHeight="1">
      <c r="C111" s="63"/>
      <c r="E111" s="64"/>
    </row>
    <row r="112" spans="1:7" s="39" customFormat="1" ht="20.100000000000001" customHeight="1">
      <c r="C112" s="63"/>
      <c r="E112" s="64"/>
      <c r="G112" s="65">
        <f>G79+G110</f>
        <v>0</v>
      </c>
    </row>
    <row r="113" spans="3:5" s="39" customFormat="1" ht="20.100000000000001" customHeight="1">
      <c r="C113" s="63"/>
      <c r="E113" s="64"/>
    </row>
    <row r="114" spans="3:5" s="7" customFormat="1" ht="20.100000000000001" customHeight="1">
      <c r="C114" s="66"/>
    </row>
    <row r="115" spans="3:5" s="7" customFormat="1" ht="20.100000000000001" customHeight="1">
      <c r="C115" s="66"/>
    </row>
    <row r="116" spans="3:5" s="7" customFormat="1" ht="20.100000000000001" customHeight="1">
      <c r="C116" s="66"/>
    </row>
    <row r="117" spans="3:5" s="7" customFormat="1" ht="20.100000000000001" customHeight="1">
      <c r="C117" s="66"/>
    </row>
    <row r="118" spans="3:5" s="7" customFormat="1" ht="20.100000000000001" customHeight="1">
      <c r="C118" s="66"/>
    </row>
    <row r="119" spans="3:5" s="7" customFormat="1" ht="20.100000000000001" customHeight="1">
      <c r="C119" s="66"/>
    </row>
    <row r="120" spans="3:5" s="7" customFormat="1" ht="20.100000000000001" customHeight="1">
      <c r="C120" s="66"/>
    </row>
    <row r="121" spans="3:5" s="7" customFormat="1" ht="20.100000000000001" customHeight="1">
      <c r="C121" s="66"/>
    </row>
    <row r="122" spans="3:5" s="7" customFormat="1" ht="20.100000000000001" customHeight="1">
      <c r="C122" s="66"/>
    </row>
    <row r="123" spans="3:5" s="7" customFormat="1" ht="20.100000000000001" customHeight="1">
      <c r="C123" s="66"/>
    </row>
    <row r="124" spans="3:5" s="7" customFormat="1" ht="20.100000000000001" customHeight="1">
      <c r="C124" s="66"/>
    </row>
    <row r="125" spans="3:5" s="7" customFormat="1" ht="20.100000000000001" customHeight="1">
      <c r="C125" s="66"/>
    </row>
    <row r="126" spans="3:5" s="7" customFormat="1" ht="20.100000000000001" customHeight="1">
      <c r="C126" s="66"/>
    </row>
    <row r="127" spans="3:5" s="7" customFormat="1" ht="20.100000000000001" customHeight="1">
      <c r="C127" s="66"/>
    </row>
    <row r="128" spans="3:5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 ht="20.100000000000001" customHeight="1">
      <c r="C137" s="66"/>
    </row>
    <row r="138" spans="3:3" s="7" customFormat="1" ht="20.100000000000001" customHeight="1">
      <c r="C138" s="66"/>
    </row>
    <row r="139" spans="3:3" s="7" customFormat="1" ht="20.100000000000001" customHeight="1">
      <c r="C139" s="66"/>
    </row>
    <row r="140" spans="3:3" s="7" customFormat="1" ht="20.100000000000001" customHeight="1">
      <c r="C140" s="66"/>
    </row>
    <row r="141" spans="3:3" s="7" customFormat="1" ht="20.100000000000001" customHeight="1">
      <c r="C141" s="66"/>
    </row>
    <row r="142" spans="3:3" s="7" customFormat="1" ht="20.100000000000001" customHeight="1">
      <c r="C142" s="66"/>
    </row>
    <row r="143" spans="3:3" s="7" customFormat="1" ht="20.100000000000001" customHeight="1">
      <c r="C143" s="66"/>
    </row>
    <row r="144" spans="3:3" s="7" customFormat="1" ht="20.100000000000001" customHeight="1">
      <c r="C144" s="66"/>
    </row>
    <row r="145" spans="3:3" s="7" customFormat="1" ht="20.100000000000001" customHeight="1">
      <c r="C145" s="66"/>
    </row>
    <row r="146" spans="3:3" s="7" customFormat="1" ht="20.100000000000001" customHeight="1">
      <c r="C146" s="66"/>
    </row>
    <row r="147" spans="3:3" s="7" customFormat="1" ht="20.100000000000001" customHeight="1">
      <c r="C147" s="66"/>
    </row>
    <row r="148" spans="3:3" s="7" customFormat="1" ht="20.100000000000001" customHeight="1">
      <c r="C148" s="66"/>
    </row>
    <row r="149" spans="3:3" s="7" customFormat="1" ht="20.100000000000001" customHeight="1">
      <c r="C149" s="66"/>
    </row>
    <row r="150" spans="3:3" s="7" customFormat="1" ht="20.100000000000001" customHeight="1">
      <c r="C150" s="66"/>
    </row>
    <row r="151" spans="3:3" s="7" customFormat="1" ht="20.100000000000001" customHeight="1">
      <c r="C151" s="66"/>
    </row>
    <row r="152" spans="3:3" s="7" customFormat="1" ht="20.100000000000001" customHeight="1">
      <c r="C152" s="66"/>
    </row>
    <row r="153" spans="3:3" s="7" customFormat="1" ht="20.100000000000001" customHeight="1">
      <c r="C153" s="66"/>
    </row>
    <row r="154" spans="3:3" s="7" customFormat="1" ht="20.100000000000001" customHeight="1">
      <c r="C154" s="66"/>
    </row>
    <row r="155" spans="3:3" s="7" customFormat="1" ht="20.100000000000001" customHeight="1">
      <c r="C155" s="66"/>
    </row>
    <row r="156" spans="3:3" s="7" customFormat="1" ht="20.100000000000001" customHeight="1">
      <c r="C156" s="66"/>
    </row>
    <row r="157" spans="3:3" s="7" customFormat="1" ht="20.100000000000001" customHeight="1">
      <c r="C157" s="66"/>
    </row>
    <row r="158" spans="3:3" s="7" customFormat="1" ht="20.100000000000001" customHeight="1">
      <c r="C158" s="66"/>
    </row>
    <row r="159" spans="3:3" s="7" customFormat="1" ht="20.100000000000001" customHeight="1">
      <c r="C159" s="66"/>
    </row>
    <row r="160" spans="3:3" s="7" customFormat="1" ht="20.100000000000001" customHeight="1">
      <c r="C160" s="66"/>
    </row>
    <row r="161" spans="3:3" s="7" customFormat="1" ht="20.100000000000001" customHeight="1">
      <c r="C161" s="66"/>
    </row>
    <row r="162" spans="3:3" s="7" customFormat="1" ht="20.100000000000001" customHeight="1">
      <c r="C162" s="66"/>
    </row>
    <row r="163" spans="3:3" s="7" customFormat="1" ht="20.100000000000001" customHeight="1">
      <c r="C163" s="66"/>
    </row>
    <row r="164" spans="3:3" s="7" customFormat="1" ht="20.100000000000001" customHeight="1">
      <c r="C164" s="66"/>
    </row>
    <row r="165" spans="3:3" s="7" customFormat="1" ht="20.100000000000001" customHeight="1">
      <c r="C165" s="66"/>
    </row>
    <row r="166" spans="3:3" s="7" customFormat="1" ht="20.100000000000001" customHeight="1">
      <c r="C166" s="66"/>
    </row>
    <row r="167" spans="3:3" s="7" customFormat="1" ht="20.100000000000001" customHeight="1">
      <c r="C167" s="66"/>
    </row>
    <row r="168" spans="3:3" s="7" customFormat="1" ht="20.100000000000001" customHeight="1">
      <c r="C168" s="66"/>
    </row>
    <row r="169" spans="3:3" s="7" customFormat="1" ht="20.100000000000001" customHeight="1">
      <c r="C169" s="66"/>
    </row>
    <row r="170" spans="3:3" s="7" customFormat="1" ht="20.100000000000001" customHeight="1">
      <c r="C170" s="66"/>
    </row>
    <row r="171" spans="3:3" s="7" customFormat="1" ht="20.100000000000001" customHeigh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184" spans="3:3" s="7" customFormat="1">
      <c r="C184" s="66"/>
    </row>
    <row r="185" spans="3:3" s="7" customFormat="1">
      <c r="C185" s="66"/>
    </row>
    <row r="186" spans="3:3" s="7" customFormat="1">
      <c r="C186" s="66"/>
    </row>
    <row r="187" spans="3:3" s="7" customFormat="1">
      <c r="C187" s="66"/>
    </row>
    <row r="188" spans="3:3" s="7" customFormat="1">
      <c r="C188" s="66"/>
    </row>
    <row r="189" spans="3:3" s="7" customFormat="1">
      <c r="C189" s="66"/>
    </row>
    <row r="190" spans="3:3" s="7" customFormat="1">
      <c r="C190" s="66"/>
    </row>
    <row r="191" spans="3:3" s="7" customFormat="1">
      <c r="C191" s="66"/>
    </row>
    <row r="192" spans="3:3" s="7" customFormat="1">
      <c r="C192" s="66"/>
    </row>
    <row r="193" spans="3:3" s="7" customFormat="1">
      <c r="C193" s="66"/>
    </row>
    <row r="194" spans="3:3" s="7" customFormat="1">
      <c r="C194" s="66"/>
    </row>
    <row r="195" spans="3:3" s="7" customFormat="1">
      <c r="C195" s="66"/>
    </row>
    <row r="196" spans="3:3" s="7" customFormat="1">
      <c r="C196" s="66"/>
    </row>
    <row r="197" spans="3:3" s="7" customFormat="1">
      <c r="C197" s="66"/>
    </row>
    <row r="198" spans="3:3" s="7" customFormat="1">
      <c r="C198" s="66"/>
    </row>
    <row r="199" spans="3:3" s="7" customFormat="1">
      <c r="C199" s="66"/>
    </row>
    <row r="200" spans="3:3" s="7" customFormat="1">
      <c r="C200" s="66"/>
    </row>
    <row r="201" spans="3:3" s="7" customFormat="1">
      <c r="C201" s="66"/>
    </row>
    <row r="202" spans="3:3" s="7" customFormat="1">
      <c r="C202" s="66"/>
    </row>
    <row r="203" spans="3:3" s="7" customFormat="1">
      <c r="C203" s="66"/>
    </row>
    <row r="204" spans="3:3" s="7" customFormat="1">
      <c r="C204" s="66"/>
    </row>
    <row r="205" spans="3:3" s="7" customFormat="1">
      <c r="C205" s="66"/>
    </row>
    <row r="206" spans="3:3" s="7" customFormat="1">
      <c r="C206" s="66"/>
    </row>
    <row r="207" spans="3:3" s="7" customFormat="1">
      <c r="C207" s="66"/>
    </row>
    <row r="208" spans="3:3" s="7" customFormat="1">
      <c r="C208" s="66"/>
    </row>
    <row r="209" spans="3:3" s="7" customFormat="1">
      <c r="C209" s="66"/>
    </row>
    <row r="210" spans="3:3" s="7" customFormat="1">
      <c r="C210" s="66"/>
    </row>
    <row r="211" spans="3:3" s="7" customFormat="1">
      <c r="C211" s="66"/>
    </row>
    <row r="212" spans="3:3" s="7" customFormat="1">
      <c r="C212" s="66"/>
    </row>
    <row r="213" spans="3:3" s="7" customFormat="1">
      <c r="C213" s="66"/>
    </row>
    <row r="214" spans="3:3" s="7" customFormat="1">
      <c r="C214" s="66"/>
    </row>
    <row r="215" spans="3:3" s="7" customFormat="1">
      <c r="C215" s="66"/>
    </row>
    <row r="216" spans="3:3" s="7" customFormat="1">
      <c r="C216" s="66"/>
    </row>
    <row r="217" spans="3:3" s="7" customFormat="1">
      <c r="C217" s="66"/>
    </row>
    <row r="218" spans="3:3" s="7" customFormat="1">
      <c r="C218" s="66"/>
    </row>
    <row r="283" spans="1:7">
      <c r="B283" s="2" t="s">
        <v>18</v>
      </c>
    </row>
    <row r="284" spans="1:7" s="7" customFormat="1" ht="19.899999999999999" customHeight="1" outlineLevel="1">
      <c r="A284" s="19"/>
      <c r="B284" s="20" t="s">
        <v>19</v>
      </c>
      <c r="C284" s="20"/>
      <c r="D284" s="21" t="e">
        <f>#REF!</f>
        <v>#REF!</v>
      </c>
      <c r="E284" s="22" t="e">
        <f>#REF!</f>
        <v>#REF!</v>
      </c>
      <c r="F284" s="21" t="e">
        <f>ROUNDUP(#REF!/(1+#REF!),#REF!)</f>
        <v>#REF!</v>
      </c>
      <c r="G284" s="23" t="str">
        <f>IFERROR(E284*F284,"")</f>
        <v/>
      </c>
    </row>
  </sheetData>
  <mergeCells count="11">
    <mergeCell ref="B101:G101"/>
    <mergeCell ref="B90:G90"/>
    <mergeCell ref="B81:G81"/>
    <mergeCell ref="A8:G8"/>
    <mergeCell ref="B9:G9"/>
    <mergeCell ref="B10:G10"/>
    <mergeCell ref="A7:G7"/>
    <mergeCell ref="A1:F2"/>
    <mergeCell ref="A3:G4"/>
    <mergeCell ref="B5:G5"/>
    <mergeCell ref="A6:G6"/>
  </mergeCells>
  <dataValidations count="1">
    <dataValidation allowBlank="1" sqref="A3" xr:uid="{4B940CE4-F404-45C7-B79B-5E2ADAB26F4A}"/>
  </dataValidations>
  <hyperlinks>
    <hyperlink ref="A3:G4" location="SYNTHESE!A1" display="DPGF" xr:uid="{5830C0DF-E986-4D67-9844-118F1164252E}"/>
  </hyperlinks>
  <pageMargins left="0.7" right="0.7" top="0.75" bottom="0.75" header="0.3" footer="0.3"/>
  <pageSetup paperSize="9" scale="6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5A5F2-75BC-4145-999B-CF390C88E5CE}">
  <sheetPr>
    <pageSetUpPr fitToPage="1"/>
  </sheetPr>
  <dimension ref="A1:G249"/>
  <sheetViews>
    <sheetView workbookViewId="0">
      <selection activeCell="H1" sqref="H1:AZ1048576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6" width="17.28515625" style="2" customWidth="1" outlineLevel="1"/>
    <col min="7" max="7" width="17.8554687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customHeight="1" outlineLevel="1">
      <c r="B5" s="258"/>
      <c r="C5" s="258"/>
      <c r="D5" s="258"/>
      <c r="E5" s="258"/>
      <c r="F5" s="258"/>
      <c r="G5" s="258"/>
    </row>
    <row r="6" spans="1:7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122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126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151" t="s">
        <v>99</v>
      </c>
      <c r="C14" s="20"/>
      <c r="D14" s="21"/>
      <c r="E14" s="22"/>
      <c r="F14" s="21"/>
      <c r="G14" s="23"/>
    </row>
    <row r="15" spans="1:7" s="7" customFormat="1" ht="19.899999999999999" customHeight="1">
      <c r="A15" s="14"/>
      <c r="B15" s="26" t="s">
        <v>123</v>
      </c>
      <c r="C15" s="20"/>
      <c r="D15" s="21"/>
      <c r="E15" s="22"/>
      <c r="F15" s="21"/>
      <c r="G15" s="23"/>
    </row>
    <row r="16" spans="1:7" s="7" customFormat="1" ht="38.25">
      <c r="A16" s="19"/>
      <c r="B16" s="27" t="s">
        <v>124</v>
      </c>
      <c r="C16" s="20" t="s">
        <v>125</v>
      </c>
      <c r="D16" s="21" t="s">
        <v>28</v>
      </c>
      <c r="E16" s="22"/>
      <c r="F16" s="21"/>
      <c r="G16" s="23">
        <f t="shared" ref="G16" si="0">IFERROR(E16*F16,"")</f>
        <v>0</v>
      </c>
    </row>
    <row r="17" spans="1:7" s="7" customFormat="1" ht="19.899999999999999" customHeight="1">
      <c r="A17" s="19"/>
      <c r="B17" s="20"/>
      <c r="C17" s="20"/>
      <c r="D17" s="21"/>
      <c r="E17" s="22"/>
      <c r="F17" s="21"/>
      <c r="G17" s="23"/>
    </row>
    <row r="18" spans="1:7" s="7" customFormat="1" ht="19.899999999999999" customHeight="1">
      <c r="A18" s="19"/>
      <c r="B18" s="26" t="s">
        <v>127</v>
      </c>
      <c r="C18" s="20"/>
      <c r="D18" s="21"/>
      <c r="E18" s="22"/>
      <c r="F18" s="21"/>
      <c r="G18" s="23"/>
    </row>
    <row r="19" spans="1:7" s="7" customFormat="1" ht="40.15" customHeight="1">
      <c r="A19" s="19"/>
      <c r="B19" s="20" t="s">
        <v>128</v>
      </c>
      <c r="C19" s="20" t="s">
        <v>129</v>
      </c>
      <c r="D19" s="21" t="s">
        <v>93</v>
      </c>
      <c r="E19" s="22"/>
      <c r="F19" s="21"/>
      <c r="G19" s="23">
        <f t="shared" ref="G19" si="1">IFERROR(E19*F19,"")</f>
        <v>0</v>
      </c>
    </row>
    <row r="20" spans="1:7" s="7" customFormat="1" ht="19.899999999999999" customHeight="1">
      <c r="A20" s="19"/>
      <c r="B20" s="20"/>
      <c r="C20" s="20"/>
      <c r="D20" s="21"/>
      <c r="E20" s="22"/>
      <c r="F20" s="21"/>
      <c r="G20" s="23"/>
    </row>
    <row r="21" spans="1:7" s="7" customFormat="1" ht="19.899999999999999" customHeight="1">
      <c r="A21" s="19"/>
      <c r="B21" s="26" t="s">
        <v>130</v>
      </c>
      <c r="C21" s="20"/>
      <c r="D21" s="21"/>
      <c r="E21" s="22"/>
      <c r="F21" s="21"/>
      <c r="G21" s="23"/>
    </row>
    <row r="22" spans="1:7" s="7" customFormat="1" ht="40.15" customHeight="1">
      <c r="A22" s="19"/>
      <c r="B22" s="20" t="s">
        <v>131</v>
      </c>
      <c r="C22" s="20" t="s">
        <v>132</v>
      </c>
      <c r="D22" s="21" t="s">
        <v>28</v>
      </c>
      <c r="E22" s="22"/>
      <c r="F22" s="21"/>
      <c r="G22" s="23">
        <f t="shared" ref="G22:G23" si="2">IFERROR(E22*F22,"")</f>
        <v>0</v>
      </c>
    </row>
    <row r="23" spans="1:7" s="7" customFormat="1" ht="19.899999999999999" customHeight="1">
      <c r="A23" s="19"/>
      <c r="B23" s="69" t="s">
        <v>133</v>
      </c>
      <c r="C23" s="20"/>
      <c r="D23" s="21" t="s">
        <v>134</v>
      </c>
      <c r="E23" s="22"/>
      <c r="F23" s="21"/>
      <c r="G23" s="23">
        <f t="shared" si="2"/>
        <v>0</v>
      </c>
    </row>
    <row r="24" spans="1:7" s="7" customFormat="1" ht="19.899999999999999" customHeight="1">
      <c r="A24" s="19"/>
      <c r="B24" s="20"/>
      <c r="C24" s="20"/>
      <c r="D24" s="21"/>
      <c r="E24" s="22"/>
      <c r="F24" s="21"/>
      <c r="G24" s="23"/>
    </row>
    <row r="25" spans="1:7" s="7" customFormat="1" ht="19.899999999999999" customHeight="1">
      <c r="A25" s="19"/>
      <c r="B25" s="26" t="s">
        <v>135</v>
      </c>
      <c r="C25" s="20"/>
      <c r="D25" s="21"/>
      <c r="E25" s="22"/>
      <c r="F25" s="21"/>
      <c r="G25" s="23"/>
    </row>
    <row r="26" spans="1:7" s="7" customFormat="1" ht="40.15" customHeight="1">
      <c r="A26" s="19"/>
      <c r="B26" s="20" t="s">
        <v>136</v>
      </c>
      <c r="C26" s="20" t="s">
        <v>137</v>
      </c>
      <c r="D26" s="21" t="s">
        <v>28</v>
      </c>
      <c r="E26" s="22"/>
      <c r="F26" s="21"/>
      <c r="G26" s="23">
        <f t="shared" ref="G26" si="3">IFERROR(E26*F26,"")</f>
        <v>0</v>
      </c>
    </row>
    <row r="27" spans="1:7" s="7" customFormat="1" ht="19.899999999999999" customHeight="1">
      <c r="A27" s="19"/>
      <c r="B27" s="20"/>
      <c r="C27" s="20"/>
      <c r="D27" s="21"/>
      <c r="E27" s="22"/>
      <c r="F27" s="21"/>
      <c r="G27" s="23"/>
    </row>
    <row r="28" spans="1:7" s="7" customFormat="1" ht="19.899999999999999" customHeight="1">
      <c r="A28" s="19"/>
      <c r="B28" s="151" t="s">
        <v>138</v>
      </c>
      <c r="C28" s="20"/>
      <c r="D28" s="21"/>
      <c r="E28" s="22"/>
      <c r="F28" s="21"/>
      <c r="G28" s="23"/>
    </row>
    <row r="29" spans="1:7" s="7" customFormat="1" ht="19.899999999999999" customHeight="1">
      <c r="A29" s="14"/>
      <c r="B29" s="26" t="s">
        <v>123</v>
      </c>
      <c r="C29" s="20"/>
      <c r="D29" s="21"/>
      <c r="E29" s="22"/>
      <c r="F29" s="21"/>
      <c r="G29" s="23"/>
    </row>
    <row r="30" spans="1:7" s="7" customFormat="1" ht="38.25">
      <c r="A30" s="19"/>
      <c r="B30" s="27" t="s">
        <v>124</v>
      </c>
      <c r="C30" s="20" t="s">
        <v>120</v>
      </c>
      <c r="D30" s="21" t="s">
        <v>28</v>
      </c>
      <c r="E30" s="22"/>
      <c r="F30" s="21"/>
      <c r="G30" s="23">
        <f t="shared" ref="G30" si="4">IFERROR(E30*F30,"")</f>
        <v>0</v>
      </c>
    </row>
    <row r="31" spans="1:7" s="7" customFormat="1" ht="19.899999999999999" customHeight="1">
      <c r="A31" s="19"/>
      <c r="B31" s="20"/>
      <c r="C31" s="20"/>
      <c r="D31" s="21"/>
      <c r="E31" s="22"/>
      <c r="F31" s="21"/>
      <c r="G31" s="23"/>
    </row>
    <row r="32" spans="1:7" s="7" customFormat="1" ht="19.899999999999999" customHeight="1">
      <c r="A32" s="19"/>
      <c r="B32" s="26" t="s">
        <v>127</v>
      </c>
      <c r="C32" s="20"/>
      <c r="D32" s="21"/>
      <c r="E32" s="22"/>
      <c r="F32" s="21"/>
      <c r="G32" s="23"/>
    </row>
    <row r="33" spans="1:7" s="7" customFormat="1" ht="40.15" customHeight="1">
      <c r="A33" s="19"/>
      <c r="B33" s="20" t="s">
        <v>128</v>
      </c>
      <c r="C33" s="20" t="s">
        <v>139</v>
      </c>
      <c r="D33" s="21" t="s">
        <v>93</v>
      </c>
      <c r="E33" s="22"/>
      <c r="F33" s="21"/>
      <c r="G33" s="23">
        <f t="shared" ref="G33" si="5">IFERROR(E33*F33,"")</f>
        <v>0</v>
      </c>
    </row>
    <row r="34" spans="1:7" s="7" customFormat="1" ht="19.899999999999999" customHeight="1">
      <c r="A34" s="19"/>
      <c r="B34" s="20"/>
      <c r="C34" s="20"/>
      <c r="D34" s="21"/>
      <c r="E34" s="22"/>
      <c r="F34" s="21"/>
      <c r="G34" s="23"/>
    </row>
    <row r="35" spans="1:7" s="7" customFormat="1" ht="19.899999999999999" customHeight="1">
      <c r="A35" s="19"/>
      <c r="B35" s="151" t="s">
        <v>121</v>
      </c>
      <c r="C35" s="20"/>
      <c r="D35" s="21"/>
      <c r="E35" s="22"/>
      <c r="F35" s="21"/>
      <c r="G35" s="23"/>
    </row>
    <row r="36" spans="1:7" s="7" customFormat="1" ht="19.899999999999999" customHeight="1">
      <c r="A36" s="14"/>
      <c r="B36" s="26" t="s">
        <v>123</v>
      </c>
      <c r="C36" s="20"/>
      <c r="D36" s="21"/>
      <c r="E36" s="22"/>
      <c r="F36" s="21"/>
      <c r="G36" s="23"/>
    </row>
    <row r="37" spans="1:7" s="7" customFormat="1" ht="38.25">
      <c r="A37" s="19"/>
      <c r="B37" s="27" t="s">
        <v>124</v>
      </c>
      <c r="C37" s="20" t="s">
        <v>120</v>
      </c>
      <c r="D37" s="21" t="s">
        <v>28</v>
      </c>
      <c r="E37" s="22"/>
      <c r="F37" s="21"/>
      <c r="G37" s="23">
        <f t="shared" ref="G37" si="6">IFERROR(E37*F37,"")</f>
        <v>0</v>
      </c>
    </row>
    <row r="38" spans="1:7" s="7" customFormat="1" ht="19.899999999999999" customHeight="1">
      <c r="A38" s="19"/>
      <c r="B38" s="20"/>
      <c r="C38" s="20"/>
      <c r="D38" s="21"/>
      <c r="E38" s="22"/>
      <c r="F38" s="21"/>
      <c r="G38" s="23"/>
    </row>
    <row r="39" spans="1:7" s="7" customFormat="1" ht="19.899999999999999" customHeight="1">
      <c r="A39" s="19"/>
      <c r="B39" s="26" t="s">
        <v>127</v>
      </c>
      <c r="C39" s="20"/>
      <c r="D39" s="21"/>
      <c r="E39" s="22"/>
      <c r="F39" s="21"/>
      <c r="G39" s="23"/>
    </row>
    <row r="40" spans="1:7" s="7" customFormat="1" ht="40.15" customHeight="1">
      <c r="A40" s="19"/>
      <c r="B40" s="20" t="s">
        <v>128</v>
      </c>
      <c r="C40" s="20" t="s">
        <v>120</v>
      </c>
      <c r="D40" s="21" t="s">
        <v>93</v>
      </c>
      <c r="E40" s="22"/>
      <c r="F40" s="21"/>
      <c r="G40" s="23">
        <f t="shared" ref="G40" si="7">IFERROR(E40*F40,"")</f>
        <v>0</v>
      </c>
    </row>
    <row r="41" spans="1:7" s="7" customFormat="1" ht="19.899999999999999" customHeight="1">
      <c r="A41" s="19"/>
      <c r="B41" s="20"/>
      <c r="C41" s="20"/>
      <c r="D41" s="21"/>
      <c r="E41" s="22"/>
      <c r="F41" s="21"/>
      <c r="G41" s="23"/>
    </row>
    <row r="42" spans="1:7" s="7" customFormat="1" ht="19.899999999999999" customHeight="1">
      <c r="A42" s="19"/>
      <c r="B42" s="20"/>
      <c r="C42" s="20"/>
      <c r="D42" s="21"/>
      <c r="E42" s="22"/>
      <c r="F42" s="21"/>
      <c r="G42" s="23"/>
    </row>
    <row r="43" spans="1:7" s="7" customFormat="1" ht="19.899999999999999" customHeight="1">
      <c r="A43" s="19"/>
      <c r="B43" s="20"/>
      <c r="C43" s="20"/>
      <c r="D43" s="21"/>
      <c r="E43" s="22"/>
      <c r="F43" s="21"/>
      <c r="G43" s="23"/>
    </row>
    <row r="44" spans="1:7" s="7" customFormat="1" ht="10.15" customHeight="1">
      <c r="B44" s="29"/>
      <c r="C44" s="30"/>
      <c r="D44" s="31"/>
      <c r="E44" s="31"/>
      <c r="F44" s="31"/>
      <c r="G44" s="31"/>
    </row>
    <row r="45" spans="1:7" s="7" customFormat="1" ht="19.5" customHeight="1">
      <c r="A45" s="32" t="str">
        <f>"TOTAL € HT - "&amp;B10</f>
        <v>TOTAL € HT - PLATRERIE</v>
      </c>
      <c r="B45" s="33"/>
      <c r="C45" s="33"/>
      <c r="D45" s="33"/>
      <c r="E45" s="33"/>
      <c r="F45" s="34"/>
      <c r="G45" s="35">
        <f>SUBTOTAL(109,G12:G44)</f>
        <v>0</v>
      </c>
    </row>
    <row r="46" spans="1:7" s="39" customFormat="1" ht="11.45" hidden="1" customHeight="1" outlineLevel="1"/>
    <row r="47" spans="1:7" s="39" customFormat="1" ht="19.5" hidden="1" customHeight="1" outlineLevel="1">
      <c r="A47" s="43" t="str">
        <f>A10</f>
        <v>LOT</v>
      </c>
      <c r="B47" s="273" t="s">
        <v>15</v>
      </c>
      <c r="C47" s="274"/>
      <c r="D47" s="274"/>
      <c r="E47" s="274"/>
      <c r="F47" s="274"/>
      <c r="G47" s="275"/>
    </row>
    <row r="48" spans="1:7" s="39" customFormat="1" ht="15" hidden="1" customHeight="1" outlineLevel="1">
      <c r="A48" s="44" t="s">
        <v>2</v>
      </c>
      <c r="B48" s="44" t="s">
        <v>3</v>
      </c>
      <c r="C48" s="45" t="s">
        <v>4</v>
      </c>
      <c r="D48" s="46" t="s">
        <v>5</v>
      </c>
      <c r="E48" s="46" t="s">
        <v>6</v>
      </c>
      <c r="F48" s="46" t="s">
        <v>7</v>
      </c>
      <c r="G48" s="47" t="s">
        <v>8</v>
      </c>
    </row>
    <row r="49" spans="1:7" s="39" customFormat="1" ht="19.899999999999999" hidden="1" customHeight="1" outlineLevel="1">
      <c r="A49" s="48"/>
      <c r="B49" s="49"/>
      <c r="C49" s="50"/>
      <c r="D49" s="51" t="e">
        <f>#REF!</f>
        <v>#REF!</v>
      </c>
      <c r="E49" s="52" t="e">
        <f>#REF!</f>
        <v>#REF!</v>
      </c>
      <c r="F49" s="21" t="e">
        <f>ROUNDUP(#REF!*(1+#REF!),#REF!)</f>
        <v>#REF!</v>
      </c>
      <c r="G49" s="23" t="str">
        <f t="shared" ref="G49:G54" si="8">IFERROR(E49*F49,"")</f>
        <v/>
      </c>
    </row>
    <row r="50" spans="1:7" s="39" customFormat="1" ht="19.899999999999999" hidden="1" customHeight="1" outlineLevel="1">
      <c r="A50" s="48"/>
      <c r="B50" s="49"/>
      <c r="C50" s="50"/>
      <c r="D50" s="51" t="e">
        <f>#REF!</f>
        <v>#REF!</v>
      </c>
      <c r="E50" s="52" t="e">
        <f>#REF!</f>
        <v>#REF!</v>
      </c>
      <c r="F50" s="21" t="e">
        <f>ROUNDUP(#REF!*(1+#REF!),#REF!)</f>
        <v>#REF!</v>
      </c>
      <c r="G50" s="23" t="str">
        <f t="shared" si="8"/>
        <v/>
      </c>
    </row>
    <row r="51" spans="1:7" s="39" customFormat="1" ht="19.899999999999999" hidden="1" customHeight="1" outlineLevel="1">
      <c r="A51" s="48"/>
      <c r="B51" s="49"/>
      <c r="C51" s="50"/>
      <c r="D51" s="51" t="e">
        <f>#REF!</f>
        <v>#REF!</v>
      </c>
      <c r="E51" s="52" t="e">
        <f>#REF!</f>
        <v>#REF!</v>
      </c>
      <c r="F51" s="21" t="e">
        <f>ROUNDUP(#REF!*(1+#REF!),#REF!)</f>
        <v>#REF!</v>
      </c>
      <c r="G51" s="23" t="str">
        <f t="shared" si="8"/>
        <v/>
      </c>
    </row>
    <row r="52" spans="1:7" s="39" customFormat="1" ht="19.899999999999999" hidden="1" customHeight="1" outlineLevel="1">
      <c r="A52" s="48"/>
      <c r="B52" s="49"/>
      <c r="C52" s="50"/>
      <c r="D52" s="51" t="e">
        <f>#REF!</f>
        <v>#REF!</v>
      </c>
      <c r="E52" s="52" t="e">
        <f>#REF!</f>
        <v>#REF!</v>
      </c>
      <c r="F52" s="21" t="e">
        <f>ROUNDUP(#REF!*(1+#REF!),#REF!)</f>
        <v>#REF!</v>
      </c>
      <c r="G52" s="23" t="str">
        <f t="shared" si="8"/>
        <v/>
      </c>
    </row>
    <row r="53" spans="1:7" s="39" customFormat="1" ht="19.899999999999999" hidden="1" customHeight="1" outlineLevel="1">
      <c r="A53" s="48"/>
      <c r="B53" s="49"/>
      <c r="C53" s="50"/>
      <c r="D53" s="51" t="e">
        <f>#REF!</f>
        <v>#REF!</v>
      </c>
      <c r="E53" s="52" t="e">
        <f>#REF!</f>
        <v>#REF!</v>
      </c>
      <c r="F53" s="21" t="e">
        <f>ROUNDUP(#REF!*(1+#REF!),#REF!)</f>
        <v>#REF!</v>
      </c>
      <c r="G53" s="23" t="str">
        <f t="shared" si="8"/>
        <v/>
      </c>
    </row>
    <row r="54" spans="1:7" s="39" customFormat="1" ht="19.899999999999999" hidden="1" customHeight="1" outlineLevel="1">
      <c r="A54" s="48"/>
      <c r="B54" s="49"/>
      <c r="C54" s="50"/>
      <c r="D54" s="51" t="e">
        <f>#REF!</f>
        <v>#REF!</v>
      </c>
      <c r="E54" s="52" t="e">
        <f>#REF!</f>
        <v>#REF!</v>
      </c>
      <c r="F54" s="21" t="e">
        <f>ROUNDUP(#REF!*(1+#REF!),#REF!)</f>
        <v>#REF!</v>
      </c>
      <c r="G54" s="23" t="str">
        <f t="shared" si="8"/>
        <v/>
      </c>
    </row>
    <row r="55" spans="1:7" s="39" customFormat="1" ht="10.15" customHeight="1" collapsed="1"/>
    <row r="56" spans="1:7" s="39" customFormat="1" ht="19.5" hidden="1" customHeight="1" outlineLevel="1">
      <c r="A56" s="53" t="s">
        <v>1</v>
      </c>
      <c r="B56" s="279" t="s">
        <v>16</v>
      </c>
      <c r="C56" s="280"/>
      <c r="D56" s="280"/>
      <c r="E56" s="280"/>
      <c r="F56" s="280"/>
      <c r="G56" s="281"/>
    </row>
    <row r="57" spans="1:7" s="39" customFormat="1" ht="15" hidden="1" customHeight="1" outlineLevel="1">
      <c r="A57" s="44" t="s">
        <v>2</v>
      </c>
      <c r="B57" s="44" t="s">
        <v>3</v>
      </c>
      <c r="C57" s="45" t="s">
        <v>4</v>
      </c>
      <c r="D57" s="46" t="s">
        <v>5</v>
      </c>
      <c r="E57" s="46" t="s">
        <v>6</v>
      </c>
      <c r="F57" s="46" t="s">
        <v>7</v>
      </c>
      <c r="G57" s="47" t="s">
        <v>8</v>
      </c>
    </row>
    <row r="58" spans="1:7" s="39" customFormat="1" ht="19.899999999999999" hidden="1" customHeight="1" outlineLevel="1">
      <c r="A58" s="48"/>
      <c r="B58" s="49"/>
      <c r="C58" s="50"/>
      <c r="D58" s="51"/>
      <c r="E58" s="52"/>
      <c r="F58" s="21"/>
      <c r="G58" s="23"/>
    </row>
    <row r="59" spans="1:7" s="39" customFormat="1" ht="19.899999999999999" hidden="1" customHeight="1" outlineLevel="1">
      <c r="A59" s="48"/>
      <c r="B59" s="49"/>
      <c r="C59" s="50"/>
      <c r="D59" s="51"/>
      <c r="E59" s="52"/>
      <c r="F59" s="21"/>
      <c r="G59" s="23"/>
    </row>
    <row r="60" spans="1:7" s="39" customFormat="1" hidden="1" outlineLevel="1">
      <c r="A60" s="48"/>
      <c r="B60" s="49"/>
      <c r="C60" s="50"/>
      <c r="D60" s="51"/>
      <c r="E60" s="52"/>
      <c r="F60" s="21"/>
      <c r="G60" s="23"/>
    </row>
    <row r="61" spans="1:7" s="39" customFormat="1" hidden="1" outlineLevel="1">
      <c r="A61" s="48"/>
      <c r="B61" s="49"/>
      <c r="C61" s="50"/>
      <c r="D61" s="51"/>
      <c r="E61" s="52"/>
      <c r="F61" s="21"/>
      <c r="G61" s="23"/>
    </row>
    <row r="62" spans="1:7" s="39" customFormat="1" ht="19.899999999999999" hidden="1" customHeight="1" outlineLevel="1">
      <c r="A62" s="48"/>
      <c r="B62" s="49"/>
      <c r="C62" s="50"/>
      <c r="D62" s="51"/>
      <c r="E62" s="52"/>
      <c r="F62" s="21"/>
      <c r="G62" s="23"/>
    </row>
    <row r="63" spans="1:7" s="39" customFormat="1" ht="10.15" hidden="1" customHeight="1" outlineLevel="1"/>
    <row r="64" spans="1:7" s="7" customFormat="1" ht="19.5" customHeight="1" collapsed="1">
      <c r="A64" s="54" t="str">
        <f>"TOTAL € HT - "&amp;B56</f>
        <v>TOTAL € HT - OPTIONS</v>
      </c>
      <c r="B64" s="55"/>
      <c r="C64" s="55"/>
      <c r="D64" s="55"/>
      <c r="E64" s="55"/>
      <c r="F64" s="56"/>
      <c r="G64" s="57">
        <f>SUBTOTAL(109,G58:G63)</f>
        <v>0</v>
      </c>
    </row>
    <row r="65" spans="1:7" s="39" customFormat="1" ht="10.15" customHeight="1"/>
    <row r="66" spans="1:7" s="39" customFormat="1" ht="19.5" hidden="1" customHeight="1" outlineLevel="1">
      <c r="A66" s="58" t="s">
        <v>1</v>
      </c>
      <c r="B66" s="276" t="s">
        <v>17</v>
      </c>
      <c r="C66" s="277"/>
      <c r="D66" s="277"/>
      <c r="E66" s="277"/>
      <c r="F66" s="277"/>
      <c r="G66" s="278"/>
    </row>
    <row r="67" spans="1:7" s="39" customFormat="1" ht="15" hidden="1" customHeight="1" outlineLevel="1">
      <c r="A67" s="44" t="s">
        <v>2</v>
      </c>
      <c r="B67" s="44" t="s">
        <v>3</v>
      </c>
      <c r="C67" s="45" t="s">
        <v>4</v>
      </c>
      <c r="D67" s="46" t="s">
        <v>5</v>
      </c>
      <c r="E67" s="46" t="s">
        <v>6</v>
      </c>
      <c r="F67" s="46" t="s">
        <v>7</v>
      </c>
      <c r="G67" s="47" t="s">
        <v>8</v>
      </c>
    </row>
    <row r="68" spans="1:7" s="39" customFormat="1" ht="19.899999999999999" hidden="1" customHeight="1" outlineLevel="1">
      <c r="A68" s="48"/>
      <c r="B68" s="49"/>
      <c r="C68" s="50"/>
      <c r="D68" s="51" t="e">
        <f>#REF!</f>
        <v>#REF!</v>
      </c>
      <c r="E68" s="52" t="e">
        <f>#REF!</f>
        <v>#REF!</v>
      </c>
      <c r="F68" s="21" t="e">
        <f>ROUNDUP(#REF!*(1+#REF!),#REF!)</f>
        <v>#REF!</v>
      </c>
      <c r="G68" s="23" t="str">
        <f t="shared" ref="G68:G73" si="9">IFERROR(E68*F68,"")</f>
        <v/>
      </c>
    </row>
    <row r="69" spans="1:7" s="39" customFormat="1" ht="19.899999999999999" hidden="1" customHeight="1" outlineLevel="1">
      <c r="A69" s="48"/>
      <c r="B69" s="49"/>
      <c r="C69" s="50"/>
      <c r="D69" s="51" t="e">
        <f>#REF!</f>
        <v>#REF!</v>
      </c>
      <c r="E69" s="52" t="e">
        <f>#REF!</f>
        <v>#REF!</v>
      </c>
      <c r="F69" s="21" t="e">
        <f>ROUNDUP(#REF!*(1+#REF!),#REF!)</f>
        <v>#REF!</v>
      </c>
      <c r="G69" s="23" t="str">
        <f t="shared" si="9"/>
        <v/>
      </c>
    </row>
    <row r="70" spans="1:7" s="39" customFormat="1" ht="19.899999999999999" hidden="1" customHeight="1" outlineLevel="1">
      <c r="A70" s="48"/>
      <c r="B70" s="49"/>
      <c r="C70" s="50"/>
      <c r="D70" s="51" t="e">
        <f>#REF!</f>
        <v>#REF!</v>
      </c>
      <c r="E70" s="52" t="e">
        <f>#REF!</f>
        <v>#REF!</v>
      </c>
      <c r="F70" s="21" t="e">
        <f>ROUNDUP(#REF!*(1+#REF!),#REF!)</f>
        <v>#REF!</v>
      </c>
      <c r="G70" s="23" t="str">
        <f t="shared" si="9"/>
        <v/>
      </c>
    </row>
    <row r="71" spans="1:7" s="39" customFormat="1" ht="19.899999999999999" hidden="1" customHeight="1" outlineLevel="1">
      <c r="A71" s="48"/>
      <c r="B71" s="49"/>
      <c r="C71" s="50"/>
      <c r="D71" s="51" t="e">
        <f>#REF!</f>
        <v>#REF!</v>
      </c>
      <c r="E71" s="52" t="e">
        <f>#REF!</f>
        <v>#REF!</v>
      </c>
      <c r="F71" s="21" t="e">
        <f>ROUNDUP(#REF!*(1+#REF!),#REF!)</f>
        <v>#REF!</v>
      </c>
      <c r="G71" s="23" t="str">
        <f t="shared" si="9"/>
        <v/>
      </c>
    </row>
    <row r="72" spans="1:7" s="39" customFormat="1" ht="19.899999999999999" hidden="1" customHeight="1" outlineLevel="1">
      <c r="A72" s="48"/>
      <c r="B72" s="49"/>
      <c r="C72" s="50"/>
      <c r="D72" s="51" t="e">
        <f>#REF!</f>
        <v>#REF!</v>
      </c>
      <c r="E72" s="52" t="e">
        <f>#REF!</f>
        <v>#REF!</v>
      </c>
      <c r="F72" s="21" t="e">
        <f>ROUNDUP(#REF!*(1+#REF!),#REF!)</f>
        <v>#REF!</v>
      </c>
      <c r="G72" s="23" t="str">
        <f t="shared" si="9"/>
        <v/>
      </c>
    </row>
    <row r="73" spans="1:7" s="39" customFormat="1" ht="19.899999999999999" hidden="1" customHeight="1" outlineLevel="1">
      <c r="A73" s="48"/>
      <c r="B73" s="49"/>
      <c r="C73" s="50"/>
      <c r="D73" s="51" t="e">
        <f>#REF!</f>
        <v>#REF!</v>
      </c>
      <c r="E73" s="52" t="e">
        <f>#REF!</f>
        <v>#REF!</v>
      </c>
      <c r="F73" s="21" t="e">
        <f>ROUNDUP(#REF!*(1+#REF!),#REF!)</f>
        <v>#REF!</v>
      </c>
      <c r="G73" s="23" t="str">
        <f t="shared" si="9"/>
        <v/>
      </c>
    </row>
    <row r="74" spans="1:7" s="39" customFormat="1" ht="10.15" hidden="1" customHeight="1" outlineLevel="1"/>
    <row r="75" spans="1:7" s="7" customFormat="1" ht="19.5" customHeight="1" collapsed="1">
      <c r="A75" s="59" t="str">
        <f>"TOTAL € HT - "&amp;B66</f>
        <v>TOTAL € HT - COMPLEMENTS</v>
      </c>
      <c r="B75" s="60"/>
      <c r="C75" s="60"/>
      <c r="D75" s="60"/>
      <c r="E75" s="60"/>
      <c r="F75" s="61"/>
      <c r="G75" s="62">
        <f>SUBTOTAL(109,G68:G74)</f>
        <v>0</v>
      </c>
    </row>
    <row r="76" spans="1:7" s="39" customFormat="1" ht="20.100000000000001" customHeight="1">
      <c r="C76" s="63"/>
      <c r="E76" s="64"/>
    </row>
    <row r="77" spans="1:7" s="39" customFormat="1" ht="20.100000000000001" customHeight="1">
      <c r="C77" s="63"/>
      <c r="E77" s="64"/>
      <c r="G77" s="65">
        <f>G45+G75+G64</f>
        <v>0</v>
      </c>
    </row>
    <row r="78" spans="1:7" s="39" customFormat="1" ht="20.100000000000001" customHeight="1">
      <c r="C78" s="63"/>
      <c r="E78" s="64"/>
    </row>
    <row r="79" spans="1:7" s="7" customFormat="1" ht="20.100000000000001" customHeight="1">
      <c r="C79" s="66"/>
    </row>
    <row r="80" spans="1:7" s="7" customFormat="1" ht="20.100000000000001" customHeight="1">
      <c r="C80" s="66"/>
    </row>
    <row r="81" spans="3:3" s="7" customFormat="1" ht="20.100000000000001" customHeight="1">
      <c r="C81" s="66"/>
    </row>
    <row r="82" spans="3:3" s="7" customFormat="1" ht="20.100000000000001" customHeight="1">
      <c r="C82" s="66"/>
    </row>
    <row r="83" spans="3:3" s="7" customFormat="1" ht="20.100000000000001" customHeight="1">
      <c r="C83" s="66"/>
    </row>
    <row r="84" spans="3:3" s="7" customFormat="1" ht="20.100000000000001" customHeight="1">
      <c r="C84" s="66"/>
    </row>
    <row r="85" spans="3:3" s="7" customFormat="1" ht="20.100000000000001" customHeight="1">
      <c r="C85" s="66"/>
    </row>
    <row r="86" spans="3:3" s="7" customFormat="1" ht="20.100000000000001" customHeight="1">
      <c r="C86" s="66"/>
    </row>
    <row r="87" spans="3:3" s="7" customFormat="1" ht="20.100000000000001" customHeight="1">
      <c r="C87" s="66"/>
    </row>
    <row r="88" spans="3:3" s="7" customFormat="1" ht="20.100000000000001" customHeight="1">
      <c r="C88" s="66"/>
    </row>
    <row r="89" spans="3:3" s="7" customFormat="1" ht="20.100000000000001" customHeight="1">
      <c r="C89" s="66"/>
    </row>
    <row r="90" spans="3:3" s="7" customFormat="1" ht="20.100000000000001" customHeight="1">
      <c r="C90" s="66"/>
    </row>
    <row r="91" spans="3:3" s="7" customFormat="1" ht="20.100000000000001" customHeight="1">
      <c r="C91" s="66"/>
    </row>
    <row r="92" spans="3:3" s="7" customFormat="1" ht="20.100000000000001" customHeight="1">
      <c r="C92" s="66"/>
    </row>
    <row r="93" spans="3:3" s="7" customFormat="1" ht="20.100000000000001" customHeight="1">
      <c r="C93" s="66"/>
    </row>
    <row r="94" spans="3:3" s="7" customFormat="1" ht="20.100000000000001" customHeight="1">
      <c r="C94" s="66"/>
    </row>
    <row r="95" spans="3:3" s="7" customFormat="1" ht="20.100000000000001" customHeight="1">
      <c r="C95" s="66"/>
    </row>
    <row r="96" spans="3:3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 ht="20.100000000000001" customHeight="1">
      <c r="C125" s="66"/>
    </row>
    <row r="126" spans="3:3" s="7" customFormat="1" ht="20.100000000000001" customHeight="1">
      <c r="C126" s="66"/>
    </row>
    <row r="127" spans="3:3" s="7" customFormat="1" ht="20.100000000000001" customHeight="1">
      <c r="C127" s="66"/>
    </row>
    <row r="128" spans="3:3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>
      <c r="C137" s="66"/>
    </row>
    <row r="138" spans="3:3" s="7" customFormat="1">
      <c r="C138" s="66"/>
    </row>
    <row r="139" spans="3:3" s="7" customFormat="1">
      <c r="C139" s="66"/>
    </row>
    <row r="140" spans="3:3" s="7" customFormat="1">
      <c r="C140" s="66"/>
    </row>
    <row r="141" spans="3:3" s="7" customFormat="1">
      <c r="C141" s="66"/>
    </row>
    <row r="142" spans="3:3" s="7" customFormat="1">
      <c r="C142" s="66"/>
    </row>
    <row r="143" spans="3:3" s="7" customFormat="1">
      <c r="C143" s="66"/>
    </row>
    <row r="144" spans="3:3" s="7" customFormat="1">
      <c r="C144" s="66"/>
    </row>
    <row r="145" spans="3:3" s="7" customFormat="1">
      <c r="C145" s="66"/>
    </row>
    <row r="146" spans="3:3" s="7" customFormat="1">
      <c r="C146" s="66"/>
    </row>
    <row r="147" spans="3:3" s="7" customFormat="1">
      <c r="C147" s="66"/>
    </row>
    <row r="148" spans="3:3" s="7" customFormat="1">
      <c r="C148" s="66"/>
    </row>
    <row r="149" spans="3:3" s="7" customFormat="1">
      <c r="C149" s="66"/>
    </row>
    <row r="150" spans="3:3" s="7" customFormat="1">
      <c r="C150" s="66"/>
    </row>
    <row r="151" spans="3:3" s="7" customForma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248" spans="1:7">
      <c r="B248" s="2" t="s">
        <v>18</v>
      </c>
    </row>
    <row r="249" spans="1:7" s="7" customFormat="1" ht="19.899999999999999" customHeight="1" outlineLevel="1">
      <c r="A249" s="19"/>
      <c r="B249" s="20" t="s">
        <v>19</v>
      </c>
      <c r="C249" s="20"/>
      <c r="D249" s="21" t="e">
        <f>#REF!</f>
        <v>#REF!</v>
      </c>
      <c r="E249" s="22" t="e">
        <f>#REF!</f>
        <v>#REF!</v>
      </c>
      <c r="F249" s="21" t="e">
        <f>ROUNDUP(#REF!/(1+#REF!),#REF!)</f>
        <v>#REF!</v>
      </c>
      <c r="G249" s="23" t="str">
        <f>IFERROR(E249*F249,"")</f>
        <v/>
      </c>
    </row>
  </sheetData>
  <mergeCells count="11">
    <mergeCell ref="B66:G66"/>
    <mergeCell ref="B56:G56"/>
    <mergeCell ref="B47:G47"/>
    <mergeCell ref="A8:G8"/>
    <mergeCell ref="B9:G9"/>
    <mergeCell ref="B10:G10"/>
    <mergeCell ref="A7:G7"/>
    <mergeCell ref="A1:F2"/>
    <mergeCell ref="A3:G4"/>
    <mergeCell ref="B5:G5"/>
    <mergeCell ref="A6:G6"/>
  </mergeCells>
  <dataValidations count="1">
    <dataValidation allowBlank="1" sqref="A3" xr:uid="{A4B0F196-6262-4294-97FF-21A58E9AF2FF}"/>
  </dataValidations>
  <hyperlinks>
    <hyperlink ref="A3:G4" location="SYNTHESE!A1" display="DPGF" xr:uid="{B21E4E4E-4CC7-4B3F-9353-7CC8A59D0C08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7D44F-1D0C-4C49-AE1D-4F2BFDD9CD17}">
  <sheetPr>
    <pageSetUpPr fitToPage="1"/>
  </sheetPr>
  <dimension ref="A1:G256"/>
  <sheetViews>
    <sheetView topLeftCell="A22" workbookViewId="0">
      <selection activeCell="H28" sqref="H28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6" width="17.28515625" style="2" customWidth="1" outlineLevel="1"/>
    <col min="7" max="7" width="17.8554687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customHeight="1" outlineLevel="1">
      <c r="B5" s="258"/>
      <c r="C5" s="258"/>
      <c r="D5" s="258"/>
      <c r="E5" s="258"/>
      <c r="F5" s="258"/>
      <c r="G5" s="258"/>
    </row>
    <row r="6" spans="1:7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141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140</v>
      </c>
      <c r="C13" s="20"/>
      <c r="D13" s="21"/>
      <c r="E13" s="22"/>
      <c r="F13" s="21"/>
      <c r="G13" s="23"/>
    </row>
    <row r="14" spans="1:7" s="7" customFormat="1" ht="19.899999999999999" customHeight="1">
      <c r="A14" s="14"/>
      <c r="B14" s="151" t="s">
        <v>99</v>
      </c>
      <c r="C14" s="20"/>
      <c r="D14" s="21"/>
      <c r="E14" s="22"/>
      <c r="F14" s="21"/>
      <c r="G14" s="23"/>
    </row>
    <row r="15" spans="1:7" s="7" customFormat="1">
      <c r="A15" s="19"/>
      <c r="B15" s="26" t="s">
        <v>142</v>
      </c>
      <c r="C15" s="20"/>
      <c r="D15" s="21"/>
      <c r="E15" s="22"/>
      <c r="F15" s="21"/>
      <c r="G15" s="23"/>
    </row>
    <row r="16" spans="1:7" s="7" customFormat="1" ht="79.150000000000006" customHeight="1">
      <c r="A16" s="19"/>
      <c r="B16" s="27" t="s">
        <v>143</v>
      </c>
      <c r="C16" s="20" t="s">
        <v>125</v>
      </c>
      <c r="D16" s="21" t="s">
        <v>29</v>
      </c>
      <c r="E16" s="22"/>
      <c r="F16" s="21"/>
      <c r="G16" s="23">
        <f t="shared" ref="G16" si="0">IFERROR(E16*F16,"")</f>
        <v>0</v>
      </c>
    </row>
    <row r="17" spans="1:7" s="7" customFormat="1" ht="21.6" customHeight="1">
      <c r="A17" s="19"/>
      <c r="B17" s="20"/>
      <c r="C17" s="20"/>
      <c r="D17" s="21"/>
      <c r="E17" s="22"/>
      <c r="F17" s="21"/>
      <c r="G17" s="23"/>
    </row>
    <row r="18" spans="1:7" s="7" customFormat="1" ht="19.899999999999999" customHeight="1">
      <c r="A18" s="19"/>
      <c r="B18" s="26" t="s">
        <v>144</v>
      </c>
      <c r="C18" s="20"/>
      <c r="D18" s="21"/>
      <c r="E18" s="22"/>
      <c r="F18" s="21"/>
      <c r="G18" s="23"/>
    </row>
    <row r="19" spans="1:7" s="7" customFormat="1" ht="63.75">
      <c r="A19" s="19"/>
      <c r="B19" s="27" t="s">
        <v>145</v>
      </c>
      <c r="C19" s="20" t="s">
        <v>129</v>
      </c>
      <c r="D19" s="21" t="s">
        <v>29</v>
      </c>
      <c r="E19" s="22"/>
      <c r="F19" s="21"/>
      <c r="G19" s="23">
        <f t="shared" ref="G19" si="1">IFERROR(E19*F19,"")</f>
        <v>0</v>
      </c>
    </row>
    <row r="20" spans="1:7" s="7" customFormat="1" ht="19.899999999999999" customHeight="1">
      <c r="A20" s="19"/>
      <c r="B20" s="20"/>
      <c r="C20" s="20"/>
      <c r="D20" s="21"/>
      <c r="E20" s="22"/>
      <c r="F20" s="21"/>
      <c r="G20" s="23"/>
    </row>
    <row r="21" spans="1:7" s="7" customFormat="1" ht="19.899999999999999" customHeight="1">
      <c r="A21" s="19"/>
      <c r="B21" s="26" t="s">
        <v>146</v>
      </c>
      <c r="C21" s="20"/>
      <c r="D21" s="21"/>
      <c r="E21" s="22"/>
      <c r="F21" s="21"/>
      <c r="G21" s="23"/>
    </row>
    <row r="22" spans="1:7" s="7" customFormat="1" ht="46.15" customHeight="1">
      <c r="A22" s="19"/>
      <c r="B22" s="27" t="s">
        <v>147</v>
      </c>
      <c r="C22" s="20" t="s">
        <v>129</v>
      </c>
      <c r="D22" s="21" t="s">
        <v>14</v>
      </c>
      <c r="E22" s="22"/>
      <c r="F22" s="21"/>
      <c r="G22" s="23">
        <f t="shared" ref="G22" si="2">IFERROR(E22*F22,"")</f>
        <v>0</v>
      </c>
    </row>
    <row r="23" spans="1:7" s="7" customFormat="1" ht="19.899999999999999" customHeight="1">
      <c r="A23" s="19"/>
      <c r="B23" s="20"/>
      <c r="C23" s="20"/>
      <c r="D23" s="21"/>
      <c r="E23" s="22"/>
      <c r="F23" s="21"/>
      <c r="G23" s="23"/>
    </row>
    <row r="24" spans="1:7" s="7" customFormat="1" ht="19.899999999999999" customHeight="1">
      <c r="A24" s="19"/>
      <c r="B24" s="26" t="s">
        <v>149</v>
      </c>
      <c r="C24" s="20"/>
      <c r="D24" s="21"/>
      <c r="E24" s="22"/>
      <c r="F24" s="21"/>
      <c r="G24" s="23"/>
    </row>
    <row r="25" spans="1:7" s="7" customFormat="1" ht="46.15" customHeight="1">
      <c r="A25" s="19"/>
      <c r="B25" s="27" t="s">
        <v>148</v>
      </c>
      <c r="C25" s="20" t="s">
        <v>137</v>
      </c>
      <c r="D25" s="21" t="s">
        <v>25</v>
      </c>
      <c r="E25" s="22"/>
      <c r="F25" s="21"/>
      <c r="G25" s="23">
        <f t="shared" ref="G25" si="3">IFERROR(E25*F25,"")</f>
        <v>0</v>
      </c>
    </row>
    <row r="26" spans="1:7" s="7" customFormat="1" ht="19.899999999999999" customHeight="1">
      <c r="A26" s="19"/>
      <c r="B26" s="20"/>
      <c r="C26" s="20"/>
      <c r="D26" s="21"/>
      <c r="E26" s="22"/>
      <c r="F26" s="21"/>
      <c r="G26" s="23"/>
    </row>
    <row r="27" spans="1:7" s="7" customFormat="1" ht="19.899999999999999" customHeight="1">
      <c r="A27" s="19"/>
      <c r="B27" s="26" t="s">
        <v>150</v>
      </c>
      <c r="C27" s="20"/>
      <c r="D27" s="21"/>
      <c r="E27" s="22"/>
      <c r="F27" s="21"/>
      <c r="G27" s="23"/>
    </row>
    <row r="28" spans="1:7" s="7" customFormat="1" ht="46.15" customHeight="1">
      <c r="A28" s="19"/>
      <c r="B28" s="27" t="s">
        <v>151</v>
      </c>
      <c r="C28" s="20" t="s">
        <v>137</v>
      </c>
      <c r="D28" s="21" t="s">
        <v>25</v>
      </c>
      <c r="E28" s="22"/>
      <c r="F28" s="21"/>
      <c r="G28" s="23">
        <f t="shared" ref="G28" si="4">IFERROR(E28*F28,"")</f>
        <v>0</v>
      </c>
    </row>
    <row r="29" spans="1:7" s="7" customFormat="1" ht="19.899999999999999" customHeight="1">
      <c r="A29" s="19"/>
      <c r="B29" s="20"/>
      <c r="C29" s="20"/>
      <c r="D29" s="21"/>
      <c r="E29" s="22"/>
      <c r="F29" s="21"/>
      <c r="G29" s="23"/>
    </row>
    <row r="30" spans="1:7" s="7" customFormat="1" ht="19.899999999999999" customHeight="1">
      <c r="A30" s="19"/>
      <c r="B30" s="26" t="s">
        <v>377</v>
      </c>
      <c r="C30" s="20"/>
      <c r="D30" s="21"/>
      <c r="E30" s="22"/>
      <c r="F30" s="21"/>
      <c r="G30" s="23"/>
    </row>
    <row r="31" spans="1:7" s="7" customFormat="1" ht="46.15" customHeight="1">
      <c r="A31" s="19"/>
      <c r="B31" s="27" t="s">
        <v>378</v>
      </c>
      <c r="C31" s="20" t="s">
        <v>379</v>
      </c>
      <c r="D31" s="21" t="s">
        <v>25</v>
      </c>
      <c r="E31" s="22"/>
      <c r="F31" s="21"/>
      <c r="G31" s="23">
        <f t="shared" ref="G31" si="5">IFERROR(E31*F31,"")</f>
        <v>0</v>
      </c>
    </row>
    <row r="32" spans="1:7" s="7" customFormat="1" ht="19.899999999999999" customHeight="1">
      <c r="A32" s="19"/>
      <c r="B32" s="20"/>
      <c r="C32" s="20"/>
      <c r="D32" s="21"/>
      <c r="E32" s="22"/>
      <c r="F32" s="21"/>
      <c r="G32" s="23"/>
    </row>
    <row r="33" spans="1:7" s="7" customFormat="1" ht="19.899999999999999" customHeight="1">
      <c r="A33" s="14"/>
      <c r="B33" s="151" t="s">
        <v>138</v>
      </c>
      <c r="C33" s="20"/>
      <c r="D33" s="21"/>
      <c r="E33" s="22"/>
      <c r="F33" s="21"/>
      <c r="G33" s="23"/>
    </row>
    <row r="34" spans="1:7" s="7" customFormat="1" ht="19.899999999999999" customHeight="1">
      <c r="A34" s="19"/>
      <c r="B34" s="20"/>
      <c r="C34" s="20"/>
      <c r="D34" s="21"/>
      <c r="E34" s="22"/>
      <c r="F34" s="21"/>
      <c r="G34" s="23"/>
    </row>
    <row r="35" spans="1:7" s="7" customFormat="1" ht="19.899999999999999" customHeight="1">
      <c r="A35" s="19"/>
      <c r="B35" s="26" t="s">
        <v>146</v>
      </c>
      <c r="C35" s="20"/>
      <c r="D35" s="21"/>
      <c r="E35" s="22"/>
      <c r="F35" s="21"/>
      <c r="G35" s="23"/>
    </row>
    <row r="36" spans="1:7" s="7" customFormat="1" ht="46.15" customHeight="1">
      <c r="A36" s="19"/>
      <c r="B36" s="27" t="s">
        <v>147</v>
      </c>
      <c r="C36" s="20" t="s">
        <v>139</v>
      </c>
      <c r="D36" s="21" t="s">
        <v>14</v>
      </c>
      <c r="E36" s="22"/>
      <c r="F36" s="21"/>
      <c r="G36" s="23">
        <f t="shared" ref="G36" si="6">IFERROR(E36*F36,"")</f>
        <v>0</v>
      </c>
    </row>
    <row r="37" spans="1:7" s="7" customFormat="1" ht="19.899999999999999" customHeight="1">
      <c r="A37" s="19"/>
      <c r="B37" s="20"/>
      <c r="C37" s="20"/>
      <c r="D37" s="21"/>
      <c r="E37" s="22"/>
      <c r="F37" s="21"/>
      <c r="G37" s="23"/>
    </row>
    <row r="38" spans="1:7" s="7" customFormat="1" ht="19.899999999999999" customHeight="1">
      <c r="A38" s="19"/>
      <c r="B38" s="26" t="s">
        <v>152</v>
      </c>
      <c r="C38" s="20"/>
      <c r="D38" s="21"/>
      <c r="E38" s="22"/>
      <c r="F38" s="21"/>
      <c r="G38" s="23"/>
    </row>
    <row r="39" spans="1:7" s="7" customFormat="1" ht="46.15" customHeight="1">
      <c r="A39" s="19"/>
      <c r="B39" s="27" t="s">
        <v>153</v>
      </c>
      <c r="C39" s="20" t="s">
        <v>120</v>
      </c>
      <c r="D39" s="21" t="s">
        <v>29</v>
      </c>
      <c r="E39" s="22"/>
      <c r="F39" s="21"/>
      <c r="G39" s="23">
        <f t="shared" ref="G39" si="7">IFERROR(E39*F39,"")</f>
        <v>0</v>
      </c>
    </row>
    <row r="40" spans="1:7" s="7" customFormat="1" ht="19.899999999999999" customHeight="1">
      <c r="A40" s="19"/>
      <c r="B40" s="20"/>
      <c r="C40" s="20"/>
      <c r="D40" s="21"/>
      <c r="E40" s="22"/>
      <c r="F40" s="21"/>
      <c r="G40" s="23"/>
    </row>
    <row r="41" spans="1:7" s="7" customFormat="1" ht="19.899999999999999" customHeight="1">
      <c r="A41" s="14"/>
      <c r="B41" s="151" t="s">
        <v>121</v>
      </c>
      <c r="C41" s="20"/>
      <c r="D41" s="21"/>
      <c r="E41" s="22"/>
      <c r="F41" s="21"/>
      <c r="G41" s="23"/>
    </row>
    <row r="42" spans="1:7" s="7" customFormat="1" ht="19.899999999999999" customHeight="1">
      <c r="A42" s="19"/>
      <c r="B42" s="20"/>
      <c r="C42" s="20"/>
      <c r="D42" s="21"/>
      <c r="E42" s="22"/>
      <c r="F42" s="21"/>
      <c r="G42" s="23"/>
    </row>
    <row r="43" spans="1:7" s="7" customFormat="1" ht="19.899999999999999" customHeight="1">
      <c r="A43" s="19"/>
      <c r="B43" s="26" t="s">
        <v>146</v>
      </c>
      <c r="C43" s="20"/>
      <c r="D43" s="21"/>
      <c r="E43" s="22"/>
      <c r="F43" s="21"/>
      <c r="G43" s="23"/>
    </row>
    <row r="44" spans="1:7" s="7" customFormat="1" ht="46.15" customHeight="1">
      <c r="A44" s="19"/>
      <c r="B44" s="27" t="s">
        <v>147</v>
      </c>
      <c r="C44" s="20" t="s">
        <v>139</v>
      </c>
      <c r="D44" s="21" t="s">
        <v>14</v>
      </c>
      <c r="E44" s="22"/>
      <c r="F44" s="21"/>
      <c r="G44" s="23">
        <f t="shared" ref="G44" si="8">IFERROR(E44*F44,"")</f>
        <v>0</v>
      </c>
    </row>
    <row r="45" spans="1:7" s="7" customFormat="1" ht="19.899999999999999" customHeight="1">
      <c r="A45" s="19"/>
      <c r="B45" s="20"/>
      <c r="C45" s="20"/>
      <c r="D45" s="21"/>
      <c r="E45" s="22"/>
      <c r="F45" s="21"/>
      <c r="G45" s="23"/>
    </row>
    <row r="46" spans="1:7" s="7" customFormat="1" ht="19.899999999999999" customHeight="1">
      <c r="A46" s="19"/>
      <c r="B46" s="26" t="s">
        <v>152</v>
      </c>
      <c r="C46" s="20"/>
      <c r="D46" s="21"/>
      <c r="E46" s="22"/>
      <c r="F46" s="21"/>
      <c r="G46" s="23"/>
    </row>
    <row r="47" spans="1:7" s="7" customFormat="1" ht="46.15" customHeight="1">
      <c r="A47" s="19"/>
      <c r="B47" s="27" t="s">
        <v>153</v>
      </c>
      <c r="C47" s="20" t="s">
        <v>120</v>
      </c>
      <c r="D47" s="21" t="s">
        <v>29</v>
      </c>
      <c r="E47" s="22"/>
      <c r="F47" s="21"/>
      <c r="G47" s="23">
        <f t="shared" ref="G47" si="9">IFERROR(E47*F47,"")</f>
        <v>0</v>
      </c>
    </row>
    <row r="48" spans="1:7" s="7" customFormat="1" ht="19.899999999999999" customHeight="1">
      <c r="A48" s="19"/>
      <c r="B48" s="20"/>
      <c r="C48" s="20"/>
      <c r="D48" s="21"/>
      <c r="E48" s="22"/>
      <c r="F48" s="21"/>
      <c r="G48" s="23"/>
    </row>
    <row r="49" spans="1:7" s="7" customFormat="1" ht="19.899999999999999" customHeight="1">
      <c r="A49" s="19"/>
      <c r="B49" s="20"/>
      <c r="C49" s="20"/>
      <c r="D49" s="21"/>
      <c r="E49" s="22"/>
      <c r="F49" s="21"/>
      <c r="G49" s="23"/>
    </row>
    <row r="50" spans="1:7" s="7" customFormat="1" ht="19.899999999999999" customHeight="1">
      <c r="A50" s="19"/>
      <c r="B50" s="20"/>
      <c r="C50" s="20"/>
      <c r="D50" s="21"/>
      <c r="E50" s="22"/>
      <c r="F50" s="21"/>
      <c r="G50" s="23"/>
    </row>
    <row r="51" spans="1:7" s="7" customFormat="1" ht="10.15" customHeight="1">
      <c r="B51" s="29"/>
      <c r="C51" s="30"/>
      <c r="D51" s="31"/>
      <c r="E51" s="31"/>
      <c r="F51" s="31"/>
      <c r="G51" s="31"/>
    </row>
    <row r="52" spans="1:7" s="7" customFormat="1" ht="19.5" customHeight="1">
      <c r="A52" s="32" t="str">
        <f>"TOTAL € HT - "&amp;B10</f>
        <v>TOTAL € HT - MENUISERIE INT</v>
      </c>
      <c r="B52" s="33"/>
      <c r="C52" s="33"/>
      <c r="D52" s="33"/>
      <c r="E52" s="33"/>
      <c r="F52" s="34"/>
      <c r="G52" s="35">
        <f>SUBTOTAL(109,G12:G51)</f>
        <v>0</v>
      </c>
    </row>
    <row r="53" spans="1:7" s="39" customFormat="1" ht="11.45" hidden="1" customHeight="1" outlineLevel="1"/>
    <row r="54" spans="1:7" s="39" customFormat="1" ht="19.5" hidden="1" customHeight="1" outlineLevel="1">
      <c r="A54" s="43" t="str">
        <f>A10</f>
        <v>LOT</v>
      </c>
      <c r="B54" s="273" t="s">
        <v>15</v>
      </c>
      <c r="C54" s="274"/>
      <c r="D54" s="274"/>
      <c r="E54" s="274"/>
      <c r="F54" s="274"/>
      <c r="G54" s="275"/>
    </row>
    <row r="55" spans="1:7" s="39" customFormat="1" ht="15" hidden="1" customHeight="1" outlineLevel="1">
      <c r="A55" s="44" t="s">
        <v>2</v>
      </c>
      <c r="B55" s="44" t="s">
        <v>3</v>
      </c>
      <c r="C55" s="45" t="s">
        <v>4</v>
      </c>
      <c r="D55" s="46" t="s">
        <v>5</v>
      </c>
      <c r="E55" s="46" t="s">
        <v>6</v>
      </c>
      <c r="F55" s="46" t="s">
        <v>7</v>
      </c>
      <c r="G55" s="47" t="s">
        <v>8</v>
      </c>
    </row>
    <row r="56" spans="1:7" s="39" customFormat="1" ht="19.899999999999999" hidden="1" customHeight="1" outlineLevel="1">
      <c r="A56" s="48"/>
      <c r="B56" s="49"/>
      <c r="C56" s="50"/>
      <c r="D56" s="51" t="e">
        <f>#REF!</f>
        <v>#REF!</v>
      </c>
      <c r="E56" s="52" t="e">
        <f>#REF!</f>
        <v>#REF!</v>
      </c>
      <c r="F56" s="21" t="e">
        <f>ROUNDUP(#REF!*(1+#REF!),#REF!)</f>
        <v>#REF!</v>
      </c>
      <c r="G56" s="23" t="str">
        <f t="shared" ref="G56:G61" si="10">IFERROR(E56*F56,"")</f>
        <v/>
      </c>
    </row>
    <row r="57" spans="1:7" s="39" customFormat="1" ht="19.899999999999999" hidden="1" customHeight="1" outlineLevel="1">
      <c r="A57" s="48"/>
      <c r="B57" s="49"/>
      <c r="C57" s="50"/>
      <c r="D57" s="51" t="e">
        <f>#REF!</f>
        <v>#REF!</v>
      </c>
      <c r="E57" s="52" t="e">
        <f>#REF!</f>
        <v>#REF!</v>
      </c>
      <c r="F57" s="21" t="e">
        <f>ROUNDUP(#REF!*(1+#REF!),#REF!)</f>
        <v>#REF!</v>
      </c>
      <c r="G57" s="23" t="str">
        <f t="shared" si="10"/>
        <v/>
      </c>
    </row>
    <row r="58" spans="1:7" s="39" customFormat="1" ht="19.899999999999999" hidden="1" customHeight="1" outlineLevel="1">
      <c r="A58" s="48"/>
      <c r="B58" s="49"/>
      <c r="C58" s="50"/>
      <c r="D58" s="51" t="e">
        <f>#REF!</f>
        <v>#REF!</v>
      </c>
      <c r="E58" s="52" t="e">
        <f>#REF!</f>
        <v>#REF!</v>
      </c>
      <c r="F58" s="21" t="e">
        <f>ROUNDUP(#REF!*(1+#REF!),#REF!)</f>
        <v>#REF!</v>
      </c>
      <c r="G58" s="23" t="str">
        <f t="shared" si="10"/>
        <v/>
      </c>
    </row>
    <row r="59" spans="1:7" s="39" customFormat="1" ht="19.899999999999999" hidden="1" customHeight="1" outlineLevel="1">
      <c r="A59" s="48"/>
      <c r="B59" s="49"/>
      <c r="C59" s="50"/>
      <c r="D59" s="51" t="e">
        <f>#REF!</f>
        <v>#REF!</v>
      </c>
      <c r="E59" s="52" t="e">
        <f>#REF!</f>
        <v>#REF!</v>
      </c>
      <c r="F59" s="21" t="e">
        <f>ROUNDUP(#REF!*(1+#REF!),#REF!)</f>
        <v>#REF!</v>
      </c>
      <c r="G59" s="23" t="str">
        <f t="shared" si="10"/>
        <v/>
      </c>
    </row>
    <row r="60" spans="1:7" s="39" customFormat="1" ht="19.899999999999999" hidden="1" customHeight="1" outlineLevel="1">
      <c r="A60" s="48"/>
      <c r="B60" s="49"/>
      <c r="C60" s="50"/>
      <c r="D60" s="51" t="e">
        <f>#REF!</f>
        <v>#REF!</v>
      </c>
      <c r="E60" s="52" t="e">
        <f>#REF!</f>
        <v>#REF!</v>
      </c>
      <c r="F60" s="21" t="e">
        <f>ROUNDUP(#REF!*(1+#REF!),#REF!)</f>
        <v>#REF!</v>
      </c>
      <c r="G60" s="23" t="str">
        <f t="shared" si="10"/>
        <v/>
      </c>
    </row>
    <row r="61" spans="1:7" s="39" customFormat="1" ht="19.899999999999999" hidden="1" customHeight="1" outlineLevel="1">
      <c r="A61" s="48"/>
      <c r="B61" s="49"/>
      <c r="C61" s="50"/>
      <c r="D61" s="51" t="e">
        <f>#REF!</f>
        <v>#REF!</v>
      </c>
      <c r="E61" s="52" t="e">
        <f>#REF!</f>
        <v>#REF!</v>
      </c>
      <c r="F61" s="21" t="e">
        <f>ROUNDUP(#REF!*(1+#REF!),#REF!)</f>
        <v>#REF!</v>
      </c>
      <c r="G61" s="23" t="str">
        <f t="shared" si="10"/>
        <v/>
      </c>
    </row>
    <row r="62" spans="1:7" s="39" customFormat="1" ht="10.15" customHeight="1" collapsed="1"/>
    <row r="63" spans="1:7" s="39" customFormat="1" ht="19.5" hidden="1" customHeight="1" outlineLevel="1">
      <c r="A63" s="53" t="s">
        <v>1</v>
      </c>
      <c r="B63" s="279" t="s">
        <v>16</v>
      </c>
      <c r="C63" s="280"/>
      <c r="D63" s="280"/>
      <c r="E63" s="280"/>
      <c r="F63" s="280"/>
      <c r="G63" s="281"/>
    </row>
    <row r="64" spans="1:7" s="39" customFormat="1" ht="15" hidden="1" customHeight="1" outlineLevel="1">
      <c r="A64" s="44" t="s">
        <v>2</v>
      </c>
      <c r="B64" s="44" t="s">
        <v>3</v>
      </c>
      <c r="C64" s="45" t="s">
        <v>4</v>
      </c>
      <c r="D64" s="46" t="s">
        <v>5</v>
      </c>
      <c r="E64" s="46" t="s">
        <v>6</v>
      </c>
      <c r="F64" s="46" t="s">
        <v>7</v>
      </c>
      <c r="G64" s="47" t="s">
        <v>8</v>
      </c>
    </row>
    <row r="65" spans="1:7" s="39" customFormat="1" ht="19.899999999999999" hidden="1" customHeight="1" outlineLevel="1">
      <c r="A65" s="48"/>
      <c r="B65" s="49"/>
      <c r="C65" s="50"/>
      <c r="D65" s="51"/>
      <c r="E65" s="52"/>
      <c r="F65" s="21"/>
      <c r="G65" s="23"/>
    </row>
    <row r="66" spans="1:7" s="39" customFormat="1" ht="19.899999999999999" hidden="1" customHeight="1" outlineLevel="1">
      <c r="A66" s="48"/>
      <c r="B66" s="26"/>
      <c r="C66" s="20"/>
      <c r="D66" s="51"/>
      <c r="E66" s="52"/>
      <c r="F66" s="21"/>
      <c r="G66" s="23"/>
    </row>
    <row r="67" spans="1:7" s="39" customFormat="1" hidden="1" outlineLevel="1">
      <c r="A67" s="48"/>
      <c r="B67" s="27"/>
      <c r="C67" s="28"/>
      <c r="D67" s="51"/>
      <c r="E67" s="52"/>
      <c r="F67" s="21"/>
      <c r="G67" s="23"/>
    </row>
    <row r="68" spans="1:7" s="39" customFormat="1" hidden="1" outlineLevel="1">
      <c r="A68" s="71"/>
      <c r="B68" s="20"/>
      <c r="C68" s="28"/>
      <c r="D68" s="51"/>
      <c r="E68" s="52"/>
      <c r="F68" s="21"/>
      <c r="G68" s="23"/>
    </row>
    <row r="69" spans="1:7" s="39" customFormat="1" ht="19.899999999999999" hidden="1" customHeight="1" outlineLevel="1">
      <c r="A69" s="48"/>
      <c r="B69" s="49"/>
      <c r="C69" s="50"/>
      <c r="D69" s="51"/>
      <c r="E69" s="52"/>
      <c r="F69" s="21"/>
      <c r="G69" s="23"/>
    </row>
    <row r="70" spans="1:7" s="39" customFormat="1" ht="10.15" hidden="1" customHeight="1" outlineLevel="1"/>
    <row r="71" spans="1:7" s="7" customFormat="1" ht="19.5" customHeight="1" collapsed="1">
      <c r="A71" s="54" t="str">
        <f>"TOTAL € HT - "&amp;B63</f>
        <v>TOTAL € HT - OPTIONS</v>
      </c>
      <c r="B71" s="55"/>
      <c r="C71" s="55"/>
      <c r="D71" s="55"/>
      <c r="E71" s="55"/>
      <c r="F71" s="56"/>
      <c r="G71" s="57">
        <f>SUBTOTAL(109,G65:G70)</f>
        <v>0</v>
      </c>
    </row>
    <row r="72" spans="1:7" s="39" customFormat="1" ht="10.15" customHeight="1"/>
    <row r="73" spans="1:7" s="39" customFormat="1" ht="19.5" hidden="1" customHeight="1" outlineLevel="1">
      <c r="A73" s="58" t="s">
        <v>1</v>
      </c>
      <c r="B73" s="276" t="s">
        <v>17</v>
      </c>
      <c r="C73" s="277"/>
      <c r="D73" s="277"/>
      <c r="E73" s="277"/>
      <c r="F73" s="277"/>
      <c r="G73" s="278"/>
    </row>
    <row r="74" spans="1:7" s="39" customFormat="1" ht="15" hidden="1" customHeight="1" outlineLevel="1">
      <c r="A74" s="44" t="s">
        <v>2</v>
      </c>
      <c r="B74" s="44" t="s">
        <v>3</v>
      </c>
      <c r="C74" s="45" t="s">
        <v>4</v>
      </c>
      <c r="D74" s="46" t="s">
        <v>5</v>
      </c>
      <c r="E74" s="46" t="s">
        <v>6</v>
      </c>
      <c r="F74" s="46" t="s">
        <v>7</v>
      </c>
      <c r="G74" s="47" t="s">
        <v>8</v>
      </c>
    </row>
    <row r="75" spans="1:7" s="39" customFormat="1" ht="19.899999999999999" hidden="1" customHeight="1" outlineLevel="1">
      <c r="A75" s="48"/>
      <c r="B75" s="49"/>
      <c r="C75" s="50"/>
      <c r="D75" s="51" t="e">
        <f>#REF!</f>
        <v>#REF!</v>
      </c>
      <c r="E75" s="52" t="e">
        <f>#REF!</f>
        <v>#REF!</v>
      </c>
      <c r="F75" s="21" t="e">
        <f>ROUNDUP(#REF!*(1+#REF!),#REF!)</f>
        <v>#REF!</v>
      </c>
      <c r="G75" s="23" t="str">
        <f t="shared" ref="G75:G80" si="11">IFERROR(E75*F75,"")</f>
        <v/>
      </c>
    </row>
    <row r="76" spans="1:7" s="39" customFormat="1" ht="19.899999999999999" hidden="1" customHeight="1" outlineLevel="1">
      <c r="A76" s="48"/>
      <c r="B76" s="49"/>
      <c r="C76" s="50"/>
      <c r="D76" s="51" t="e">
        <f>#REF!</f>
        <v>#REF!</v>
      </c>
      <c r="E76" s="52" t="e">
        <f>#REF!</f>
        <v>#REF!</v>
      </c>
      <c r="F76" s="21" t="e">
        <f>ROUNDUP(#REF!*(1+#REF!),#REF!)</f>
        <v>#REF!</v>
      </c>
      <c r="G76" s="23" t="str">
        <f t="shared" si="11"/>
        <v/>
      </c>
    </row>
    <row r="77" spans="1:7" s="39" customFormat="1" ht="19.899999999999999" hidden="1" customHeight="1" outlineLevel="1">
      <c r="A77" s="48"/>
      <c r="B77" s="49"/>
      <c r="C77" s="50"/>
      <c r="D77" s="51" t="e">
        <f>#REF!</f>
        <v>#REF!</v>
      </c>
      <c r="E77" s="52" t="e">
        <f>#REF!</f>
        <v>#REF!</v>
      </c>
      <c r="F77" s="21" t="e">
        <f>ROUNDUP(#REF!*(1+#REF!),#REF!)</f>
        <v>#REF!</v>
      </c>
      <c r="G77" s="23" t="str">
        <f t="shared" si="11"/>
        <v/>
      </c>
    </row>
    <row r="78" spans="1:7" s="39" customFormat="1" ht="19.899999999999999" hidden="1" customHeight="1" outlineLevel="1">
      <c r="A78" s="48"/>
      <c r="B78" s="49"/>
      <c r="C78" s="50"/>
      <c r="D78" s="51" t="e">
        <f>#REF!</f>
        <v>#REF!</v>
      </c>
      <c r="E78" s="52" t="e">
        <f>#REF!</f>
        <v>#REF!</v>
      </c>
      <c r="F78" s="21" t="e">
        <f>ROUNDUP(#REF!*(1+#REF!),#REF!)</f>
        <v>#REF!</v>
      </c>
      <c r="G78" s="23" t="str">
        <f t="shared" si="11"/>
        <v/>
      </c>
    </row>
    <row r="79" spans="1:7" s="39" customFormat="1" ht="19.899999999999999" hidden="1" customHeight="1" outlineLevel="1">
      <c r="A79" s="48"/>
      <c r="B79" s="49"/>
      <c r="C79" s="50"/>
      <c r="D79" s="51" t="e">
        <f>#REF!</f>
        <v>#REF!</v>
      </c>
      <c r="E79" s="52" t="e">
        <f>#REF!</f>
        <v>#REF!</v>
      </c>
      <c r="F79" s="21" t="e">
        <f>ROUNDUP(#REF!*(1+#REF!),#REF!)</f>
        <v>#REF!</v>
      </c>
      <c r="G79" s="23" t="str">
        <f t="shared" si="11"/>
        <v/>
      </c>
    </row>
    <row r="80" spans="1:7" s="39" customFormat="1" ht="19.899999999999999" hidden="1" customHeight="1" outlineLevel="1">
      <c r="A80" s="48"/>
      <c r="B80" s="49"/>
      <c r="C80" s="50"/>
      <c r="D80" s="51" t="e">
        <f>#REF!</f>
        <v>#REF!</v>
      </c>
      <c r="E80" s="52" t="e">
        <f>#REF!</f>
        <v>#REF!</v>
      </c>
      <c r="F80" s="21" t="e">
        <f>ROUNDUP(#REF!*(1+#REF!),#REF!)</f>
        <v>#REF!</v>
      </c>
      <c r="G80" s="23" t="str">
        <f t="shared" si="11"/>
        <v/>
      </c>
    </row>
    <row r="81" spans="1:7" s="39" customFormat="1" ht="10.15" hidden="1" customHeight="1" outlineLevel="1"/>
    <row r="82" spans="1:7" s="7" customFormat="1" ht="19.5" customHeight="1" collapsed="1">
      <c r="A82" s="59" t="str">
        <f>"TOTAL € HT - "&amp;B73</f>
        <v>TOTAL € HT - COMPLEMENTS</v>
      </c>
      <c r="B82" s="60"/>
      <c r="C82" s="60"/>
      <c r="D82" s="60"/>
      <c r="E82" s="60"/>
      <c r="F82" s="61"/>
      <c r="G82" s="62">
        <f>SUBTOTAL(109,G75:G81)</f>
        <v>0</v>
      </c>
    </row>
    <row r="83" spans="1:7" s="39" customFormat="1" ht="20.100000000000001" customHeight="1">
      <c r="C83" s="63"/>
      <c r="E83" s="64"/>
    </row>
    <row r="84" spans="1:7" s="39" customFormat="1" ht="20.100000000000001" customHeight="1">
      <c r="C84" s="63"/>
      <c r="E84" s="64"/>
      <c r="G84" s="65">
        <f>G52+G82+G71</f>
        <v>0</v>
      </c>
    </row>
    <row r="85" spans="1:7" s="39" customFormat="1" ht="20.100000000000001" customHeight="1">
      <c r="C85" s="63"/>
      <c r="E85" s="64"/>
    </row>
    <row r="86" spans="1:7" s="7" customFormat="1" ht="20.100000000000001" customHeight="1">
      <c r="C86" s="66"/>
    </row>
    <row r="87" spans="1:7" s="7" customFormat="1" ht="20.100000000000001" customHeight="1">
      <c r="C87" s="66"/>
    </row>
    <row r="88" spans="1:7" s="7" customFormat="1" ht="20.100000000000001" customHeight="1">
      <c r="C88" s="66"/>
    </row>
    <row r="89" spans="1:7" s="7" customFormat="1" ht="20.100000000000001" customHeight="1">
      <c r="C89" s="66"/>
    </row>
    <row r="90" spans="1:7" s="7" customFormat="1" ht="20.100000000000001" customHeight="1">
      <c r="C90" s="66"/>
    </row>
    <row r="91" spans="1:7" s="7" customFormat="1" ht="20.100000000000001" customHeight="1">
      <c r="C91" s="66"/>
    </row>
    <row r="92" spans="1:7" s="7" customFormat="1" ht="20.100000000000001" customHeight="1">
      <c r="C92" s="66"/>
    </row>
    <row r="93" spans="1:7" s="7" customFormat="1" ht="20.100000000000001" customHeight="1">
      <c r="C93" s="66"/>
    </row>
    <row r="94" spans="1:7" s="7" customFormat="1" ht="20.100000000000001" customHeight="1">
      <c r="C94" s="66"/>
    </row>
    <row r="95" spans="1:7" s="7" customFormat="1" ht="20.100000000000001" customHeight="1">
      <c r="C95" s="66"/>
    </row>
    <row r="96" spans="1:7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 ht="20.100000000000001" customHeight="1">
      <c r="C125" s="66"/>
    </row>
    <row r="126" spans="3:3" s="7" customFormat="1" ht="20.100000000000001" customHeight="1">
      <c r="C126" s="66"/>
    </row>
    <row r="127" spans="3:3" s="7" customFormat="1" ht="20.100000000000001" customHeight="1">
      <c r="C127" s="66"/>
    </row>
    <row r="128" spans="3:3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 ht="20.100000000000001" customHeight="1">
      <c r="C137" s="66"/>
    </row>
    <row r="138" spans="3:3" s="7" customFormat="1" ht="20.100000000000001" customHeight="1">
      <c r="C138" s="66"/>
    </row>
    <row r="139" spans="3:3" s="7" customFormat="1" ht="20.100000000000001" customHeight="1">
      <c r="C139" s="66"/>
    </row>
    <row r="140" spans="3:3" s="7" customFormat="1" ht="20.100000000000001" customHeight="1">
      <c r="C140" s="66"/>
    </row>
    <row r="141" spans="3:3" s="7" customFormat="1" ht="20.100000000000001" customHeight="1">
      <c r="C141" s="66"/>
    </row>
    <row r="142" spans="3:3" s="7" customFormat="1" ht="20.100000000000001" customHeight="1">
      <c r="C142" s="66"/>
    </row>
    <row r="143" spans="3:3" s="7" customFormat="1" ht="20.100000000000001" customHeight="1">
      <c r="C143" s="66"/>
    </row>
    <row r="144" spans="3:3" s="7" customFormat="1">
      <c r="C144" s="66"/>
    </row>
    <row r="145" spans="3:3" s="7" customFormat="1">
      <c r="C145" s="66"/>
    </row>
    <row r="146" spans="3:3" s="7" customFormat="1">
      <c r="C146" s="66"/>
    </row>
    <row r="147" spans="3:3" s="7" customFormat="1">
      <c r="C147" s="66"/>
    </row>
    <row r="148" spans="3:3" s="7" customFormat="1">
      <c r="C148" s="66"/>
    </row>
    <row r="149" spans="3:3" s="7" customFormat="1">
      <c r="C149" s="66"/>
    </row>
    <row r="150" spans="3:3" s="7" customFormat="1">
      <c r="C150" s="66"/>
    </row>
    <row r="151" spans="3:3" s="7" customForma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184" spans="3:3" s="7" customFormat="1">
      <c r="C184" s="66"/>
    </row>
    <row r="185" spans="3:3" s="7" customFormat="1">
      <c r="C185" s="66"/>
    </row>
    <row r="186" spans="3:3" s="7" customFormat="1">
      <c r="C186" s="66"/>
    </row>
    <row r="187" spans="3:3" s="7" customFormat="1">
      <c r="C187" s="66"/>
    </row>
    <row r="188" spans="3:3" s="7" customFormat="1">
      <c r="C188" s="66"/>
    </row>
    <row r="189" spans="3:3" s="7" customFormat="1">
      <c r="C189" s="66"/>
    </row>
    <row r="190" spans="3:3" s="7" customFormat="1">
      <c r="C190" s="66"/>
    </row>
    <row r="255" spans="1:7">
      <c r="B255" s="2" t="s">
        <v>18</v>
      </c>
    </row>
    <row r="256" spans="1:7" s="7" customFormat="1" ht="19.899999999999999" customHeight="1" outlineLevel="1">
      <c r="A256" s="19"/>
      <c r="B256" s="20" t="s">
        <v>19</v>
      </c>
      <c r="C256" s="20"/>
      <c r="D256" s="21" t="e">
        <f>#REF!</f>
        <v>#REF!</v>
      </c>
      <c r="E256" s="22" t="e">
        <f>#REF!</f>
        <v>#REF!</v>
      </c>
      <c r="F256" s="21" t="e">
        <f>ROUNDUP(#REF!/(1+#REF!),#REF!)</f>
        <v>#REF!</v>
      </c>
      <c r="G256" s="23" t="str">
        <f>IFERROR(E256*F256,"")</f>
        <v/>
      </c>
    </row>
  </sheetData>
  <mergeCells count="11">
    <mergeCell ref="A7:G7"/>
    <mergeCell ref="A1:F2"/>
    <mergeCell ref="A3:G4"/>
    <mergeCell ref="B5:G5"/>
    <mergeCell ref="A6:G6"/>
    <mergeCell ref="A8:G8"/>
    <mergeCell ref="B9:G9"/>
    <mergeCell ref="B10:G10"/>
    <mergeCell ref="B54:G54"/>
    <mergeCell ref="B73:G73"/>
    <mergeCell ref="B63:G63"/>
  </mergeCells>
  <dataValidations count="1">
    <dataValidation allowBlank="1" sqref="A3" xr:uid="{56275EF4-FA8A-4CF6-848F-2D601443E8CA}"/>
  </dataValidations>
  <hyperlinks>
    <hyperlink ref="A3:G4" location="SYNTHESE!A1" display="DPGF" xr:uid="{378B4A35-08C0-4865-ABAF-56F671908B5B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D8026-D257-4915-83A4-47547AE03D12}">
  <sheetPr>
    <pageSetUpPr fitToPage="1"/>
  </sheetPr>
  <dimension ref="A1:G264"/>
  <sheetViews>
    <sheetView topLeftCell="A36" workbookViewId="0">
      <selection activeCell="B36" sqref="B36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16384" width="12.28515625" style="2"/>
  </cols>
  <sheetData>
    <row r="1" spans="1:7" ht="19.899999999999999" customHeight="1">
      <c r="A1" s="282" t="str">
        <f>AGENCEMENT!B10</f>
        <v>AGENCEMENT</v>
      </c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customHeight="1" outlineLevel="1">
      <c r="B5" s="258"/>
      <c r="C5" s="258"/>
      <c r="D5" s="258"/>
      <c r="E5" s="258"/>
      <c r="F5" s="258"/>
      <c r="G5" s="258"/>
    </row>
    <row r="6" spans="1:7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154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155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7" s="7" customFormat="1" ht="19.899999999999999" customHeight="1">
      <c r="A15" s="14"/>
      <c r="B15" s="151" t="s">
        <v>99</v>
      </c>
      <c r="C15" s="20"/>
      <c r="D15" s="21"/>
      <c r="E15" s="22"/>
      <c r="F15" s="21"/>
      <c r="G15" s="23"/>
    </row>
    <row r="16" spans="1:7" s="7" customFormat="1">
      <c r="A16" s="19"/>
      <c r="B16" s="26" t="s">
        <v>156</v>
      </c>
      <c r="C16" s="20"/>
      <c r="D16" s="21"/>
      <c r="E16" s="22"/>
      <c r="F16" s="21"/>
      <c r="G16" s="23"/>
    </row>
    <row r="17" spans="1:7" s="7" customFormat="1" ht="79.150000000000006" customHeight="1">
      <c r="A17" s="19"/>
      <c r="B17" s="27" t="s">
        <v>157</v>
      </c>
      <c r="C17" s="20" t="s">
        <v>129</v>
      </c>
      <c r="D17" s="21" t="s">
        <v>28</v>
      </c>
      <c r="E17" s="22"/>
      <c r="F17" s="21"/>
      <c r="G17" s="23">
        <f t="shared" ref="G17" si="0">IFERROR(E17*F17,"")</f>
        <v>0</v>
      </c>
    </row>
    <row r="18" spans="1:7" s="7" customFormat="1" ht="21.6" customHeight="1">
      <c r="A18" s="19"/>
      <c r="B18" s="20"/>
      <c r="C18" s="20"/>
      <c r="D18" s="21"/>
      <c r="E18" s="22"/>
      <c r="F18" s="21"/>
      <c r="G18" s="23"/>
    </row>
    <row r="19" spans="1:7" s="7" customFormat="1" ht="19.899999999999999" customHeight="1">
      <c r="A19" s="19"/>
      <c r="B19" s="26" t="s">
        <v>158</v>
      </c>
      <c r="C19" s="20"/>
      <c r="D19" s="21"/>
      <c r="E19" s="22"/>
      <c r="F19" s="21"/>
      <c r="G19" s="23"/>
    </row>
    <row r="20" spans="1:7" s="7" customFormat="1" ht="51">
      <c r="A20" s="19"/>
      <c r="B20" s="27" t="s">
        <v>159</v>
      </c>
      <c r="C20" s="20" t="s">
        <v>129</v>
      </c>
      <c r="D20" s="21" t="s">
        <v>28</v>
      </c>
      <c r="E20" s="22"/>
      <c r="F20" s="21"/>
      <c r="G20" s="23">
        <f t="shared" ref="G20" si="1">IFERROR(E20*F20,"")</f>
        <v>0</v>
      </c>
    </row>
    <row r="21" spans="1:7" s="7" customFormat="1" ht="19.899999999999999" customHeight="1">
      <c r="A21" s="19"/>
      <c r="B21" s="20"/>
      <c r="C21" s="20"/>
      <c r="D21" s="21"/>
      <c r="E21" s="22"/>
      <c r="F21" s="21"/>
      <c r="G21" s="23"/>
    </row>
    <row r="22" spans="1:7" s="7" customFormat="1" ht="19.899999999999999" customHeight="1">
      <c r="A22" s="19"/>
      <c r="B22" s="26" t="s">
        <v>160</v>
      </c>
      <c r="C22" s="20"/>
      <c r="D22" s="21"/>
      <c r="E22" s="22"/>
      <c r="F22" s="21"/>
      <c r="G22" s="23"/>
    </row>
    <row r="23" spans="1:7" s="7" customFormat="1" ht="51">
      <c r="A23" s="19"/>
      <c r="B23" s="27" t="s">
        <v>161</v>
      </c>
      <c r="C23" s="20" t="s">
        <v>129</v>
      </c>
      <c r="D23" s="21"/>
      <c r="E23" s="22"/>
      <c r="F23" s="21"/>
      <c r="G23" s="23"/>
    </row>
    <row r="24" spans="1:7" s="7" customFormat="1" ht="19.899999999999999" customHeight="1">
      <c r="A24" s="19"/>
      <c r="B24" s="149" t="s">
        <v>162</v>
      </c>
      <c r="C24" s="20"/>
      <c r="D24" s="21" t="s">
        <v>25</v>
      </c>
      <c r="E24" s="22"/>
      <c r="F24" s="21"/>
      <c r="G24" s="23">
        <f t="shared" ref="G24:G25" si="2">IFERROR(E24*F24,"")</f>
        <v>0</v>
      </c>
    </row>
    <row r="25" spans="1:7" s="7" customFormat="1" ht="19.899999999999999" customHeight="1">
      <c r="A25" s="19"/>
      <c r="B25" s="149" t="s">
        <v>163</v>
      </c>
      <c r="C25" s="20"/>
      <c r="D25" s="21" t="s">
        <v>14</v>
      </c>
      <c r="E25" s="22"/>
      <c r="F25" s="21"/>
      <c r="G25" s="23">
        <f t="shared" si="2"/>
        <v>0</v>
      </c>
    </row>
    <row r="26" spans="1:7" s="7" customFormat="1" ht="19.899999999999999" customHeight="1">
      <c r="A26" s="19"/>
      <c r="B26" s="20"/>
      <c r="C26" s="20"/>
      <c r="D26" s="21"/>
      <c r="E26" s="22"/>
      <c r="F26" s="21"/>
      <c r="G26" s="23"/>
    </row>
    <row r="27" spans="1:7" s="7" customFormat="1" ht="19.899999999999999" customHeight="1">
      <c r="A27" s="19"/>
      <c r="B27" s="20"/>
      <c r="C27" s="20"/>
      <c r="D27" s="21"/>
      <c r="E27" s="22"/>
      <c r="F27" s="21"/>
      <c r="G27" s="23"/>
    </row>
    <row r="28" spans="1:7" s="7" customFormat="1" ht="19.899999999999999" customHeight="1">
      <c r="A28" s="14"/>
      <c r="B28" s="151" t="s">
        <v>116</v>
      </c>
      <c r="C28" s="20"/>
      <c r="D28" s="21"/>
      <c r="E28" s="22"/>
      <c r="F28" s="21"/>
      <c r="G28" s="23"/>
    </row>
    <row r="29" spans="1:7" s="7" customFormat="1" ht="21.6" customHeight="1">
      <c r="A29" s="19"/>
      <c r="B29" s="20"/>
      <c r="C29" s="20"/>
      <c r="D29" s="21"/>
      <c r="E29" s="22"/>
      <c r="F29" s="21"/>
      <c r="G29" s="23"/>
    </row>
    <row r="30" spans="1:7" s="7" customFormat="1" ht="19.899999999999999" customHeight="1">
      <c r="A30" s="19"/>
      <c r="B30" s="26" t="s">
        <v>158</v>
      </c>
      <c r="C30" s="20"/>
      <c r="D30" s="21"/>
      <c r="E30" s="22"/>
      <c r="F30" s="21"/>
      <c r="G30" s="23"/>
    </row>
    <row r="31" spans="1:7" s="7" customFormat="1" ht="51">
      <c r="A31" s="19"/>
      <c r="B31" s="27" t="s">
        <v>159</v>
      </c>
      <c r="C31" s="20" t="s">
        <v>139</v>
      </c>
      <c r="D31" s="21"/>
      <c r="E31" s="22"/>
      <c r="F31" s="21"/>
      <c r="G31" s="23"/>
    </row>
    <row r="32" spans="1:7" s="7" customFormat="1" ht="19.899999999999999" customHeight="1">
      <c r="A32" s="19"/>
      <c r="B32" s="149" t="s">
        <v>164</v>
      </c>
      <c r="C32" s="20"/>
      <c r="D32" s="21" t="s">
        <v>28</v>
      </c>
      <c r="E32" s="22"/>
      <c r="F32" s="21"/>
      <c r="G32" s="23">
        <f t="shared" ref="G32:G33" si="3">IFERROR(E32*F32,"")</f>
        <v>0</v>
      </c>
    </row>
    <row r="33" spans="1:7" s="7" customFormat="1" ht="19.899999999999999" customHeight="1">
      <c r="A33" s="19"/>
      <c r="B33" s="149" t="s">
        <v>165</v>
      </c>
      <c r="C33" s="20"/>
      <c r="D33" s="21" t="s">
        <v>14</v>
      </c>
      <c r="E33" s="22"/>
      <c r="F33" s="21"/>
      <c r="G33" s="23">
        <f t="shared" si="3"/>
        <v>0</v>
      </c>
    </row>
    <row r="34" spans="1:7" s="7" customFormat="1" ht="19.899999999999999" customHeight="1">
      <c r="A34" s="19"/>
      <c r="B34" s="20"/>
      <c r="C34" s="20"/>
      <c r="D34" s="21"/>
      <c r="E34" s="22"/>
      <c r="F34" s="21"/>
      <c r="G34" s="23"/>
    </row>
    <row r="35" spans="1:7" s="7" customFormat="1" ht="19.899999999999999" customHeight="1">
      <c r="A35" s="19"/>
      <c r="B35" s="26" t="s">
        <v>160</v>
      </c>
      <c r="C35" s="20"/>
      <c r="D35" s="21"/>
      <c r="E35" s="22"/>
      <c r="F35" s="21"/>
      <c r="G35" s="23"/>
    </row>
    <row r="36" spans="1:7" s="7" customFormat="1" ht="51">
      <c r="A36" s="19"/>
      <c r="B36" s="27" t="s">
        <v>161</v>
      </c>
      <c r="C36" s="20" t="s">
        <v>139</v>
      </c>
      <c r="D36" s="21"/>
      <c r="E36" s="22"/>
      <c r="F36" s="21"/>
      <c r="G36" s="23"/>
    </row>
    <row r="37" spans="1:7" s="7" customFormat="1" ht="19.899999999999999" customHeight="1">
      <c r="A37" s="19"/>
      <c r="B37" s="149" t="s">
        <v>162</v>
      </c>
      <c r="C37" s="20"/>
      <c r="D37" s="21" t="s">
        <v>25</v>
      </c>
      <c r="E37" s="22"/>
      <c r="F37" s="21"/>
      <c r="G37" s="23">
        <f t="shared" ref="G37" si="4">IFERROR(E37*F37,"")</f>
        <v>0</v>
      </c>
    </row>
    <row r="38" spans="1:7" s="7" customFormat="1" ht="19.899999999999999" customHeight="1">
      <c r="A38" s="19"/>
      <c r="B38" s="149" t="s">
        <v>163</v>
      </c>
      <c r="C38" s="20"/>
      <c r="D38" s="21" t="s">
        <v>14</v>
      </c>
      <c r="E38" s="22"/>
      <c r="F38" s="21"/>
      <c r="G38" s="23">
        <f t="shared" ref="G38" si="5">IFERROR(E38*F38,"")</f>
        <v>0</v>
      </c>
    </row>
    <row r="39" spans="1:7" s="7" customFormat="1" ht="19.899999999999999" customHeight="1">
      <c r="A39" s="19"/>
      <c r="B39" s="20"/>
      <c r="C39" s="20"/>
      <c r="D39" s="21"/>
      <c r="E39" s="22"/>
      <c r="F39" s="21"/>
      <c r="G39" s="23"/>
    </row>
    <row r="40" spans="1:7" s="7" customFormat="1" ht="19.899999999999999" customHeight="1">
      <c r="A40" s="19"/>
      <c r="B40" s="26" t="s">
        <v>167</v>
      </c>
      <c r="C40" s="20"/>
      <c r="D40" s="21"/>
      <c r="E40" s="22"/>
      <c r="F40" s="21"/>
      <c r="G40" s="23"/>
    </row>
    <row r="41" spans="1:7" s="7" customFormat="1" ht="63.75">
      <c r="A41" s="19"/>
      <c r="B41" s="27" t="s">
        <v>166</v>
      </c>
      <c r="C41" s="20" t="s">
        <v>139</v>
      </c>
      <c r="D41" s="21" t="s">
        <v>93</v>
      </c>
      <c r="E41" s="22"/>
      <c r="F41" s="21"/>
      <c r="G41" s="23">
        <f t="shared" ref="G41" si="6">IFERROR(E41*F41,"")</f>
        <v>0</v>
      </c>
    </row>
    <row r="42" spans="1:7" s="7" customFormat="1" ht="19.899999999999999" customHeight="1">
      <c r="A42" s="19"/>
      <c r="B42" s="20"/>
      <c r="C42" s="20"/>
      <c r="D42" s="21"/>
      <c r="E42" s="22"/>
      <c r="F42" s="21"/>
      <c r="G42" s="23"/>
    </row>
    <row r="43" spans="1:7" s="7" customFormat="1" ht="19.899999999999999" customHeight="1">
      <c r="A43" s="14"/>
      <c r="B43" s="151" t="s">
        <v>121</v>
      </c>
      <c r="C43" s="20"/>
      <c r="D43" s="21"/>
      <c r="E43" s="22"/>
      <c r="F43" s="21"/>
      <c r="G43" s="23"/>
    </row>
    <row r="44" spans="1:7" s="7" customFormat="1" ht="21.6" customHeight="1">
      <c r="A44" s="19"/>
      <c r="B44" s="20"/>
      <c r="C44" s="20"/>
      <c r="D44" s="21"/>
      <c r="E44" s="22"/>
      <c r="F44" s="21"/>
      <c r="G44" s="23"/>
    </row>
    <row r="45" spans="1:7" s="7" customFormat="1" ht="19.899999999999999" customHeight="1">
      <c r="A45" s="19"/>
      <c r="B45" s="26" t="s">
        <v>158</v>
      </c>
      <c r="C45" s="20"/>
      <c r="D45" s="21"/>
      <c r="E45" s="22"/>
      <c r="F45" s="21"/>
      <c r="G45" s="23"/>
    </row>
    <row r="46" spans="1:7" s="7" customFormat="1" ht="51">
      <c r="A46" s="19"/>
      <c r="B46" s="27" t="s">
        <v>159</v>
      </c>
      <c r="C46" s="20" t="s">
        <v>120</v>
      </c>
      <c r="D46" s="21"/>
      <c r="E46" s="22"/>
      <c r="F46" s="21"/>
      <c r="G46" s="23"/>
    </row>
    <row r="47" spans="1:7" s="7" customFormat="1" ht="19.899999999999999" customHeight="1">
      <c r="A47" s="19"/>
      <c r="B47" s="149" t="s">
        <v>164</v>
      </c>
      <c r="C47" s="20"/>
      <c r="D47" s="21" t="s">
        <v>28</v>
      </c>
      <c r="E47" s="22"/>
      <c r="F47" s="21"/>
      <c r="G47" s="23">
        <f t="shared" ref="G47:G48" si="7">IFERROR(E47*F47,"")</f>
        <v>0</v>
      </c>
    </row>
    <row r="48" spans="1:7" s="7" customFormat="1" ht="19.899999999999999" customHeight="1">
      <c r="A48" s="19"/>
      <c r="B48" s="149" t="s">
        <v>165</v>
      </c>
      <c r="C48" s="20"/>
      <c r="D48" s="21" t="s">
        <v>14</v>
      </c>
      <c r="E48" s="22"/>
      <c r="F48" s="21"/>
      <c r="G48" s="23">
        <f t="shared" si="7"/>
        <v>0</v>
      </c>
    </row>
    <row r="49" spans="1:7" s="7" customFormat="1" ht="19.899999999999999" customHeight="1">
      <c r="A49" s="19"/>
      <c r="B49" s="20"/>
      <c r="C49" s="20"/>
      <c r="D49" s="21"/>
      <c r="E49" s="22"/>
      <c r="F49" s="21"/>
      <c r="G49" s="23"/>
    </row>
    <row r="50" spans="1:7" s="7" customFormat="1" ht="19.899999999999999" customHeight="1">
      <c r="A50" s="19"/>
      <c r="B50" s="26" t="s">
        <v>160</v>
      </c>
      <c r="C50" s="20"/>
      <c r="D50" s="21"/>
      <c r="E50" s="22"/>
      <c r="F50" s="21"/>
      <c r="G50" s="23"/>
    </row>
    <row r="51" spans="1:7" s="7" customFormat="1" ht="51">
      <c r="A51" s="19"/>
      <c r="B51" s="27" t="s">
        <v>161</v>
      </c>
      <c r="C51" s="20" t="s">
        <v>139</v>
      </c>
      <c r="D51" s="21"/>
      <c r="E51" s="22"/>
      <c r="F51" s="21"/>
      <c r="G51" s="23"/>
    </row>
    <row r="52" spans="1:7" s="7" customFormat="1" ht="19.899999999999999" customHeight="1">
      <c r="A52" s="19"/>
      <c r="B52" s="149" t="s">
        <v>162</v>
      </c>
      <c r="C52" s="20"/>
      <c r="D52" s="21" t="s">
        <v>25</v>
      </c>
      <c r="E52" s="22"/>
      <c r="F52" s="21"/>
      <c r="G52" s="23">
        <f t="shared" ref="G52" si="8">IFERROR(E52*F52,"")</f>
        <v>0</v>
      </c>
    </row>
    <row r="53" spans="1:7" s="7" customFormat="1" ht="19.899999999999999" customHeight="1">
      <c r="A53" s="19"/>
      <c r="B53" s="149" t="s">
        <v>163</v>
      </c>
      <c r="C53" s="20"/>
      <c r="D53" s="21" t="s">
        <v>14</v>
      </c>
      <c r="E53" s="22"/>
      <c r="F53" s="21"/>
      <c r="G53" s="23">
        <f t="shared" ref="G53" si="9">IFERROR(E53*F53,"")</f>
        <v>0</v>
      </c>
    </row>
    <row r="54" spans="1:7" s="7" customFormat="1" ht="19.899999999999999" customHeight="1">
      <c r="A54" s="19"/>
      <c r="B54" s="20"/>
      <c r="C54" s="20"/>
      <c r="D54" s="21"/>
      <c r="E54" s="22"/>
      <c r="F54" s="21"/>
      <c r="G54" s="23"/>
    </row>
    <row r="55" spans="1:7" s="7" customFormat="1" ht="19.899999999999999" customHeight="1">
      <c r="A55" s="19"/>
      <c r="B55" s="26" t="s">
        <v>167</v>
      </c>
      <c r="C55" s="20"/>
      <c r="D55" s="21"/>
      <c r="E55" s="22"/>
      <c r="F55" s="21"/>
      <c r="G55" s="23"/>
    </row>
    <row r="56" spans="1:7" s="7" customFormat="1" ht="63.75">
      <c r="A56" s="19"/>
      <c r="B56" s="27" t="s">
        <v>166</v>
      </c>
      <c r="C56" s="20" t="s">
        <v>139</v>
      </c>
      <c r="D56" s="21" t="s">
        <v>93</v>
      </c>
      <c r="E56" s="22"/>
      <c r="F56" s="21"/>
      <c r="G56" s="23">
        <f t="shared" ref="G56" si="10">IFERROR(E56*F56,"")</f>
        <v>0</v>
      </c>
    </row>
    <row r="57" spans="1:7" s="7" customFormat="1" ht="19.899999999999999" customHeight="1">
      <c r="A57" s="19"/>
      <c r="B57" s="20"/>
      <c r="C57" s="20"/>
      <c r="D57" s="21"/>
      <c r="E57" s="22"/>
      <c r="F57" s="21"/>
      <c r="G57" s="23"/>
    </row>
    <row r="58" spans="1:7" s="7" customFormat="1" ht="10.15" customHeight="1">
      <c r="B58" s="29"/>
      <c r="C58" s="30"/>
      <c r="D58" s="31"/>
      <c r="E58" s="31"/>
      <c r="F58" s="31"/>
      <c r="G58" s="31"/>
    </row>
    <row r="59" spans="1:7" s="7" customFormat="1" ht="19.5" customHeight="1">
      <c r="A59" s="32" t="str">
        <f>"TOTAL € HT - "&amp;B10</f>
        <v>TOTAL € HT - PEINTURE - REVETEMENTS MURAUX</v>
      </c>
      <c r="B59" s="33"/>
      <c r="C59" s="33"/>
      <c r="D59" s="33"/>
      <c r="E59" s="33"/>
      <c r="F59" s="34"/>
      <c r="G59" s="35">
        <f>SUBTOTAL(109,G12:G58)</f>
        <v>0</v>
      </c>
    </row>
    <row r="60" spans="1:7" s="39" customFormat="1" ht="11.45" hidden="1" customHeight="1" outlineLevel="1"/>
    <row r="61" spans="1:7" s="39" customFormat="1" ht="19.5" hidden="1" customHeight="1" outlineLevel="1">
      <c r="A61" s="43" t="str">
        <f>A10</f>
        <v>LOT</v>
      </c>
      <c r="B61" s="273" t="s">
        <v>15</v>
      </c>
      <c r="C61" s="274"/>
      <c r="D61" s="274"/>
      <c r="E61" s="274"/>
      <c r="F61" s="274"/>
      <c r="G61" s="275"/>
    </row>
    <row r="62" spans="1:7" s="39" customFormat="1" ht="15" hidden="1" customHeight="1" outlineLevel="1">
      <c r="A62" s="44" t="s">
        <v>2</v>
      </c>
      <c r="B62" s="44" t="s">
        <v>3</v>
      </c>
      <c r="C62" s="45" t="s">
        <v>4</v>
      </c>
      <c r="D62" s="46" t="s">
        <v>5</v>
      </c>
      <c r="E62" s="46" t="s">
        <v>6</v>
      </c>
      <c r="F62" s="46" t="s">
        <v>7</v>
      </c>
      <c r="G62" s="47" t="s">
        <v>8</v>
      </c>
    </row>
    <row r="63" spans="1:7" s="39" customFormat="1" ht="19.899999999999999" hidden="1" customHeight="1" outlineLevel="1">
      <c r="A63" s="48"/>
      <c r="B63" s="49"/>
      <c r="C63" s="50"/>
      <c r="D63" s="51" t="e">
        <f>#REF!</f>
        <v>#REF!</v>
      </c>
      <c r="E63" s="52" t="e">
        <f>#REF!</f>
        <v>#REF!</v>
      </c>
      <c r="F63" s="21" t="e">
        <f>ROUNDUP(#REF!*(1+#REF!),#REF!)</f>
        <v>#REF!</v>
      </c>
      <c r="G63" s="23" t="str">
        <f t="shared" ref="G63:G68" si="11">IFERROR(E63*F63,"")</f>
        <v/>
      </c>
    </row>
    <row r="64" spans="1:7" s="39" customFormat="1" ht="19.899999999999999" hidden="1" customHeight="1" outlineLevel="1">
      <c r="A64" s="48"/>
      <c r="B64" s="49"/>
      <c r="C64" s="50"/>
      <c r="D64" s="51" t="e">
        <f>#REF!</f>
        <v>#REF!</v>
      </c>
      <c r="E64" s="52" t="e">
        <f>#REF!</f>
        <v>#REF!</v>
      </c>
      <c r="F64" s="21" t="e">
        <f>ROUNDUP(#REF!*(1+#REF!),#REF!)</f>
        <v>#REF!</v>
      </c>
      <c r="G64" s="23" t="str">
        <f t="shared" si="11"/>
        <v/>
      </c>
    </row>
    <row r="65" spans="1:7" s="39" customFormat="1" ht="19.899999999999999" hidden="1" customHeight="1" outlineLevel="1">
      <c r="A65" s="48"/>
      <c r="B65" s="49"/>
      <c r="C65" s="50"/>
      <c r="D65" s="51" t="e">
        <f>#REF!</f>
        <v>#REF!</v>
      </c>
      <c r="E65" s="52" t="e">
        <f>#REF!</f>
        <v>#REF!</v>
      </c>
      <c r="F65" s="21" t="e">
        <f>ROUNDUP(#REF!*(1+#REF!),#REF!)</f>
        <v>#REF!</v>
      </c>
      <c r="G65" s="23" t="str">
        <f t="shared" si="11"/>
        <v/>
      </c>
    </row>
    <row r="66" spans="1:7" s="39" customFormat="1" ht="19.899999999999999" hidden="1" customHeight="1" outlineLevel="1">
      <c r="A66" s="48"/>
      <c r="B66" s="49"/>
      <c r="C66" s="50"/>
      <c r="D66" s="51" t="e">
        <f>#REF!</f>
        <v>#REF!</v>
      </c>
      <c r="E66" s="52" t="e">
        <f>#REF!</f>
        <v>#REF!</v>
      </c>
      <c r="F66" s="21" t="e">
        <f>ROUNDUP(#REF!*(1+#REF!),#REF!)</f>
        <v>#REF!</v>
      </c>
      <c r="G66" s="23" t="str">
        <f t="shared" si="11"/>
        <v/>
      </c>
    </row>
    <row r="67" spans="1:7" s="39" customFormat="1" ht="19.899999999999999" hidden="1" customHeight="1" outlineLevel="1">
      <c r="A67" s="48"/>
      <c r="B67" s="49"/>
      <c r="C67" s="50"/>
      <c r="D67" s="51" t="e">
        <f>#REF!</f>
        <v>#REF!</v>
      </c>
      <c r="E67" s="52" t="e">
        <f>#REF!</f>
        <v>#REF!</v>
      </c>
      <c r="F67" s="21" t="e">
        <f>ROUNDUP(#REF!*(1+#REF!),#REF!)</f>
        <v>#REF!</v>
      </c>
      <c r="G67" s="23" t="str">
        <f t="shared" si="11"/>
        <v/>
      </c>
    </row>
    <row r="68" spans="1:7" s="39" customFormat="1" ht="19.899999999999999" hidden="1" customHeight="1" outlineLevel="1">
      <c r="A68" s="48"/>
      <c r="B68" s="49"/>
      <c r="C68" s="50"/>
      <c r="D68" s="51" t="e">
        <f>#REF!</f>
        <v>#REF!</v>
      </c>
      <c r="E68" s="52" t="e">
        <f>#REF!</f>
        <v>#REF!</v>
      </c>
      <c r="F68" s="21" t="e">
        <f>ROUNDUP(#REF!*(1+#REF!),#REF!)</f>
        <v>#REF!</v>
      </c>
      <c r="G68" s="23" t="str">
        <f t="shared" si="11"/>
        <v/>
      </c>
    </row>
    <row r="69" spans="1:7" s="39" customFormat="1" ht="10.15" customHeight="1" collapsed="1"/>
    <row r="70" spans="1:7" s="39" customFormat="1" ht="19.5" hidden="1" customHeight="1" outlineLevel="1">
      <c r="A70" s="53" t="s">
        <v>1</v>
      </c>
      <c r="B70" s="279" t="s">
        <v>16</v>
      </c>
      <c r="C70" s="280"/>
      <c r="D70" s="280"/>
      <c r="E70" s="280"/>
      <c r="F70" s="280"/>
      <c r="G70" s="281"/>
    </row>
    <row r="71" spans="1:7" s="39" customFormat="1" ht="15" hidden="1" customHeight="1" outlineLevel="1">
      <c r="A71" s="44" t="s">
        <v>2</v>
      </c>
      <c r="B71" s="44" t="s">
        <v>3</v>
      </c>
      <c r="C71" s="45" t="s">
        <v>4</v>
      </c>
      <c r="D71" s="46" t="s">
        <v>5</v>
      </c>
      <c r="E71" s="46" t="s">
        <v>6</v>
      </c>
      <c r="F71" s="46" t="s">
        <v>7</v>
      </c>
      <c r="G71" s="47" t="s">
        <v>8</v>
      </c>
    </row>
    <row r="72" spans="1:7" s="39" customFormat="1" ht="19.899999999999999" hidden="1" customHeight="1" outlineLevel="1">
      <c r="A72" s="48"/>
      <c r="B72" s="49"/>
      <c r="C72" s="50"/>
      <c r="D72" s="51" t="e">
        <f>#REF!</f>
        <v>#REF!</v>
      </c>
      <c r="E72" s="52" t="e">
        <f>#REF!</f>
        <v>#REF!</v>
      </c>
      <c r="F72" s="21" t="e">
        <f>ROUNDUP(#REF!*(1+#REF!),#REF!)</f>
        <v>#REF!</v>
      </c>
      <c r="G72" s="23" t="str">
        <f t="shared" ref="G72:G77" si="12">IFERROR(E72*F72,"")</f>
        <v/>
      </c>
    </row>
    <row r="73" spans="1:7" s="39" customFormat="1" ht="19.899999999999999" hidden="1" customHeight="1" outlineLevel="1">
      <c r="A73" s="48"/>
      <c r="B73" s="49"/>
      <c r="C73" s="50"/>
      <c r="D73" s="51" t="e">
        <f>#REF!</f>
        <v>#REF!</v>
      </c>
      <c r="E73" s="52" t="e">
        <f>#REF!</f>
        <v>#REF!</v>
      </c>
      <c r="F73" s="21" t="e">
        <f>ROUNDUP(#REF!*(1+#REF!),#REF!)</f>
        <v>#REF!</v>
      </c>
      <c r="G73" s="23" t="str">
        <f t="shared" si="12"/>
        <v/>
      </c>
    </row>
    <row r="74" spans="1:7" s="39" customFormat="1" ht="19.899999999999999" hidden="1" customHeight="1" outlineLevel="1">
      <c r="A74" s="48"/>
      <c r="B74" s="49"/>
      <c r="C74" s="50"/>
      <c r="D74" s="51" t="e">
        <f>#REF!</f>
        <v>#REF!</v>
      </c>
      <c r="E74" s="52" t="e">
        <f>#REF!</f>
        <v>#REF!</v>
      </c>
      <c r="F74" s="21" t="e">
        <f>ROUNDUP(#REF!*(1+#REF!),#REF!)</f>
        <v>#REF!</v>
      </c>
      <c r="G74" s="23" t="str">
        <f t="shared" si="12"/>
        <v/>
      </c>
    </row>
    <row r="75" spans="1:7" s="39" customFormat="1" ht="19.899999999999999" hidden="1" customHeight="1" outlineLevel="1">
      <c r="A75" s="48"/>
      <c r="B75" s="49"/>
      <c r="C75" s="50"/>
      <c r="D75" s="51" t="e">
        <f>#REF!</f>
        <v>#REF!</v>
      </c>
      <c r="E75" s="52" t="e">
        <f>#REF!</f>
        <v>#REF!</v>
      </c>
      <c r="F75" s="21" t="e">
        <f>ROUNDUP(#REF!*(1+#REF!),#REF!)</f>
        <v>#REF!</v>
      </c>
      <c r="G75" s="23" t="str">
        <f t="shared" si="12"/>
        <v/>
      </c>
    </row>
    <row r="76" spans="1:7" s="39" customFormat="1" ht="19.899999999999999" hidden="1" customHeight="1" outlineLevel="1">
      <c r="A76" s="48"/>
      <c r="B76" s="49"/>
      <c r="C76" s="50"/>
      <c r="D76" s="51" t="e">
        <f>#REF!</f>
        <v>#REF!</v>
      </c>
      <c r="E76" s="52" t="e">
        <f>#REF!</f>
        <v>#REF!</v>
      </c>
      <c r="F76" s="21" t="e">
        <f>ROUNDUP(#REF!*(1+#REF!),#REF!)</f>
        <v>#REF!</v>
      </c>
      <c r="G76" s="23" t="str">
        <f t="shared" si="12"/>
        <v/>
      </c>
    </row>
    <row r="77" spans="1:7" s="39" customFormat="1" ht="19.899999999999999" hidden="1" customHeight="1" outlineLevel="1">
      <c r="A77" s="48"/>
      <c r="B77" s="49"/>
      <c r="C77" s="50"/>
      <c r="D77" s="51" t="e">
        <f>#REF!</f>
        <v>#REF!</v>
      </c>
      <c r="E77" s="52" t="e">
        <f>#REF!</f>
        <v>#REF!</v>
      </c>
      <c r="F77" s="21" t="e">
        <f>ROUNDUP(#REF!*(1+#REF!),#REF!)</f>
        <v>#REF!</v>
      </c>
      <c r="G77" s="23" t="str">
        <f t="shared" si="12"/>
        <v/>
      </c>
    </row>
    <row r="78" spans="1:7" s="39" customFormat="1" ht="10.15" hidden="1" customHeight="1" outlineLevel="1"/>
    <row r="79" spans="1:7" s="7" customFormat="1" ht="19.5" customHeight="1" collapsed="1">
      <c r="A79" s="54" t="str">
        <f>"TOTAL € HT - "&amp;B70</f>
        <v>TOTAL € HT - OPTIONS</v>
      </c>
      <c r="B79" s="55"/>
      <c r="C79" s="55"/>
      <c r="D79" s="55"/>
      <c r="E79" s="55"/>
      <c r="F79" s="56"/>
      <c r="G79" s="57">
        <f>SUBTOTAL(109,G72:G78)</f>
        <v>0</v>
      </c>
    </row>
    <row r="80" spans="1:7" s="39" customFormat="1" ht="10.15" customHeight="1"/>
    <row r="81" spans="1:7" s="39" customFormat="1" ht="19.5" hidden="1" customHeight="1" outlineLevel="1">
      <c r="A81" s="58" t="s">
        <v>1</v>
      </c>
      <c r="B81" s="276" t="s">
        <v>17</v>
      </c>
      <c r="C81" s="277"/>
      <c r="D81" s="277"/>
      <c r="E81" s="277"/>
      <c r="F81" s="277"/>
      <c r="G81" s="278"/>
    </row>
    <row r="82" spans="1:7" s="39" customFormat="1" ht="15" hidden="1" customHeight="1" outlineLevel="1">
      <c r="A82" s="44" t="s">
        <v>2</v>
      </c>
      <c r="B82" s="44" t="s">
        <v>3</v>
      </c>
      <c r="C82" s="45" t="s">
        <v>4</v>
      </c>
      <c r="D82" s="46" t="s">
        <v>5</v>
      </c>
      <c r="E82" s="46" t="s">
        <v>6</v>
      </c>
      <c r="F82" s="46" t="s">
        <v>7</v>
      </c>
      <c r="G82" s="47" t="s">
        <v>8</v>
      </c>
    </row>
    <row r="83" spans="1:7" s="39" customFormat="1" ht="19.899999999999999" hidden="1" customHeight="1" outlineLevel="1">
      <c r="A83" s="48"/>
      <c r="B83" s="49"/>
      <c r="C83" s="50"/>
      <c r="D83" s="51" t="e">
        <f>#REF!</f>
        <v>#REF!</v>
      </c>
      <c r="E83" s="52" t="e">
        <f>#REF!</f>
        <v>#REF!</v>
      </c>
      <c r="F83" s="21" t="e">
        <f>ROUNDUP(#REF!*(1+#REF!),#REF!)</f>
        <v>#REF!</v>
      </c>
      <c r="G83" s="23" t="str">
        <f t="shared" ref="G83:G88" si="13">IFERROR(E83*F83,"")</f>
        <v/>
      </c>
    </row>
    <row r="84" spans="1:7" s="39" customFormat="1" ht="19.899999999999999" hidden="1" customHeight="1" outlineLevel="1">
      <c r="A84" s="48"/>
      <c r="B84" s="49"/>
      <c r="C84" s="50"/>
      <c r="D84" s="51" t="e">
        <f>#REF!</f>
        <v>#REF!</v>
      </c>
      <c r="E84" s="52" t="e">
        <f>#REF!</f>
        <v>#REF!</v>
      </c>
      <c r="F84" s="21" t="e">
        <f>ROUNDUP(#REF!*(1+#REF!),#REF!)</f>
        <v>#REF!</v>
      </c>
      <c r="G84" s="23" t="str">
        <f t="shared" si="13"/>
        <v/>
      </c>
    </row>
    <row r="85" spans="1:7" s="39" customFormat="1" ht="19.899999999999999" hidden="1" customHeight="1" outlineLevel="1">
      <c r="A85" s="48"/>
      <c r="B85" s="49"/>
      <c r="C85" s="50"/>
      <c r="D85" s="51" t="e">
        <f>#REF!</f>
        <v>#REF!</v>
      </c>
      <c r="E85" s="52" t="e">
        <f>#REF!</f>
        <v>#REF!</v>
      </c>
      <c r="F85" s="21" t="e">
        <f>ROUNDUP(#REF!*(1+#REF!),#REF!)</f>
        <v>#REF!</v>
      </c>
      <c r="G85" s="23" t="str">
        <f t="shared" si="13"/>
        <v/>
      </c>
    </row>
    <row r="86" spans="1:7" s="39" customFormat="1" ht="19.899999999999999" hidden="1" customHeight="1" outlineLevel="1">
      <c r="A86" s="48"/>
      <c r="B86" s="49"/>
      <c r="C86" s="50"/>
      <c r="D86" s="51" t="e">
        <f>#REF!</f>
        <v>#REF!</v>
      </c>
      <c r="E86" s="52" t="e">
        <f>#REF!</f>
        <v>#REF!</v>
      </c>
      <c r="F86" s="21" t="e">
        <f>ROUNDUP(#REF!*(1+#REF!),#REF!)</f>
        <v>#REF!</v>
      </c>
      <c r="G86" s="23" t="str">
        <f t="shared" si="13"/>
        <v/>
      </c>
    </row>
    <row r="87" spans="1:7" s="39" customFormat="1" ht="19.899999999999999" hidden="1" customHeight="1" outlineLevel="1">
      <c r="A87" s="48"/>
      <c r="B87" s="49"/>
      <c r="C87" s="50"/>
      <c r="D87" s="51" t="e">
        <f>#REF!</f>
        <v>#REF!</v>
      </c>
      <c r="E87" s="52" t="e">
        <f>#REF!</f>
        <v>#REF!</v>
      </c>
      <c r="F87" s="21" t="e">
        <f>ROUNDUP(#REF!*(1+#REF!),#REF!)</f>
        <v>#REF!</v>
      </c>
      <c r="G87" s="23" t="str">
        <f t="shared" si="13"/>
        <v/>
      </c>
    </row>
    <row r="88" spans="1:7" s="39" customFormat="1" ht="19.899999999999999" hidden="1" customHeight="1" outlineLevel="1">
      <c r="A88" s="48"/>
      <c r="B88" s="49"/>
      <c r="C88" s="50"/>
      <c r="D88" s="51" t="e">
        <f>#REF!</f>
        <v>#REF!</v>
      </c>
      <c r="E88" s="52" t="e">
        <f>#REF!</f>
        <v>#REF!</v>
      </c>
      <c r="F88" s="21" t="e">
        <f>ROUNDUP(#REF!*(1+#REF!),#REF!)</f>
        <v>#REF!</v>
      </c>
      <c r="G88" s="23" t="str">
        <f t="shared" si="13"/>
        <v/>
      </c>
    </row>
    <row r="89" spans="1:7" s="39" customFormat="1" ht="10.15" hidden="1" customHeight="1" outlineLevel="1"/>
    <row r="90" spans="1:7" s="7" customFormat="1" ht="19.5" customHeight="1" collapsed="1">
      <c r="A90" s="59" t="str">
        <f>"TOTAL € HT - "&amp;B81</f>
        <v>TOTAL € HT - COMPLEMENTS</v>
      </c>
      <c r="B90" s="60"/>
      <c r="C90" s="60"/>
      <c r="D90" s="60"/>
      <c r="E90" s="60"/>
      <c r="F90" s="61"/>
      <c r="G90" s="62">
        <f>SUBTOTAL(109,G83:G89)</f>
        <v>0</v>
      </c>
    </row>
    <row r="91" spans="1:7" s="39" customFormat="1" ht="20.100000000000001" customHeight="1">
      <c r="C91" s="63"/>
      <c r="E91" s="64"/>
    </row>
    <row r="92" spans="1:7" s="39" customFormat="1" ht="20.100000000000001" customHeight="1">
      <c r="C92" s="63"/>
      <c r="E92" s="64"/>
      <c r="G92" s="65">
        <f>G59+G90</f>
        <v>0</v>
      </c>
    </row>
    <row r="93" spans="1:7" s="39" customFormat="1" ht="20.100000000000001" customHeight="1">
      <c r="C93" s="63"/>
      <c r="E93" s="64"/>
    </row>
    <row r="94" spans="1:7" s="7" customFormat="1" ht="20.100000000000001" customHeight="1">
      <c r="C94" s="66"/>
    </row>
    <row r="95" spans="1:7" s="7" customFormat="1" ht="20.100000000000001" customHeight="1">
      <c r="C95" s="66"/>
    </row>
    <row r="96" spans="1:7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 ht="20.100000000000001" customHeight="1">
      <c r="C125" s="66"/>
    </row>
    <row r="126" spans="3:3" s="7" customFormat="1" ht="20.100000000000001" customHeight="1">
      <c r="C126" s="66"/>
    </row>
    <row r="127" spans="3:3" s="7" customFormat="1" ht="20.100000000000001" customHeight="1">
      <c r="C127" s="66"/>
    </row>
    <row r="128" spans="3:3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 ht="20.100000000000001" customHeight="1">
      <c r="C137" s="66"/>
    </row>
    <row r="138" spans="3:3" s="7" customFormat="1" ht="20.100000000000001" customHeight="1">
      <c r="C138" s="66"/>
    </row>
    <row r="139" spans="3:3" s="7" customFormat="1" ht="20.100000000000001" customHeight="1">
      <c r="C139" s="66"/>
    </row>
    <row r="140" spans="3:3" s="7" customFormat="1" ht="20.100000000000001" customHeight="1">
      <c r="C140" s="66"/>
    </row>
    <row r="141" spans="3:3" s="7" customFormat="1" ht="20.100000000000001" customHeight="1">
      <c r="C141" s="66"/>
    </row>
    <row r="142" spans="3:3" s="7" customFormat="1" ht="20.100000000000001" customHeight="1">
      <c r="C142" s="66"/>
    </row>
    <row r="143" spans="3:3" s="7" customFormat="1" ht="20.100000000000001" customHeight="1">
      <c r="C143" s="66"/>
    </row>
    <row r="144" spans="3:3" s="7" customFormat="1" ht="20.100000000000001" customHeight="1">
      <c r="C144" s="66"/>
    </row>
    <row r="145" spans="3:3" s="7" customFormat="1" ht="20.100000000000001" customHeight="1">
      <c r="C145" s="66"/>
    </row>
    <row r="146" spans="3:3" s="7" customFormat="1" ht="20.100000000000001" customHeight="1">
      <c r="C146" s="66"/>
    </row>
    <row r="147" spans="3:3" s="7" customFormat="1" ht="20.100000000000001" customHeight="1">
      <c r="C147" s="66"/>
    </row>
    <row r="148" spans="3:3" s="7" customFormat="1" ht="20.100000000000001" customHeight="1">
      <c r="C148" s="66"/>
    </row>
    <row r="149" spans="3:3" s="7" customFormat="1" ht="20.100000000000001" customHeight="1">
      <c r="C149" s="66"/>
    </row>
    <row r="150" spans="3:3" s="7" customFormat="1" ht="20.100000000000001" customHeight="1">
      <c r="C150" s="66"/>
    </row>
    <row r="151" spans="3:3" s="7" customFormat="1" ht="20.100000000000001" customHeigh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184" spans="3:3" s="7" customFormat="1">
      <c r="C184" s="66"/>
    </row>
    <row r="185" spans="3:3" s="7" customFormat="1">
      <c r="C185" s="66"/>
    </row>
    <row r="186" spans="3:3" s="7" customFormat="1">
      <c r="C186" s="66"/>
    </row>
    <row r="187" spans="3:3" s="7" customFormat="1">
      <c r="C187" s="66"/>
    </row>
    <row r="188" spans="3:3" s="7" customFormat="1">
      <c r="C188" s="66"/>
    </row>
    <row r="189" spans="3:3" s="7" customFormat="1">
      <c r="C189" s="66"/>
    </row>
    <row r="190" spans="3:3" s="7" customFormat="1">
      <c r="C190" s="66"/>
    </row>
    <row r="191" spans="3:3" s="7" customFormat="1">
      <c r="C191" s="66"/>
    </row>
    <row r="192" spans="3:3" s="7" customFormat="1">
      <c r="C192" s="66"/>
    </row>
    <row r="193" spans="3:3" s="7" customFormat="1">
      <c r="C193" s="66"/>
    </row>
    <row r="194" spans="3:3" s="7" customFormat="1">
      <c r="C194" s="66"/>
    </row>
    <row r="195" spans="3:3" s="7" customFormat="1">
      <c r="C195" s="66"/>
    </row>
    <row r="196" spans="3:3" s="7" customFormat="1">
      <c r="C196" s="66"/>
    </row>
    <row r="197" spans="3:3" s="7" customFormat="1">
      <c r="C197" s="66"/>
    </row>
    <row r="198" spans="3:3" s="7" customFormat="1">
      <c r="C198" s="66"/>
    </row>
    <row r="263" spans="1:7">
      <c r="B263" s="2" t="s">
        <v>18</v>
      </c>
    </row>
    <row r="264" spans="1:7" s="7" customFormat="1" ht="19.899999999999999" customHeight="1" outlineLevel="1">
      <c r="A264" s="19"/>
      <c r="B264" s="20" t="s">
        <v>19</v>
      </c>
      <c r="C264" s="20"/>
      <c r="D264" s="21" t="e">
        <f>#REF!</f>
        <v>#REF!</v>
      </c>
      <c r="E264" s="22" t="e">
        <f>#REF!</f>
        <v>#REF!</v>
      </c>
      <c r="F264" s="21" t="e">
        <f>ROUNDUP(#REF!/(1+#REF!),#REF!)</f>
        <v>#REF!</v>
      </c>
      <c r="G264" s="23" t="str">
        <f>IFERROR(E264*F264,"")</f>
        <v/>
      </c>
    </row>
  </sheetData>
  <mergeCells count="11">
    <mergeCell ref="A7:G7"/>
    <mergeCell ref="A1:F2"/>
    <mergeCell ref="A3:G4"/>
    <mergeCell ref="B5:G5"/>
    <mergeCell ref="A6:G6"/>
    <mergeCell ref="A8:G8"/>
    <mergeCell ref="B9:G9"/>
    <mergeCell ref="B10:G10"/>
    <mergeCell ref="B61:G61"/>
    <mergeCell ref="B81:G81"/>
    <mergeCell ref="B70:G70"/>
  </mergeCells>
  <dataValidations count="1">
    <dataValidation allowBlank="1" sqref="A3" xr:uid="{0B0B6F38-D410-4525-A298-EC34A42E1164}"/>
  </dataValidations>
  <hyperlinks>
    <hyperlink ref="A3:G4" location="SYNTHESE!A1" display="DPGF" xr:uid="{F1972138-FDF9-4217-AF6D-BFBC9FA271EF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A4E20-6D9F-4FED-93AC-90D8FF9BF8C6}">
  <sheetPr>
    <pageSetUpPr fitToPage="1"/>
  </sheetPr>
  <dimension ref="A1:H235"/>
  <sheetViews>
    <sheetView topLeftCell="B1" workbookViewId="0">
      <selection activeCell="I1" sqref="I1:BA1048576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8" width="1.85546875" style="2" customWidth="1" outlineLevel="1"/>
    <col min="9" max="16384" width="12.28515625" style="2"/>
  </cols>
  <sheetData>
    <row r="1" spans="1:8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8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8" ht="15" customHeight="1">
      <c r="A3" s="288" t="s">
        <v>0</v>
      </c>
      <c r="B3" s="289"/>
      <c r="C3" s="289"/>
      <c r="D3" s="289"/>
      <c r="E3" s="289"/>
      <c r="F3" s="289"/>
      <c r="G3" s="290"/>
      <c r="H3" s="3"/>
    </row>
    <row r="4" spans="1:8" ht="15" customHeight="1">
      <c r="A4" s="291"/>
      <c r="B4" s="292"/>
      <c r="C4" s="292"/>
      <c r="D4" s="292"/>
      <c r="E4" s="292"/>
      <c r="F4" s="292"/>
      <c r="G4" s="293"/>
      <c r="H4" s="3"/>
    </row>
    <row r="5" spans="1:8" s="7" customFormat="1" ht="10.15" customHeight="1" outlineLevel="1">
      <c r="B5" s="258"/>
      <c r="C5" s="258"/>
      <c r="D5" s="258"/>
      <c r="E5" s="258"/>
      <c r="F5" s="258"/>
      <c r="G5" s="258"/>
      <c r="H5" s="3"/>
    </row>
    <row r="6" spans="1:8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  <c r="H6" s="3"/>
    </row>
    <row r="7" spans="1:8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  <c r="H7" s="3"/>
    </row>
    <row r="8" spans="1:8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  <c r="H8" s="3"/>
    </row>
    <row r="9" spans="1:8" ht="10.15" customHeight="1">
      <c r="B9" s="255"/>
      <c r="C9" s="255"/>
      <c r="D9" s="255"/>
      <c r="E9" s="255"/>
      <c r="F9" s="255"/>
      <c r="G9" s="255"/>
      <c r="H9" s="10"/>
    </row>
    <row r="10" spans="1:8" s="7" customFormat="1" ht="19.5" customHeight="1">
      <c r="A10" s="12" t="s">
        <v>1</v>
      </c>
      <c r="B10" s="270" t="s">
        <v>168</v>
      </c>
      <c r="C10" s="271"/>
      <c r="D10" s="271"/>
      <c r="E10" s="271"/>
      <c r="F10" s="271"/>
      <c r="G10" s="272"/>
    </row>
    <row r="11" spans="1:8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8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8" s="7" customFormat="1" ht="19.899999999999999" customHeight="1">
      <c r="A13" s="19"/>
      <c r="B13" s="25" t="s">
        <v>169</v>
      </c>
      <c r="C13" s="20"/>
      <c r="D13" s="21"/>
      <c r="E13" s="22"/>
      <c r="F13" s="21"/>
      <c r="G13" s="23"/>
    </row>
    <row r="14" spans="1:8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8" s="7" customFormat="1" ht="19.899999999999999" customHeight="1">
      <c r="A15" s="14"/>
      <c r="B15" s="151" t="s">
        <v>99</v>
      </c>
      <c r="C15" s="20"/>
      <c r="D15" s="21"/>
      <c r="E15" s="22"/>
      <c r="F15" s="21"/>
      <c r="G15" s="23"/>
    </row>
    <row r="16" spans="1:8" s="7" customFormat="1" ht="25.5">
      <c r="A16" s="19"/>
      <c r="B16" s="26" t="s">
        <v>170</v>
      </c>
      <c r="C16" s="20"/>
      <c r="D16" s="21"/>
      <c r="E16" s="22"/>
      <c r="F16" s="21"/>
      <c r="G16" s="23"/>
    </row>
    <row r="17" spans="1:8" s="7" customFormat="1" ht="79.150000000000006" customHeight="1">
      <c r="A17" s="19"/>
      <c r="B17" s="27" t="s">
        <v>171</v>
      </c>
      <c r="C17" s="20" t="s">
        <v>129</v>
      </c>
      <c r="D17" s="21" t="s">
        <v>28</v>
      </c>
      <c r="E17" s="22"/>
      <c r="F17" s="21"/>
      <c r="G17" s="23">
        <f t="shared" ref="G17" si="0">IFERROR(E17*F17,"")</f>
        <v>0</v>
      </c>
    </row>
    <row r="18" spans="1:8" s="7" customFormat="1" ht="21.6" customHeight="1">
      <c r="A18" s="19"/>
      <c r="B18" s="20"/>
      <c r="C18" s="20"/>
      <c r="D18" s="21"/>
      <c r="E18" s="22"/>
      <c r="F18" s="21"/>
      <c r="G18" s="23"/>
    </row>
    <row r="19" spans="1:8" s="7" customFormat="1" ht="19.899999999999999" customHeight="1">
      <c r="A19" s="14"/>
      <c r="B19" s="151" t="s">
        <v>116</v>
      </c>
      <c r="C19" s="20"/>
      <c r="D19" s="21"/>
      <c r="E19" s="22"/>
      <c r="F19" s="21"/>
      <c r="G19" s="23"/>
    </row>
    <row r="20" spans="1:8" s="7" customFormat="1" ht="21.6" customHeight="1">
      <c r="A20" s="19"/>
      <c r="B20" s="20"/>
      <c r="C20" s="20"/>
      <c r="D20" s="21"/>
      <c r="E20" s="22"/>
      <c r="F20" s="21"/>
      <c r="G20" s="23"/>
    </row>
    <row r="21" spans="1:8" s="7" customFormat="1" ht="29.45" customHeight="1">
      <c r="A21" s="19"/>
      <c r="B21" s="26" t="s">
        <v>170</v>
      </c>
      <c r="C21" s="20"/>
      <c r="D21" s="21"/>
      <c r="E21" s="22"/>
      <c r="F21" s="21"/>
      <c r="G21" s="23"/>
    </row>
    <row r="22" spans="1:8" s="7" customFormat="1" ht="63.75">
      <c r="A22" s="19"/>
      <c r="B22" s="27" t="s">
        <v>171</v>
      </c>
      <c r="C22" s="20" t="s">
        <v>139</v>
      </c>
      <c r="D22" s="21" t="s">
        <v>28</v>
      </c>
      <c r="E22" s="22"/>
      <c r="F22" s="21"/>
      <c r="G22" s="23">
        <f t="shared" ref="G22" si="1">IFERROR(E22*F22,"")</f>
        <v>0</v>
      </c>
    </row>
    <row r="23" spans="1:8" s="7" customFormat="1" ht="19.899999999999999" customHeight="1">
      <c r="A23" s="19"/>
      <c r="B23" s="20"/>
      <c r="C23" s="20"/>
      <c r="D23" s="21"/>
      <c r="E23" s="22"/>
      <c r="F23" s="21"/>
      <c r="G23" s="23"/>
    </row>
    <row r="24" spans="1:8" s="7" customFormat="1" ht="19.899999999999999" customHeight="1">
      <c r="A24" s="14"/>
      <c r="B24" s="151" t="s">
        <v>121</v>
      </c>
      <c r="C24" s="20"/>
      <c r="D24" s="21"/>
      <c r="E24" s="22"/>
      <c r="F24" s="21"/>
      <c r="G24" s="23"/>
    </row>
    <row r="25" spans="1:8" s="7" customFormat="1" ht="21.6" customHeight="1">
      <c r="A25" s="19"/>
      <c r="B25" s="20"/>
      <c r="C25" s="20"/>
      <c r="D25" s="21"/>
      <c r="E25" s="22"/>
      <c r="F25" s="21"/>
      <c r="G25" s="23"/>
    </row>
    <row r="26" spans="1:8" s="7" customFormat="1" ht="31.9" customHeight="1">
      <c r="A26" s="19"/>
      <c r="B26" s="26" t="s">
        <v>170</v>
      </c>
      <c r="C26" s="20"/>
      <c r="D26" s="21"/>
      <c r="E26" s="22"/>
      <c r="F26" s="21"/>
      <c r="G26" s="23"/>
    </row>
    <row r="27" spans="1:8" s="7" customFormat="1" ht="63.75">
      <c r="A27" s="19"/>
      <c r="B27" s="27" t="s">
        <v>171</v>
      </c>
      <c r="C27" s="20" t="s">
        <v>120</v>
      </c>
      <c r="D27" s="21" t="s">
        <v>28</v>
      </c>
      <c r="E27" s="22"/>
      <c r="F27" s="21"/>
      <c r="G27" s="23">
        <f t="shared" ref="G27" si="2">IFERROR(E27*F27,"")</f>
        <v>0</v>
      </c>
    </row>
    <row r="28" spans="1:8" s="7" customFormat="1" ht="19.899999999999999" customHeight="1">
      <c r="A28" s="19"/>
      <c r="B28" s="20"/>
      <c r="C28" s="20"/>
      <c r="D28" s="21"/>
      <c r="E28" s="22"/>
      <c r="F28" s="21"/>
      <c r="G28" s="23"/>
    </row>
    <row r="29" spans="1:8" s="7" customFormat="1" ht="10.15" customHeight="1">
      <c r="B29" s="29"/>
      <c r="C29" s="30"/>
      <c r="D29" s="31"/>
      <c r="E29" s="31"/>
      <c r="F29" s="31"/>
      <c r="G29" s="31"/>
    </row>
    <row r="30" spans="1:8" s="7" customFormat="1" ht="19.5" customHeight="1">
      <c r="A30" s="32" t="str">
        <f>"TOTAL € HT - "&amp;B10</f>
        <v>TOTAL € HT - FAUX-PLAFOND</v>
      </c>
      <c r="B30" s="33"/>
      <c r="C30" s="33"/>
      <c r="D30" s="33"/>
      <c r="E30" s="33"/>
      <c r="F30" s="34"/>
      <c r="G30" s="35">
        <f>SUBTOTAL(109,G12:G29)</f>
        <v>0</v>
      </c>
    </row>
    <row r="31" spans="1:8" s="39" customFormat="1" ht="11.45" hidden="1" customHeight="1" outlineLevel="1">
      <c r="H31" s="7"/>
    </row>
    <row r="32" spans="1:8" s="39" customFormat="1" ht="19.5" hidden="1" customHeight="1" outlineLevel="1">
      <c r="A32" s="43" t="str">
        <f>A10</f>
        <v>LOT</v>
      </c>
      <c r="B32" s="273" t="s">
        <v>15</v>
      </c>
      <c r="C32" s="274"/>
      <c r="D32" s="274"/>
      <c r="E32" s="274"/>
      <c r="F32" s="274"/>
      <c r="G32" s="275"/>
      <c r="H32" s="7"/>
    </row>
    <row r="33" spans="1:8" s="39" customFormat="1" ht="15" hidden="1" customHeight="1" outlineLevel="1">
      <c r="A33" s="44" t="s">
        <v>2</v>
      </c>
      <c r="B33" s="44" t="s">
        <v>3</v>
      </c>
      <c r="C33" s="45" t="s">
        <v>4</v>
      </c>
      <c r="D33" s="46" t="s">
        <v>5</v>
      </c>
      <c r="E33" s="46" t="s">
        <v>6</v>
      </c>
      <c r="F33" s="46" t="s">
        <v>7</v>
      </c>
      <c r="G33" s="47" t="s">
        <v>8</v>
      </c>
      <c r="H33" s="7"/>
    </row>
    <row r="34" spans="1:8" s="39" customFormat="1" ht="19.899999999999999" hidden="1" customHeight="1" outlineLevel="1">
      <c r="A34" s="48"/>
      <c r="B34" s="49"/>
      <c r="C34" s="50"/>
      <c r="D34" s="51" t="e">
        <f>#REF!</f>
        <v>#REF!</v>
      </c>
      <c r="E34" s="52" t="e">
        <f>#REF!</f>
        <v>#REF!</v>
      </c>
      <c r="F34" s="21" t="e">
        <f>ROUNDUP(#REF!*(1+#REF!),#REF!)</f>
        <v>#REF!</v>
      </c>
      <c r="G34" s="23" t="str">
        <f t="shared" ref="G34:G39" si="3">IFERROR(E34*F34,"")</f>
        <v/>
      </c>
      <c r="H34" s="7"/>
    </row>
    <row r="35" spans="1:8" s="39" customFormat="1" ht="19.899999999999999" hidden="1" customHeight="1" outlineLevel="1">
      <c r="A35" s="48"/>
      <c r="B35" s="49"/>
      <c r="C35" s="50"/>
      <c r="D35" s="51" t="e">
        <f>#REF!</f>
        <v>#REF!</v>
      </c>
      <c r="E35" s="52" t="e">
        <f>#REF!</f>
        <v>#REF!</v>
      </c>
      <c r="F35" s="21" t="e">
        <f>ROUNDUP(#REF!*(1+#REF!),#REF!)</f>
        <v>#REF!</v>
      </c>
      <c r="G35" s="23" t="str">
        <f t="shared" si="3"/>
        <v/>
      </c>
      <c r="H35" s="7"/>
    </row>
    <row r="36" spans="1:8" s="39" customFormat="1" ht="19.899999999999999" hidden="1" customHeight="1" outlineLevel="1">
      <c r="A36" s="48"/>
      <c r="B36" s="49"/>
      <c r="C36" s="50"/>
      <c r="D36" s="51" t="e">
        <f>#REF!</f>
        <v>#REF!</v>
      </c>
      <c r="E36" s="52" t="e">
        <f>#REF!</f>
        <v>#REF!</v>
      </c>
      <c r="F36" s="21" t="e">
        <f>ROUNDUP(#REF!*(1+#REF!),#REF!)</f>
        <v>#REF!</v>
      </c>
      <c r="G36" s="23" t="str">
        <f t="shared" si="3"/>
        <v/>
      </c>
      <c r="H36" s="7"/>
    </row>
    <row r="37" spans="1:8" s="39" customFormat="1" ht="19.899999999999999" hidden="1" customHeight="1" outlineLevel="1">
      <c r="A37" s="48"/>
      <c r="B37" s="49"/>
      <c r="C37" s="50"/>
      <c r="D37" s="51" t="e">
        <f>#REF!</f>
        <v>#REF!</v>
      </c>
      <c r="E37" s="52" t="e">
        <f>#REF!</f>
        <v>#REF!</v>
      </c>
      <c r="F37" s="21" t="e">
        <f>ROUNDUP(#REF!*(1+#REF!),#REF!)</f>
        <v>#REF!</v>
      </c>
      <c r="G37" s="23" t="str">
        <f t="shared" si="3"/>
        <v/>
      </c>
      <c r="H37" s="7"/>
    </row>
    <row r="38" spans="1:8" s="39" customFormat="1" ht="19.899999999999999" hidden="1" customHeight="1" outlineLevel="1">
      <c r="A38" s="48"/>
      <c r="B38" s="49"/>
      <c r="C38" s="50"/>
      <c r="D38" s="51" t="e">
        <f>#REF!</f>
        <v>#REF!</v>
      </c>
      <c r="E38" s="52" t="e">
        <f>#REF!</f>
        <v>#REF!</v>
      </c>
      <c r="F38" s="21" t="e">
        <f>ROUNDUP(#REF!*(1+#REF!),#REF!)</f>
        <v>#REF!</v>
      </c>
      <c r="G38" s="23" t="str">
        <f t="shared" si="3"/>
        <v/>
      </c>
      <c r="H38" s="7"/>
    </row>
    <row r="39" spans="1:8" s="39" customFormat="1" ht="19.899999999999999" hidden="1" customHeight="1" outlineLevel="1">
      <c r="A39" s="48"/>
      <c r="B39" s="49"/>
      <c r="C39" s="50"/>
      <c r="D39" s="51" t="e">
        <f>#REF!</f>
        <v>#REF!</v>
      </c>
      <c r="E39" s="52" t="e">
        <f>#REF!</f>
        <v>#REF!</v>
      </c>
      <c r="F39" s="21" t="e">
        <f>ROUNDUP(#REF!*(1+#REF!),#REF!)</f>
        <v>#REF!</v>
      </c>
      <c r="G39" s="23" t="str">
        <f t="shared" si="3"/>
        <v/>
      </c>
      <c r="H39" s="7"/>
    </row>
    <row r="40" spans="1:8" s="39" customFormat="1" ht="10.15" customHeight="1" collapsed="1">
      <c r="H40" s="7"/>
    </row>
    <row r="41" spans="1:8" s="39" customFormat="1" ht="19.5" hidden="1" customHeight="1" outlineLevel="1">
      <c r="A41" s="53" t="s">
        <v>1</v>
      </c>
      <c r="B41" s="279" t="s">
        <v>16</v>
      </c>
      <c r="C41" s="280"/>
      <c r="D41" s="280"/>
      <c r="E41" s="280"/>
      <c r="F41" s="280"/>
      <c r="G41" s="281"/>
      <c r="H41" s="7"/>
    </row>
    <row r="42" spans="1:8" s="39" customFormat="1" ht="15" hidden="1" customHeight="1" outlineLevel="1">
      <c r="A42" s="44" t="s">
        <v>2</v>
      </c>
      <c r="B42" s="44" t="s">
        <v>3</v>
      </c>
      <c r="C42" s="45" t="s">
        <v>4</v>
      </c>
      <c r="D42" s="46" t="s">
        <v>5</v>
      </c>
      <c r="E42" s="46" t="s">
        <v>6</v>
      </c>
      <c r="F42" s="46" t="s">
        <v>7</v>
      </c>
      <c r="G42" s="47" t="s">
        <v>8</v>
      </c>
      <c r="H42" s="7"/>
    </row>
    <row r="43" spans="1:8" s="39" customFormat="1" ht="19.899999999999999" hidden="1" customHeight="1" outlineLevel="1">
      <c r="A43" s="48"/>
      <c r="B43" s="49"/>
      <c r="C43" s="50"/>
      <c r="D43" s="51" t="e">
        <f>#REF!</f>
        <v>#REF!</v>
      </c>
      <c r="E43" s="52" t="e">
        <f>#REF!</f>
        <v>#REF!</v>
      </c>
      <c r="F43" s="21" t="e">
        <f>ROUNDUP(#REF!*(1+#REF!),#REF!)</f>
        <v>#REF!</v>
      </c>
      <c r="G43" s="23" t="str">
        <f t="shared" ref="G43:G48" si="4">IFERROR(E43*F43,"")</f>
        <v/>
      </c>
      <c r="H43" s="7"/>
    </row>
    <row r="44" spans="1:8" s="39" customFormat="1" ht="19.899999999999999" hidden="1" customHeight="1" outlineLevel="1">
      <c r="A44" s="48"/>
      <c r="B44" s="49"/>
      <c r="C44" s="50"/>
      <c r="D44" s="51" t="e">
        <f>#REF!</f>
        <v>#REF!</v>
      </c>
      <c r="E44" s="52" t="e">
        <f>#REF!</f>
        <v>#REF!</v>
      </c>
      <c r="F44" s="21" t="e">
        <f>ROUNDUP(#REF!*(1+#REF!),#REF!)</f>
        <v>#REF!</v>
      </c>
      <c r="G44" s="23" t="str">
        <f t="shared" si="4"/>
        <v/>
      </c>
      <c r="H44" s="7"/>
    </row>
    <row r="45" spans="1:8" s="39" customFormat="1" ht="19.899999999999999" hidden="1" customHeight="1" outlineLevel="1">
      <c r="A45" s="48"/>
      <c r="B45" s="49"/>
      <c r="C45" s="50"/>
      <c r="D45" s="51" t="e">
        <f>#REF!</f>
        <v>#REF!</v>
      </c>
      <c r="E45" s="52" t="e">
        <f>#REF!</f>
        <v>#REF!</v>
      </c>
      <c r="F45" s="21" t="e">
        <f>ROUNDUP(#REF!*(1+#REF!),#REF!)</f>
        <v>#REF!</v>
      </c>
      <c r="G45" s="23" t="str">
        <f t="shared" si="4"/>
        <v/>
      </c>
      <c r="H45" s="7"/>
    </row>
    <row r="46" spans="1:8" s="39" customFormat="1" ht="19.899999999999999" hidden="1" customHeight="1" outlineLevel="1">
      <c r="A46" s="48"/>
      <c r="B46" s="49"/>
      <c r="C46" s="50"/>
      <c r="D46" s="51" t="e">
        <f>#REF!</f>
        <v>#REF!</v>
      </c>
      <c r="E46" s="52" t="e">
        <f>#REF!</f>
        <v>#REF!</v>
      </c>
      <c r="F46" s="21" t="e">
        <f>ROUNDUP(#REF!*(1+#REF!),#REF!)</f>
        <v>#REF!</v>
      </c>
      <c r="G46" s="23" t="str">
        <f t="shared" si="4"/>
        <v/>
      </c>
      <c r="H46" s="7"/>
    </row>
    <row r="47" spans="1:8" s="39" customFormat="1" ht="19.899999999999999" hidden="1" customHeight="1" outlineLevel="1">
      <c r="A47" s="48"/>
      <c r="B47" s="49"/>
      <c r="C47" s="50"/>
      <c r="D47" s="51" t="e">
        <f>#REF!</f>
        <v>#REF!</v>
      </c>
      <c r="E47" s="52" t="e">
        <f>#REF!</f>
        <v>#REF!</v>
      </c>
      <c r="F47" s="21" t="e">
        <f>ROUNDUP(#REF!*(1+#REF!),#REF!)</f>
        <v>#REF!</v>
      </c>
      <c r="G47" s="23" t="str">
        <f t="shared" si="4"/>
        <v/>
      </c>
      <c r="H47" s="7"/>
    </row>
    <row r="48" spans="1:8" s="39" customFormat="1" ht="19.899999999999999" hidden="1" customHeight="1" outlineLevel="1">
      <c r="A48" s="48"/>
      <c r="B48" s="49"/>
      <c r="C48" s="50"/>
      <c r="D48" s="51" t="e">
        <f>#REF!</f>
        <v>#REF!</v>
      </c>
      <c r="E48" s="52" t="e">
        <f>#REF!</f>
        <v>#REF!</v>
      </c>
      <c r="F48" s="21" t="e">
        <f>ROUNDUP(#REF!*(1+#REF!),#REF!)</f>
        <v>#REF!</v>
      </c>
      <c r="G48" s="23" t="str">
        <f t="shared" si="4"/>
        <v/>
      </c>
      <c r="H48" s="7"/>
    </row>
    <row r="49" spans="1:8" s="39" customFormat="1" ht="10.15" hidden="1" customHeight="1" outlineLevel="1">
      <c r="H49" s="7"/>
    </row>
    <row r="50" spans="1:8" s="7" customFormat="1" ht="19.5" customHeight="1" collapsed="1">
      <c r="A50" s="54" t="str">
        <f>"TOTAL € HT - "&amp;B41</f>
        <v>TOTAL € HT - OPTIONS</v>
      </c>
      <c r="B50" s="55"/>
      <c r="C50" s="55"/>
      <c r="D50" s="55"/>
      <c r="E50" s="55"/>
      <c r="F50" s="56"/>
      <c r="G50" s="57">
        <f>SUBTOTAL(109,G43:G49)</f>
        <v>0</v>
      </c>
    </row>
    <row r="51" spans="1:8" s="39" customFormat="1" ht="10.15" customHeight="1">
      <c r="H51" s="7"/>
    </row>
    <row r="52" spans="1:8" s="39" customFormat="1" ht="19.5" hidden="1" customHeight="1" outlineLevel="1">
      <c r="A52" s="58" t="s">
        <v>1</v>
      </c>
      <c r="B52" s="276" t="s">
        <v>17</v>
      </c>
      <c r="C52" s="277"/>
      <c r="D52" s="277"/>
      <c r="E52" s="277"/>
      <c r="F52" s="277"/>
      <c r="G52" s="278"/>
      <c r="H52" s="7"/>
    </row>
    <row r="53" spans="1:8" s="39" customFormat="1" ht="15" hidden="1" customHeight="1" outlineLevel="1">
      <c r="A53" s="44" t="s">
        <v>2</v>
      </c>
      <c r="B53" s="44" t="s">
        <v>3</v>
      </c>
      <c r="C53" s="45" t="s">
        <v>4</v>
      </c>
      <c r="D53" s="46" t="s">
        <v>5</v>
      </c>
      <c r="E53" s="46" t="s">
        <v>6</v>
      </c>
      <c r="F53" s="46" t="s">
        <v>7</v>
      </c>
      <c r="G53" s="47" t="s">
        <v>8</v>
      </c>
      <c r="H53" s="7"/>
    </row>
    <row r="54" spans="1:8" s="39" customFormat="1" ht="19.899999999999999" hidden="1" customHeight="1" outlineLevel="1">
      <c r="A54" s="48"/>
      <c r="B54" s="49"/>
      <c r="C54" s="50"/>
      <c r="D54" s="51" t="e">
        <f>#REF!</f>
        <v>#REF!</v>
      </c>
      <c r="E54" s="52" t="e">
        <f>#REF!</f>
        <v>#REF!</v>
      </c>
      <c r="F54" s="21" t="e">
        <f>ROUNDUP(#REF!*(1+#REF!),#REF!)</f>
        <v>#REF!</v>
      </c>
      <c r="G54" s="23" t="str">
        <f t="shared" ref="G54:G59" si="5">IFERROR(E54*F54,"")</f>
        <v/>
      </c>
      <c r="H54" s="7"/>
    </row>
    <row r="55" spans="1:8" s="39" customFormat="1" ht="19.899999999999999" hidden="1" customHeight="1" outlineLevel="1">
      <c r="A55" s="48"/>
      <c r="B55" s="49"/>
      <c r="C55" s="50"/>
      <c r="D55" s="51" t="e">
        <f>#REF!</f>
        <v>#REF!</v>
      </c>
      <c r="E55" s="52" t="e">
        <f>#REF!</f>
        <v>#REF!</v>
      </c>
      <c r="F55" s="21" t="e">
        <f>ROUNDUP(#REF!*(1+#REF!),#REF!)</f>
        <v>#REF!</v>
      </c>
      <c r="G55" s="23" t="str">
        <f t="shared" si="5"/>
        <v/>
      </c>
      <c r="H55" s="7"/>
    </row>
    <row r="56" spans="1:8" s="39" customFormat="1" ht="19.899999999999999" hidden="1" customHeight="1" outlineLevel="1">
      <c r="A56" s="48"/>
      <c r="B56" s="49"/>
      <c r="C56" s="50"/>
      <c r="D56" s="51" t="e">
        <f>#REF!</f>
        <v>#REF!</v>
      </c>
      <c r="E56" s="52" t="e">
        <f>#REF!</f>
        <v>#REF!</v>
      </c>
      <c r="F56" s="21" t="e">
        <f>ROUNDUP(#REF!*(1+#REF!),#REF!)</f>
        <v>#REF!</v>
      </c>
      <c r="G56" s="23" t="str">
        <f t="shared" si="5"/>
        <v/>
      </c>
      <c r="H56" s="7"/>
    </row>
    <row r="57" spans="1:8" s="39" customFormat="1" ht="19.899999999999999" hidden="1" customHeight="1" outlineLevel="1">
      <c r="A57" s="48"/>
      <c r="B57" s="49"/>
      <c r="C57" s="50"/>
      <c r="D57" s="51" t="e">
        <f>#REF!</f>
        <v>#REF!</v>
      </c>
      <c r="E57" s="52" t="e">
        <f>#REF!</f>
        <v>#REF!</v>
      </c>
      <c r="F57" s="21" t="e">
        <f>ROUNDUP(#REF!*(1+#REF!),#REF!)</f>
        <v>#REF!</v>
      </c>
      <c r="G57" s="23" t="str">
        <f t="shared" si="5"/>
        <v/>
      </c>
      <c r="H57" s="7"/>
    </row>
    <row r="58" spans="1:8" s="39" customFormat="1" ht="19.899999999999999" hidden="1" customHeight="1" outlineLevel="1">
      <c r="A58" s="48"/>
      <c r="B58" s="49"/>
      <c r="C58" s="50"/>
      <c r="D58" s="51" t="e">
        <f>#REF!</f>
        <v>#REF!</v>
      </c>
      <c r="E58" s="52" t="e">
        <f>#REF!</f>
        <v>#REF!</v>
      </c>
      <c r="F58" s="21" t="e">
        <f>ROUNDUP(#REF!*(1+#REF!),#REF!)</f>
        <v>#REF!</v>
      </c>
      <c r="G58" s="23" t="str">
        <f t="shared" si="5"/>
        <v/>
      </c>
      <c r="H58" s="7"/>
    </row>
    <row r="59" spans="1:8" s="39" customFormat="1" ht="19.899999999999999" hidden="1" customHeight="1" outlineLevel="1">
      <c r="A59" s="48"/>
      <c r="B59" s="49"/>
      <c r="C59" s="50"/>
      <c r="D59" s="51" t="e">
        <f>#REF!</f>
        <v>#REF!</v>
      </c>
      <c r="E59" s="52" t="e">
        <f>#REF!</f>
        <v>#REF!</v>
      </c>
      <c r="F59" s="21" t="e">
        <f>ROUNDUP(#REF!*(1+#REF!),#REF!)</f>
        <v>#REF!</v>
      </c>
      <c r="G59" s="23" t="str">
        <f t="shared" si="5"/>
        <v/>
      </c>
      <c r="H59" s="7"/>
    </row>
    <row r="60" spans="1:8" s="39" customFormat="1" ht="10.15" hidden="1" customHeight="1" outlineLevel="1">
      <c r="H60" s="7"/>
    </row>
    <row r="61" spans="1:8" s="7" customFormat="1" ht="19.5" customHeight="1" collapsed="1">
      <c r="A61" s="59" t="str">
        <f>"TOTAL € HT - "&amp;B52</f>
        <v>TOTAL € HT - COMPLEMENTS</v>
      </c>
      <c r="B61" s="60"/>
      <c r="C61" s="60"/>
      <c r="D61" s="60"/>
      <c r="E61" s="60"/>
      <c r="F61" s="61"/>
      <c r="G61" s="62">
        <f>SUBTOTAL(109,G54:G60)</f>
        <v>0</v>
      </c>
    </row>
    <row r="62" spans="1:8" s="39" customFormat="1" ht="20.100000000000001" customHeight="1">
      <c r="C62" s="63"/>
      <c r="E62" s="64"/>
      <c r="H62" s="7"/>
    </row>
    <row r="63" spans="1:8" s="39" customFormat="1" ht="20.100000000000001" customHeight="1">
      <c r="C63" s="63"/>
      <c r="E63" s="64"/>
      <c r="G63" s="65">
        <f>G30+G61</f>
        <v>0</v>
      </c>
      <c r="H63" s="7"/>
    </row>
    <row r="64" spans="1:8" s="39" customFormat="1" ht="20.100000000000001" customHeight="1">
      <c r="C64" s="63"/>
      <c r="E64" s="64"/>
      <c r="H64" s="7"/>
    </row>
    <row r="65" spans="3:3" s="7" customFormat="1" ht="20.100000000000001" customHeight="1">
      <c r="C65" s="66"/>
    </row>
    <row r="66" spans="3:3" s="7" customFormat="1" ht="20.100000000000001" customHeight="1">
      <c r="C66" s="66"/>
    </row>
    <row r="67" spans="3:3" s="7" customFormat="1" ht="20.100000000000001" customHeight="1">
      <c r="C67" s="66"/>
    </row>
    <row r="68" spans="3:3" s="7" customFormat="1" ht="20.100000000000001" customHeight="1">
      <c r="C68" s="66"/>
    </row>
    <row r="69" spans="3:3" s="7" customFormat="1" ht="20.100000000000001" customHeight="1">
      <c r="C69" s="66"/>
    </row>
    <row r="70" spans="3:3" s="7" customFormat="1" ht="20.100000000000001" customHeight="1">
      <c r="C70" s="66"/>
    </row>
    <row r="71" spans="3:3" s="7" customFormat="1" ht="20.100000000000001" customHeight="1">
      <c r="C71" s="66"/>
    </row>
    <row r="72" spans="3:3" s="7" customFormat="1" ht="20.100000000000001" customHeight="1">
      <c r="C72" s="66"/>
    </row>
    <row r="73" spans="3:3" s="7" customFormat="1" ht="20.100000000000001" customHeight="1">
      <c r="C73" s="66"/>
    </row>
    <row r="74" spans="3:3" s="7" customFormat="1" ht="20.100000000000001" customHeight="1">
      <c r="C74" s="66"/>
    </row>
    <row r="75" spans="3:3" s="7" customFormat="1" ht="20.100000000000001" customHeight="1">
      <c r="C75" s="66"/>
    </row>
    <row r="76" spans="3:3" s="7" customFormat="1" ht="20.100000000000001" customHeight="1">
      <c r="C76" s="66"/>
    </row>
    <row r="77" spans="3:3" s="7" customFormat="1" ht="20.100000000000001" customHeight="1">
      <c r="C77" s="66"/>
    </row>
    <row r="78" spans="3:3" s="7" customFormat="1" ht="20.100000000000001" customHeight="1">
      <c r="C78" s="66"/>
    </row>
    <row r="79" spans="3:3" s="7" customFormat="1" ht="20.100000000000001" customHeight="1">
      <c r="C79" s="66"/>
    </row>
    <row r="80" spans="3:3" s="7" customFormat="1" ht="20.100000000000001" customHeight="1">
      <c r="C80" s="66"/>
    </row>
    <row r="81" spans="3:3" s="7" customFormat="1" ht="20.100000000000001" customHeight="1">
      <c r="C81" s="66"/>
    </row>
    <row r="82" spans="3:3" s="7" customFormat="1" ht="20.100000000000001" customHeight="1">
      <c r="C82" s="66"/>
    </row>
    <row r="83" spans="3:3" s="7" customFormat="1" ht="20.100000000000001" customHeight="1">
      <c r="C83" s="66"/>
    </row>
    <row r="84" spans="3:3" s="7" customFormat="1" ht="20.100000000000001" customHeight="1">
      <c r="C84" s="66"/>
    </row>
    <row r="85" spans="3:3" s="7" customFormat="1" ht="20.100000000000001" customHeight="1">
      <c r="C85" s="66"/>
    </row>
    <row r="86" spans="3:3" s="7" customFormat="1" ht="20.100000000000001" customHeight="1">
      <c r="C86" s="66"/>
    </row>
    <row r="87" spans="3:3" s="7" customFormat="1" ht="20.100000000000001" customHeight="1">
      <c r="C87" s="66"/>
    </row>
    <row r="88" spans="3:3" s="7" customFormat="1" ht="20.100000000000001" customHeight="1">
      <c r="C88" s="66"/>
    </row>
    <row r="89" spans="3:3" s="7" customFormat="1" ht="20.100000000000001" customHeight="1">
      <c r="C89" s="66"/>
    </row>
    <row r="90" spans="3:3" s="7" customFormat="1" ht="20.100000000000001" customHeight="1">
      <c r="C90" s="66"/>
    </row>
    <row r="91" spans="3:3" s="7" customFormat="1" ht="20.100000000000001" customHeight="1">
      <c r="C91" s="66"/>
    </row>
    <row r="92" spans="3:3" s="7" customFormat="1" ht="20.100000000000001" customHeight="1">
      <c r="C92" s="66"/>
    </row>
    <row r="93" spans="3:3" s="7" customFormat="1" ht="20.100000000000001" customHeight="1">
      <c r="C93" s="66"/>
    </row>
    <row r="94" spans="3:3" s="7" customFormat="1" ht="20.100000000000001" customHeight="1">
      <c r="C94" s="66"/>
    </row>
    <row r="95" spans="3:3" s="7" customFormat="1" ht="20.100000000000001" customHeight="1">
      <c r="C95" s="66"/>
    </row>
    <row r="96" spans="3:3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>
      <c r="C123" s="66"/>
    </row>
    <row r="124" spans="3:3" s="7" customFormat="1">
      <c r="C124" s="66"/>
    </row>
    <row r="125" spans="3:3" s="7" customFormat="1">
      <c r="C125" s="66"/>
    </row>
    <row r="126" spans="3:3" s="7" customFormat="1">
      <c r="C126" s="66"/>
    </row>
    <row r="127" spans="3:3" s="7" customFormat="1">
      <c r="C127" s="66"/>
    </row>
    <row r="128" spans="3:3" s="7" customFormat="1">
      <c r="C128" s="66"/>
    </row>
    <row r="129" spans="3:3" s="7" customFormat="1">
      <c r="C129" s="66"/>
    </row>
    <row r="130" spans="3:3" s="7" customFormat="1">
      <c r="C130" s="66"/>
    </row>
    <row r="131" spans="3:3" s="7" customFormat="1">
      <c r="C131" s="66"/>
    </row>
    <row r="132" spans="3:3" s="7" customFormat="1">
      <c r="C132" s="66"/>
    </row>
    <row r="133" spans="3:3" s="7" customFormat="1">
      <c r="C133" s="66"/>
    </row>
    <row r="134" spans="3:3" s="7" customFormat="1">
      <c r="C134" s="66"/>
    </row>
    <row r="135" spans="3:3" s="7" customFormat="1">
      <c r="C135" s="66"/>
    </row>
    <row r="136" spans="3:3" s="7" customFormat="1">
      <c r="C136" s="66"/>
    </row>
    <row r="137" spans="3:3" s="7" customFormat="1">
      <c r="C137" s="66"/>
    </row>
    <row r="138" spans="3:3" s="7" customFormat="1">
      <c r="C138" s="66"/>
    </row>
    <row r="139" spans="3:3" s="7" customFormat="1">
      <c r="C139" s="66"/>
    </row>
    <row r="140" spans="3:3" s="7" customFormat="1">
      <c r="C140" s="66"/>
    </row>
    <row r="141" spans="3:3" s="7" customFormat="1">
      <c r="C141" s="66"/>
    </row>
    <row r="142" spans="3:3" s="7" customFormat="1">
      <c r="C142" s="66"/>
    </row>
    <row r="143" spans="3:3" s="7" customFormat="1">
      <c r="C143" s="66"/>
    </row>
    <row r="144" spans="3:3" s="7" customFormat="1">
      <c r="C144" s="66"/>
    </row>
    <row r="145" spans="3:3" s="7" customFormat="1">
      <c r="C145" s="66"/>
    </row>
    <row r="146" spans="3:3" s="7" customFormat="1">
      <c r="C146" s="66"/>
    </row>
    <row r="147" spans="3:3" s="7" customFormat="1">
      <c r="C147" s="66"/>
    </row>
    <row r="148" spans="3:3" s="7" customFormat="1">
      <c r="C148" s="66"/>
    </row>
    <row r="149" spans="3:3" s="7" customFormat="1">
      <c r="C149" s="66"/>
    </row>
    <row r="150" spans="3:3" s="7" customFormat="1">
      <c r="C150" s="66"/>
    </row>
    <row r="151" spans="3:3" s="7" customForma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234" spans="1:7">
      <c r="B234" s="2" t="s">
        <v>18</v>
      </c>
    </row>
    <row r="235" spans="1:7" s="7" customFormat="1" ht="19.899999999999999" customHeight="1" outlineLevel="1">
      <c r="A235" s="19"/>
      <c r="B235" s="20" t="s">
        <v>19</v>
      </c>
      <c r="C235" s="20"/>
      <c r="D235" s="21" t="e">
        <f>#REF!</f>
        <v>#REF!</v>
      </c>
      <c r="E235" s="22" t="e">
        <f>#REF!</f>
        <v>#REF!</v>
      </c>
      <c r="F235" s="21" t="e">
        <f>ROUNDUP(#REF!/(1+#REF!),#REF!)</f>
        <v>#REF!</v>
      </c>
      <c r="G235" s="23" t="str">
        <f>IFERROR(E235*F235,"")</f>
        <v/>
      </c>
    </row>
  </sheetData>
  <mergeCells count="11">
    <mergeCell ref="B52:G52"/>
    <mergeCell ref="B41:G41"/>
    <mergeCell ref="B32:G32"/>
    <mergeCell ref="A8:G8"/>
    <mergeCell ref="B9:G9"/>
    <mergeCell ref="B10:G10"/>
    <mergeCell ref="A7:G7"/>
    <mergeCell ref="A1:F2"/>
    <mergeCell ref="A3:G4"/>
    <mergeCell ref="B5:G5"/>
    <mergeCell ref="A6:G6"/>
  </mergeCells>
  <dataValidations count="1">
    <dataValidation allowBlank="1" sqref="A3" xr:uid="{5DF2D712-0E14-4B5D-A14E-24F1725D1D7B}"/>
  </dataValidations>
  <hyperlinks>
    <hyperlink ref="A3:G4" location="SYNTHESE!A1" display="DPGF" xr:uid="{F8FD79EC-ECE8-4F0D-9946-DDD256718369}"/>
  </hyperlinks>
  <pageMargins left="0.7" right="0.7" top="0.75" bottom="0.75" header="0.3" footer="0.3"/>
  <pageSetup paperSize="9" scale="6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6B4B8-23E8-4B6E-AE71-0681904DC6D2}">
  <sheetPr>
    <pageSetUpPr fitToPage="1"/>
  </sheetPr>
  <dimension ref="A1:G257"/>
  <sheetViews>
    <sheetView workbookViewId="0">
      <selection activeCell="I6" sqref="I6"/>
    </sheetView>
  </sheetViews>
  <sheetFormatPr baseColWidth="10" defaultColWidth="12.28515625" defaultRowHeight="15" outlineLevelRow="1" outlineLevelCol="1"/>
  <cols>
    <col min="1" max="1" width="7.7109375" style="2" customWidth="1"/>
    <col min="2" max="2" width="48.28515625" style="2" customWidth="1"/>
    <col min="3" max="3" width="17.28515625" style="67" bestFit="1" customWidth="1"/>
    <col min="4" max="5" width="9" style="2" customWidth="1" outlineLevel="1"/>
    <col min="6" max="7" width="17.28515625" style="2" customWidth="1" outlineLevel="1"/>
    <col min="8" max="16384" width="12.28515625" style="2"/>
  </cols>
  <sheetData>
    <row r="1" spans="1:7" ht="19.899999999999999" customHeight="1">
      <c r="A1" s="282"/>
      <c r="B1" s="283"/>
      <c r="C1" s="283"/>
      <c r="D1" s="283"/>
      <c r="E1" s="283"/>
      <c r="F1" s="284"/>
      <c r="G1" s="1" t="s">
        <v>30</v>
      </c>
    </row>
    <row r="2" spans="1:7" ht="19.899999999999999" customHeight="1">
      <c r="A2" s="285"/>
      <c r="B2" s="286"/>
      <c r="C2" s="286"/>
      <c r="D2" s="286"/>
      <c r="E2" s="286"/>
      <c r="F2" s="287"/>
      <c r="G2" s="1">
        <v>45721</v>
      </c>
    </row>
    <row r="3" spans="1:7" ht="15" customHeight="1">
      <c r="A3" s="288" t="s">
        <v>0</v>
      </c>
      <c r="B3" s="289"/>
      <c r="C3" s="289"/>
      <c r="D3" s="289"/>
      <c r="E3" s="289"/>
      <c r="F3" s="289"/>
      <c r="G3" s="290"/>
    </row>
    <row r="4" spans="1:7" ht="15" customHeight="1">
      <c r="A4" s="291"/>
      <c r="B4" s="292"/>
      <c r="C4" s="292"/>
      <c r="D4" s="292"/>
      <c r="E4" s="292"/>
      <c r="F4" s="292"/>
      <c r="G4" s="293"/>
    </row>
    <row r="5" spans="1:7" s="7" customFormat="1" ht="10.15" customHeight="1" outlineLevel="1">
      <c r="B5" s="258"/>
      <c r="C5" s="258"/>
      <c r="D5" s="258"/>
      <c r="E5" s="258"/>
      <c r="F5" s="258"/>
      <c r="G5" s="258"/>
    </row>
    <row r="6" spans="1:7" s="7" customFormat="1" ht="24.6" customHeight="1" outlineLevel="1">
      <c r="A6" s="264" t="s">
        <v>210</v>
      </c>
      <c r="B6" s="265"/>
      <c r="C6" s="265"/>
      <c r="D6" s="265"/>
      <c r="E6" s="265"/>
      <c r="F6" s="265"/>
      <c r="G6" s="269"/>
    </row>
    <row r="7" spans="1:7" s="7" customFormat="1" ht="24.6" customHeight="1" outlineLevel="1">
      <c r="A7" s="264" t="s">
        <v>375</v>
      </c>
      <c r="B7" s="265"/>
      <c r="C7" s="265"/>
      <c r="D7" s="265"/>
      <c r="E7" s="265"/>
      <c r="F7" s="265"/>
      <c r="G7" s="269"/>
    </row>
    <row r="8" spans="1:7" s="7" customFormat="1" ht="19.149999999999999" customHeight="1" outlineLevel="1">
      <c r="A8" s="264" t="s">
        <v>376</v>
      </c>
      <c r="B8" s="265"/>
      <c r="C8" s="265"/>
      <c r="D8" s="265"/>
      <c r="E8" s="265"/>
      <c r="F8" s="265"/>
      <c r="G8" s="269"/>
    </row>
    <row r="9" spans="1:7" ht="10.15" customHeight="1">
      <c r="B9" s="255"/>
      <c r="C9" s="255"/>
      <c r="D9" s="255"/>
      <c r="E9" s="255"/>
      <c r="F9" s="255"/>
      <c r="G9" s="255"/>
    </row>
    <row r="10" spans="1:7" s="7" customFormat="1" ht="19.5" customHeight="1">
      <c r="A10" s="12" t="s">
        <v>1</v>
      </c>
      <c r="B10" s="270" t="s">
        <v>27</v>
      </c>
      <c r="C10" s="271"/>
      <c r="D10" s="271"/>
      <c r="E10" s="271"/>
      <c r="F10" s="271"/>
      <c r="G10" s="272"/>
    </row>
    <row r="11" spans="1:7" s="7" customFormat="1" ht="15" customHeight="1">
      <c r="A11" s="14" t="s">
        <v>2</v>
      </c>
      <c r="B11" s="14" t="s">
        <v>3</v>
      </c>
      <c r="C11" s="15" t="s">
        <v>4</v>
      </c>
      <c r="D11" s="16" t="s">
        <v>5</v>
      </c>
      <c r="E11" s="16" t="s">
        <v>6</v>
      </c>
      <c r="F11" s="16" t="s">
        <v>7</v>
      </c>
      <c r="G11" s="17" t="s">
        <v>8</v>
      </c>
    </row>
    <row r="12" spans="1:7" s="7" customFormat="1" ht="19.899999999999999" customHeight="1">
      <c r="A12" s="19"/>
      <c r="B12" s="20"/>
      <c r="C12" s="20"/>
      <c r="D12" s="21"/>
      <c r="E12" s="22"/>
      <c r="F12" s="21"/>
      <c r="G12" s="23"/>
    </row>
    <row r="13" spans="1:7" s="7" customFormat="1" ht="19.899999999999999" customHeight="1">
      <c r="A13" s="19"/>
      <c r="B13" s="25" t="s">
        <v>173</v>
      </c>
      <c r="C13" s="20"/>
      <c r="D13" s="21"/>
      <c r="E13" s="22"/>
      <c r="F13" s="21"/>
      <c r="G13" s="23"/>
    </row>
    <row r="14" spans="1:7" s="7" customFormat="1" ht="19.899999999999999" customHeight="1">
      <c r="A14" s="19"/>
      <c r="B14" s="20"/>
      <c r="C14" s="20"/>
      <c r="D14" s="21"/>
      <c r="E14" s="22"/>
      <c r="F14" s="21"/>
      <c r="G14" s="23"/>
    </row>
    <row r="15" spans="1:7" s="7" customFormat="1" ht="19.899999999999999" customHeight="1">
      <c r="A15" s="14"/>
      <c r="B15" s="151" t="s">
        <v>99</v>
      </c>
      <c r="C15" s="20"/>
      <c r="D15" s="21"/>
      <c r="E15" s="22"/>
      <c r="F15" s="21"/>
      <c r="G15" s="23"/>
    </row>
    <row r="16" spans="1:7" s="7" customFormat="1">
      <c r="A16" s="19"/>
      <c r="B16" s="26" t="s">
        <v>172</v>
      </c>
      <c r="C16" s="20"/>
      <c r="D16" s="21"/>
      <c r="E16" s="22"/>
      <c r="F16" s="21"/>
      <c r="G16" s="23"/>
    </row>
    <row r="17" spans="1:7" s="7" customFormat="1" ht="45.6" customHeight="1">
      <c r="A17" s="19"/>
      <c r="B17" s="27" t="s">
        <v>174</v>
      </c>
      <c r="C17" s="20" t="s">
        <v>129</v>
      </c>
      <c r="D17" s="21" t="s">
        <v>28</v>
      </c>
      <c r="E17" s="22"/>
      <c r="F17" s="21"/>
      <c r="G17" s="23">
        <f t="shared" ref="G17" si="0">IFERROR(E17*F17,"")</f>
        <v>0</v>
      </c>
    </row>
    <row r="18" spans="1:7" s="7" customFormat="1" ht="21.6" customHeight="1">
      <c r="A18" s="19"/>
      <c r="B18" s="20"/>
      <c r="C18" s="20"/>
      <c r="D18" s="21"/>
      <c r="E18" s="22"/>
      <c r="F18" s="21"/>
      <c r="G18" s="23"/>
    </row>
    <row r="19" spans="1:7" s="7" customFormat="1" ht="19.899999999999999" customHeight="1">
      <c r="A19" s="14"/>
      <c r="B19" s="26" t="s">
        <v>175</v>
      </c>
      <c r="C19" s="20"/>
      <c r="D19" s="21"/>
      <c r="E19" s="22"/>
      <c r="F19" s="21"/>
      <c r="G19" s="23"/>
    </row>
    <row r="20" spans="1:7" s="7" customFormat="1" ht="38.25">
      <c r="A20" s="19"/>
      <c r="B20" s="27" t="s">
        <v>176</v>
      </c>
      <c r="C20" s="20" t="s">
        <v>132</v>
      </c>
      <c r="D20" s="21"/>
      <c r="E20" s="22"/>
      <c r="F20" s="21"/>
      <c r="G20" s="23"/>
    </row>
    <row r="21" spans="1:7" s="7" customFormat="1">
      <c r="A21" s="19"/>
      <c r="B21" s="149" t="s">
        <v>181</v>
      </c>
      <c r="C21" s="20"/>
      <c r="D21" s="21" t="s">
        <v>28</v>
      </c>
      <c r="E21" s="22"/>
      <c r="F21" s="21"/>
      <c r="G21" s="23">
        <f t="shared" ref="G21:G22" si="1">IFERROR(E21*F21,"")</f>
        <v>0</v>
      </c>
    </row>
    <row r="22" spans="1:7" s="7" customFormat="1">
      <c r="A22" s="19"/>
      <c r="B22" s="149" t="s">
        <v>182</v>
      </c>
      <c r="C22" s="20"/>
      <c r="D22" s="21" t="s">
        <v>14</v>
      </c>
      <c r="E22" s="22"/>
      <c r="F22" s="21"/>
      <c r="G22" s="23">
        <f t="shared" si="1"/>
        <v>0</v>
      </c>
    </row>
    <row r="23" spans="1:7" s="7" customFormat="1" ht="19.899999999999999" customHeight="1">
      <c r="A23" s="19"/>
      <c r="B23" s="20"/>
      <c r="C23" s="20"/>
      <c r="D23" s="21"/>
      <c r="E23" s="22"/>
      <c r="F23" s="21"/>
      <c r="G23" s="23"/>
    </row>
    <row r="24" spans="1:7" s="7" customFormat="1">
      <c r="A24" s="14"/>
      <c r="B24" s="26" t="s">
        <v>177</v>
      </c>
      <c r="C24" s="20"/>
      <c r="D24" s="21"/>
      <c r="E24" s="22"/>
      <c r="F24" s="21"/>
      <c r="G24" s="23"/>
    </row>
    <row r="25" spans="1:7" s="7" customFormat="1" ht="38.25">
      <c r="A25" s="19"/>
      <c r="B25" s="27" t="s">
        <v>178</v>
      </c>
      <c r="C25" s="20" t="s">
        <v>129</v>
      </c>
      <c r="D25" s="21" t="s">
        <v>28</v>
      </c>
      <c r="E25" s="22"/>
      <c r="F25" s="21"/>
      <c r="G25" s="23">
        <f t="shared" ref="G25" si="2">IFERROR(E25*F25,"")</f>
        <v>0</v>
      </c>
    </row>
    <row r="26" spans="1:7" s="7" customFormat="1" ht="19.899999999999999" customHeight="1">
      <c r="A26" s="19"/>
      <c r="B26" s="20"/>
      <c r="C26" s="20"/>
      <c r="D26" s="21"/>
      <c r="E26" s="22"/>
      <c r="F26" s="21"/>
      <c r="G26" s="23"/>
    </row>
    <row r="27" spans="1:7" s="7" customFormat="1">
      <c r="A27" s="14"/>
      <c r="B27" s="26" t="s">
        <v>184</v>
      </c>
      <c r="C27" s="20"/>
      <c r="D27" s="21"/>
      <c r="E27" s="22"/>
      <c r="F27" s="21"/>
      <c r="G27" s="23"/>
    </row>
    <row r="28" spans="1:7" s="7" customFormat="1" ht="38.25">
      <c r="A28" s="19"/>
      <c r="B28" s="27" t="s">
        <v>183</v>
      </c>
      <c r="C28" s="20" t="s">
        <v>132</v>
      </c>
      <c r="D28" s="21" t="s">
        <v>28</v>
      </c>
      <c r="E28" s="22"/>
      <c r="F28" s="21"/>
      <c r="G28" s="23">
        <f t="shared" ref="G28" si="3">IFERROR(E28*F28,"")</f>
        <v>0</v>
      </c>
    </row>
    <row r="29" spans="1:7" s="7" customFormat="1">
      <c r="A29" s="19"/>
      <c r="B29" s="20"/>
      <c r="C29" s="20"/>
      <c r="D29" s="21"/>
      <c r="E29" s="22"/>
      <c r="F29" s="21"/>
      <c r="G29" s="23"/>
    </row>
    <row r="30" spans="1:7" s="7" customFormat="1">
      <c r="A30" s="14"/>
      <c r="B30" s="26" t="s">
        <v>185</v>
      </c>
      <c r="C30" s="20"/>
      <c r="D30" s="21"/>
      <c r="E30" s="22"/>
      <c r="F30" s="21"/>
      <c r="G30" s="23"/>
    </row>
    <row r="31" spans="1:7" s="7" customFormat="1" ht="41.45" customHeight="1">
      <c r="A31" s="19"/>
      <c r="B31" s="27" t="s">
        <v>186</v>
      </c>
      <c r="C31" s="20" t="s">
        <v>132</v>
      </c>
      <c r="D31" s="21" t="s">
        <v>28</v>
      </c>
      <c r="E31" s="22"/>
      <c r="F31" s="21"/>
      <c r="G31" s="23">
        <f t="shared" ref="G31" si="4">IFERROR(E31*F31,"")</f>
        <v>0</v>
      </c>
    </row>
    <row r="32" spans="1:7" s="7" customFormat="1">
      <c r="A32" s="19"/>
      <c r="B32" s="20"/>
      <c r="C32" s="20"/>
      <c r="D32" s="21"/>
      <c r="E32" s="22"/>
      <c r="F32" s="21"/>
      <c r="G32" s="23"/>
    </row>
    <row r="33" spans="1:7" s="7" customFormat="1" ht="19.899999999999999" customHeight="1">
      <c r="A33" s="14"/>
      <c r="B33" s="151" t="s">
        <v>116</v>
      </c>
      <c r="C33" s="20"/>
      <c r="D33" s="21"/>
      <c r="E33" s="22"/>
      <c r="F33" s="21"/>
      <c r="G33" s="23"/>
    </row>
    <row r="34" spans="1:7" s="7" customFormat="1">
      <c r="A34" s="19"/>
      <c r="B34" s="26" t="s">
        <v>172</v>
      </c>
      <c r="C34" s="20"/>
      <c r="D34" s="21"/>
      <c r="E34" s="22"/>
      <c r="F34" s="21"/>
      <c r="G34" s="23"/>
    </row>
    <row r="35" spans="1:7" s="7" customFormat="1" ht="45.6" customHeight="1">
      <c r="A35" s="19"/>
      <c r="B35" s="27" t="s">
        <v>174</v>
      </c>
      <c r="C35" s="20" t="s">
        <v>139</v>
      </c>
      <c r="D35" s="21" t="s">
        <v>28</v>
      </c>
      <c r="E35" s="22"/>
      <c r="F35" s="21"/>
      <c r="G35" s="23">
        <f t="shared" ref="G35" si="5">IFERROR(E35*F35,"")</f>
        <v>0</v>
      </c>
    </row>
    <row r="36" spans="1:7" s="7" customFormat="1" ht="21.6" customHeight="1">
      <c r="A36" s="19"/>
      <c r="B36" s="20"/>
      <c r="C36" s="20"/>
      <c r="D36" s="21"/>
      <c r="E36" s="22"/>
      <c r="F36" s="21"/>
      <c r="G36" s="23"/>
    </row>
    <row r="37" spans="1:7" s="7" customFormat="1" ht="21" customHeight="1">
      <c r="A37" s="14"/>
      <c r="B37" s="26" t="s">
        <v>179</v>
      </c>
      <c r="C37" s="20"/>
      <c r="D37" s="21"/>
      <c r="E37" s="22"/>
      <c r="F37" s="21"/>
      <c r="G37" s="23"/>
    </row>
    <row r="38" spans="1:7" s="7" customFormat="1" ht="38.25">
      <c r="A38" s="19"/>
      <c r="B38" s="27" t="s">
        <v>180</v>
      </c>
      <c r="C38" s="20" t="s">
        <v>139</v>
      </c>
      <c r="D38" s="21" t="s">
        <v>28</v>
      </c>
      <c r="E38" s="22"/>
      <c r="F38" s="21"/>
      <c r="G38" s="23">
        <f t="shared" ref="G38" si="6">IFERROR(E38*F38,"")</f>
        <v>0</v>
      </c>
    </row>
    <row r="39" spans="1:7" s="7" customFormat="1">
      <c r="A39" s="19"/>
      <c r="B39" s="20"/>
      <c r="C39" s="20"/>
      <c r="D39" s="21"/>
      <c r="E39" s="22"/>
      <c r="F39" s="21"/>
      <c r="G39" s="23"/>
    </row>
    <row r="40" spans="1:7" s="7" customFormat="1">
      <c r="A40" s="14"/>
      <c r="B40" s="26" t="s">
        <v>187</v>
      </c>
      <c r="C40" s="20"/>
      <c r="D40" s="21"/>
      <c r="E40" s="22"/>
      <c r="F40" s="21"/>
      <c r="G40" s="23"/>
    </row>
    <row r="41" spans="1:7" s="7" customFormat="1" ht="41.45" customHeight="1">
      <c r="A41" s="19"/>
      <c r="B41" s="27" t="s">
        <v>188</v>
      </c>
      <c r="C41" s="20" t="s">
        <v>189</v>
      </c>
      <c r="D41" s="21" t="s">
        <v>93</v>
      </c>
      <c r="E41" s="22"/>
      <c r="F41" s="21"/>
      <c r="G41" s="23">
        <f t="shared" ref="G41" si="7">IFERROR(E41*F41,"")</f>
        <v>0</v>
      </c>
    </row>
    <row r="42" spans="1:7" s="7" customFormat="1">
      <c r="A42" s="19"/>
      <c r="B42" s="20"/>
      <c r="C42" s="20"/>
      <c r="D42" s="21"/>
      <c r="E42" s="22"/>
      <c r="F42" s="21"/>
      <c r="G42" s="23"/>
    </row>
    <row r="43" spans="1:7" s="7" customFormat="1" ht="19.899999999999999" customHeight="1">
      <c r="A43" s="14"/>
      <c r="B43" s="151" t="s">
        <v>121</v>
      </c>
      <c r="C43" s="20"/>
      <c r="D43" s="21"/>
      <c r="E43" s="22"/>
      <c r="F43" s="21"/>
      <c r="G43" s="23"/>
    </row>
    <row r="44" spans="1:7" s="7" customFormat="1">
      <c r="A44" s="19"/>
      <c r="B44" s="26" t="s">
        <v>172</v>
      </c>
      <c r="C44" s="20"/>
      <c r="D44" s="21"/>
      <c r="E44" s="22"/>
      <c r="F44" s="21"/>
      <c r="G44" s="23"/>
    </row>
    <row r="45" spans="1:7" s="7" customFormat="1" ht="45.6" customHeight="1">
      <c r="A45" s="19"/>
      <c r="B45" s="27" t="s">
        <v>174</v>
      </c>
      <c r="C45" s="20" t="s">
        <v>189</v>
      </c>
      <c r="D45" s="21" t="s">
        <v>28</v>
      </c>
      <c r="E45" s="22"/>
      <c r="F45" s="21"/>
      <c r="G45" s="23">
        <f t="shared" ref="G45" si="8">IFERROR(E45*F45,"")</f>
        <v>0</v>
      </c>
    </row>
    <row r="46" spans="1:7" s="7" customFormat="1" ht="21.6" customHeight="1">
      <c r="A46" s="19"/>
      <c r="B46" s="20"/>
      <c r="C46" s="20"/>
      <c r="D46" s="21"/>
      <c r="E46" s="22"/>
      <c r="F46" s="21"/>
      <c r="G46" s="23"/>
    </row>
    <row r="47" spans="1:7" s="7" customFormat="1" ht="25.5">
      <c r="A47" s="14"/>
      <c r="B47" s="26" t="s">
        <v>179</v>
      </c>
      <c r="C47" s="20"/>
      <c r="D47" s="21"/>
      <c r="E47" s="22"/>
      <c r="F47" s="21"/>
      <c r="G47" s="23"/>
    </row>
    <row r="48" spans="1:7" s="7" customFormat="1" ht="38.25">
      <c r="A48" s="19"/>
      <c r="B48" s="27" t="s">
        <v>180</v>
      </c>
      <c r="C48" s="20" t="s">
        <v>189</v>
      </c>
      <c r="D48" s="21" t="s">
        <v>28</v>
      </c>
      <c r="E48" s="22"/>
      <c r="F48" s="21"/>
      <c r="G48" s="23">
        <f t="shared" ref="G48" si="9">IFERROR(E48*F48,"")</f>
        <v>0</v>
      </c>
    </row>
    <row r="49" spans="1:7" s="7" customFormat="1">
      <c r="A49" s="19"/>
      <c r="B49" s="20"/>
      <c r="C49" s="20"/>
      <c r="D49" s="21"/>
      <c r="E49" s="22"/>
      <c r="F49" s="21"/>
      <c r="G49" s="23"/>
    </row>
    <row r="50" spans="1:7" s="7" customFormat="1" ht="19.899999999999999" customHeight="1">
      <c r="A50" s="19"/>
      <c r="B50" s="20"/>
      <c r="C50" s="20"/>
      <c r="D50" s="21"/>
      <c r="E50" s="22"/>
      <c r="F50" s="21"/>
      <c r="G50" s="23"/>
    </row>
    <row r="51" spans="1:7" s="7" customFormat="1" ht="10.15" customHeight="1">
      <c r="B51" s="29"/>
      <c r="C51" s="30"/>
      <c r="D51" s="31"/>
      <c r="E51" s="31"/>
      <c r="F51" s="31"/>
      <c r="G51" s="31"/>
    </row>
    <row r="52" spans="1:7" s="7" customFormat="1" ht="19.5" customHeight="1">
      <c r="A52" s="32" t="str">
        <f>"TOTAL € HT - "&amp;B10</f>
        <v>TOTAL € HT - REVETEMENTS DE SOL</v>
      </c>
      <c r="B52" s="33"/>
      <c r="C52" s="33"/>
      <c r="D52" s="33"/>
      <c r="E52" s="33"/>
      <c r="F52" s="34"/>
      <c r="G52" s="35">
        <f>SUBTOTAL(109,G12:G51)</f>
        <v>0</v>
      </c>
    </row>
    <row r="53" spans="1:7" s="39" customFormat="1" ht="11.45" hidden="1" customHeight="1" outlineLevel="1"/>
    <row r="54" spans="1:7" s="39" customFormat="1" ht="19.5" hidden="1" customHeight="1" outlineLevel="1">
      <c r="A54" s="43" t="str">
        <f>A10</f>
        <v>LOT</v>
      </c>
      <c r="B54" s="273" t="s">
        <v>15</v>
      </c>
      <c r="C54" s="274"/>
      <c r="D54" s="274"/>
      <c r="E54" s="274"/>
      <c r="F54" s="274"/>
      <c r="G54" s="275"/>
    </row>
    <row r="55" spans="1:7" s="39" customFormat="1" ht="15" hidden="1" customHeight="1" outlineLevel="1">
      <c r="A55" s="44" t="s">
        <v>2</v>
      </c>
      <c r="B55" s="44" t="s">
        <v>3</v>
      </c>
      <c r="C55" s="45" t="s">
        <v>4</v>
      </c>
      <c r="D55" s="46" t="s">
        <v>5</v>
      </c>
      <c r="E55" s="46" t="s">
        <v>6</v>
      </c>
      <c r="F55" s="46" t="s">
        <v>7</v>
      </c>
      <c r="G55" s="47" t="s">
        <v>8</v>
      </c>
    </row>
    <row r="56" spans="1:7" s="39" customFormat="1" ht="19.899999999999999" hidden="1" customHeight="1" outlineLevel="1">
      <c r="A56" s="48"/>
      <c r="B56" s="49"/>
      <c r="C56" s="50"/>
      <c r="D56" s="51" t="e">
        <f>#REF!</f>
        <v>#REF!</v>
      </c>
      <c r="E56" s="52" t="e">
        <f>#REF!</f>
        <v>#REF!</v>
      </c>
      <c r="F56" s="21" t="e">
        <f>ROUNDUP(#REF!*(1+#REF!),#REF!)</f>
        <v>#REF!</v>
      </c>
      <c r="G56" s="23" t="str">
        <f t="shared" ref="G56:G61" si="10">IFERROR(E56*F56,"")</f>
        <v/>
      </c>
    </row>
    <row r="57" spans="1:7" s="39" customFormat="1" ht="19.899999999999999" hidden="1" customHeight="1" outlineLevel="1">
      <c r="A57" s="48"/>
      <c r="B57" s="49"/>
      <c r="C57" s="50"/>
      <c r="D57" s="51" t="e">
        <f>#REF!</f>
        <v>#REF!</v>
      </c>
      <c r="E57" s="52" t="e">
        <f>#REF!</f>
        <v>#REF!</v>
      </c>
      <c r="F57" s="21" t="e">
        <f>ROUNDUP(#REF!*(1+#REF!),#REF!)</f>
        <v>#REF!</v>
      </c>
      <c r="G57" s="23" t="str">
        <f t="shared" si="10"/>
        <v/>
      </c>
    </row>
    <row r="58" spans="1:7" s="39" customFormat="1" ht="19.899999999999999" hidden="1" customHeight="1" outlineLevel="1">
      <c r="A58" s="48"/>
      <c r="B58" s="49"/>
      <c r="C58" s="50"/>
      <c r="D58" s="51" t="e">
        <f>#REF!</f>
        <v>#REF!</v>
      </c>
      <c r="E58" s="52" t="e">
        <f>#REF!</f>
        <v>#REF!</v>
      </c>
      <c r="F58" s="21" t="e">
        <f>ROUNDUP(#REF!*(1+#REF!),#REF!)</f>
        <v>#REF!</v>
      </c>
      <c r="G58" s="23" t="str">
        <f t="shared" si="10"/>
        <v/>
      </c>
    </row>
    <row r="59" spans="1:7" s="39" customFormat="1" ht="19.899999999999999" hidden="1" customHeight="1" outlineLevel="1">
      <c r="A59" s="48"/>
      <c r="B59" s="49"/>
      <c r="C59" s="50"/>
      <c r="D59" s="51" t="e">
        <f>#REF!</f>
        <v>#REF!</v>
      </c>
      <c r="E59" s="52" t="e">
        <f>#REF!</f>
        <v>#REF!</v>
      </c>
      <c r="F59" s="21" t="e">
        <f>ROUNDUP(#REF!*(1+#REF!),#REF!)</f>
        <v>#REF!</v>
      </c>
      <c r="G59" s="23" t="str">
        <f t="shared" si="10"/>
        <v/>
      </c>
    </row>
    <row r="60" spans="1:7" s="39" customFormat="1" ht="19.899999999999999" hidden="1" customHeight="1" outlineLevel="1">
      <c r="A60" s="48"/>
      <c r="B60" s="49"/>
      <c r="C60" s="50"/>
      <c r="D60" s="51" t="e">
        <f>#REF!</f>
        <v>#REF!</v>
      </c>
      <c r="E60" s="52" t="e">
        <f>#REF!</f>
        <v>#REF!</v>
      </c>
      <c r="F60" s="21" t="e">
        <f>ROUNDUP(#REF!*(1+#REF!),#REF!)</f>
        <v>#REF!</v>
      </c>
      <c r="G60" s="23" t="str">
        <f t="shared" si="10"/>
        <v/>
      </c>
    </row>
    <row r="61" spans="1:7" s="39" customFormat="1" ht="19.899999999999999" hidden="1" customHeight="1" outlineLevel="1">
      <c r="A61" s="48"/>
      <c r="B61" s="49"/>
      <c r="C61" s="50"/>
      <c r="D61" s="51" t="e">
        <f>#REF!</f>
        <v>#REF!</v>
      </c>
      <c r="E61" s="52" t="e">
        <f>#REF!</f>
        <v>#REF!</v>
      </c>
      <c r="F61" s="21" t="e">
        <f>ROUNDUP(#REF!*(1+#REF!),#REF!)</f>
        <v>#REF!</v>
      </c>
      <c r="G61" s="23" t="str">
        <f t="shared" si="10"/>
        <v/>
      </c>
    </row>
    <row r="62" spans="1:7" s="39" customFormat="1" ht="10.15" customHeight="1" collapsed="1"/>
    <row r="63" spans="1:7" s="39" customFormat="1" ht="19.5" hidden="1" customHeight="1" outlineLevel="1">
      <c r="A63" s="53" t="s">
        <v>1</v>
      </c>
      <c r="B63" s="279" t="s">
        <v>16</v>
      </c>
      <c r="C63" s="280"/>
      <c r="D63" s="280"/>
      <c r="E63" s="280"/>
      <c r="F63" s="280"/>
      <c r="G63" s="281"/>
    </row>
    <row r="64" spans="1:7" s="39" customFormat="1" ht="15" hidden="1" customHeight="1" outlineLevel="1">
      <c r="A64" s="44" t="s">
        <v>2</v>
      </c>
      <c r="B64" s="44" t="s">
        <v>3</v>
      </c>
      <c r="C64" s="45" t="s">
        <v>4</v>
      </c>
      <c r="D64" s="46" t="s">
        <v>5</v>
      </c>
      <c r="E64" s="46" t="s">
        <v>6</v>
      </c>
      <c r="F64" s="46" t="s">
        <v>7</v>
      </c>
      <c r="G64" s="47" t="s">
        <v>8</v>
      </c>
    </row>
    <row r="65" spans="1:7" s="39" customFormat="1" ht="19.899999999999999" hidden="1" customHeight="1" outlineLevel="1">
      <c r="A65" s="48"/>
      <c r="B65" s="49"/>
      <c r="C65" s="50"/>
      <c r="D65" s="51" t="e">
        <f>#REF!</f>
        <v>#REF!</v>
      </c>
      <c r="E65" s="52" t="e">
        <f>#REF!</f>
        <v>#REF!</v>
      </c>
      <c r="F65" s="21" t="e">
        <f>ROUNDUP(#REF!*(1+#REF!),#REF!)</f>
        <v>#REF!</v>
      </c>
      <c r="G65" s="23" t="str">
        <f t="shared" ref="G65:G70" si="11">IFERROR(E65*F65,"")</f>
        <v/>
      </c>
    </row>
    <row r="66" spans="1:7" s="39" customFormat="1" ht="19.899999999999999" hidden="1" customHeight="1" outlineLevel="1">
      <c r="A66" s="48"/>
      <c r="B66" s="49"/>
      <c r="C66" s="50"/>
      <c r="D66" s="51" t="e">
        <f>#REF!</f>
        <v>#REF!</v>
      </c>
      <c r="E66" s="52" t="e">
        <f>#REF!</f>
        <v>#REF!</v>
      </c>
      <c r="F66" s="21" t="e">
        <f>ROUNDUP(#REF!*(1+#REF!),#REF!)</f>
        <v>#REF!</v>
      </c>
      <c r="G66" s="23" t="str">
        <f t="shared" si="11"/>
        <v/>
      </c>
    </row>
    <row r="67" spans="1:7" s="39" customFormat="1" ht="19.899999999999999" hidden="1" customHeight="1" outlineLevel="1">
      <c r="A67" s="48"/>
      <c r="B67" s="49"/>
      <c r="C67" s="50"/>
      <c r="D67" s="51" t="e">
        <f>#REF!</f>
        <v>#REF!</v>
      </c>
      <c r="E67" s="52" t="e">
        <f>#REF!</f>
        <v>#REF!</v>
      </c>
      <c r="F67" s="21" t="e">
        <f>ROUNDUP(#REF!*(1+#REF!),#REF!)</f>
        <v>#REF!</v>
      </c>
      <c r="G67" s="23" t="str">
        <f t="shared" si="11"/>
        <v/>
      </c>
    </row>
    <row r="68" spans="1:7" s="39" customFormat="1" ht="19.899999999999999" hidden="1" customHeight="1" outlineLevel="1">
      <c r="A68" s="48"/>
      <c r="B68" s="49"/>
      <c r="C68" s="50"/>
      <c r="D68" s="51" t="e">
        <f>#REF!</f>
        <v>#REF!</v>
      </c>
      <c r="E68" s="52" t="e">
        <f>#REF!</f>
        <v>#REF!</v>
      </c>
      <c r="F68" s="21" t="e">
        <f>ROUNDUP(#REF!*(1+#REF!),#REF!)</f>
        <v>#REF!</v>
      </c>
      <c r="G68" s="23" t="str">
        <f t="shared" si="11"/>
        <v/>
      </c>
    </row>
    <row r="69" spans="1:7" s="39" customFormat="1" ht="19.899999999999999" hidden="1" customHeight="1" outlineLevel="1">
      <c r="A69" s="48"/>
      <c r="B69" s="49"/>
      <c r="C69" s="50"/>
      <c r="D69" s="51" t="e">
        <f>#REF!</f>
        <v>#REF!</v>
      </c>
      <c r="E69" s="52" t="e">
        <f>#REF!</f>
        <v>#REF!</v>
      </c>
      <c r="F69" s="21" t="e">
        <f>ROUNDUP(#REF!*(1+#REF!),#REF!)</f>
        <v>#REF!</v>
      </c>
      <c r="G69" s="23" t="str">
        <f t="shared" si="11"/>
        <v/>
      </c>
    </row>
    <row r="70" spans="1:7" s="39" customFormat="1" ht="19.899999999999999" hidden="1" customHeight="1" outlineLevel="1">
      <c r="A70" s="48"/>
      <c r="B70" s="49"/>
      <c r="C70" s="50"/>
      <c r="D70" s="51" t="e">
        <f>#REF!</f>
        <v>#REF!</v>
      </c>
      <c r="E70" s="52" t="e">
        <f>#REF!</f>
        <v>#REF!</v>
      </c>
      <c r="F70" s="21" t="e">
        <f>ROUNDUP(#REF!*(1+#REF!),#REF!)</f>
        <v>#REF!</v>
      </c>
      <c r="G70" s="23" t="str">
        <f t="shared" si="11"/>
        <v/>
      </c>
    </row>
    <row r="71" spans="1:7" s="39" customFormat="1" ht="10.15" hidden="1" customHeight="1" outlineLevel="1"/>
    <row r="72" spans="1:7" s="7" customFormat="1" ht="19.5" customHeight="1" collapsed="1">
      <c r="A72" s="54" t="str">
        <f>"TOTAL € HT - "&amp;B63</f>
        <v>TOTAL € HT - OPTIONS</v>
      </c>
      <c r="B72" s="55"/>
      <c r="C72" s="55"/>
      <c r="D72" s="55"/>
      <c r="E72" s="55"/>
      <c r="F72" s="56"/>
      <c r="G72" s="57">
        <f>SUBTOTAL(109,G65:G71)</f>
        <v>0</v>
      </c>
    </row>
    <row r="73" spans="1:7" s="39" customFormat="1" ht="10.15" customHeight="1"/>
    <row r="74" spans="1:7" s="39" customFormat="1" ht="19.5" hidden="1" customHeight="1" outlineLevel="1">
      <c r="A74" s="58" t="s">
        <v>1</v>
      </c>
      <c r="B74" s="276" t="s">
        <v>17</v>
      </c>
      <c r="C74" s="277"/>
      <c r="D74" s="277"/>
      <c r="E74" s="277"/>
      <c r="F74" s="277"/>
      <c r="G74" s="278"/>
    </row>
    <row r="75" spans="1:7" s="39" customFormat="1" ht="15" hidden="1" customHeight="1" outlineLevel="1">
      <c r="A75" s="44" t="s">
        <v>2</v>
      </c>
      <c r="B75" s="44" t="s">
        <v>3</v>
      </c>
      <c r="C75" s="45" t="s">
        <v>4</v>
      </c>
      <c r="D75" s="46" t="s">
        <v>5</v>
      </c>
      <c r="E75" s="46" t="s">
        <v>6</v>
      </c>
      <c r="F75" s="46" t="s">
        <v>7</v>
      </c>
      <c r="G75" s="47" t="s">
        <v>8</v>
      </c>
    </row>
    <row r="76" spans="1:7" s="39" customFormat="1" ht="19.899999999999999" hidden="1" customHeight="1" outlineLevel="1">
      <c r="A76" s="48"/>
      <c r="B76" s="49"/>
      <c r="C76" s="50"/>
      <c r="D76" s="51" t="e">
        <f>#REF!</f>
        <v>#REF!</v>
      </c>
      <c r="E76" s="52" t="e">
        <f>#REF!</f>
        <v>#REF!</v>
      </c>
      <c r="F76" s="21" t="e">
        <f>ROUNDUP(#REF!*(1+#REF!),#REF!)</f>
        <v>#REF!</v>
      </c>
      <c r="G76" s="23" t="str">
        <f t="shared" ref="G76:G81" si="12">IFERROR(E76*F76,"")</f>
        <v/>
      </c>
    </row>
    <row r="77" spans="1:7" s="39" customFormat="1" ht="19.899999999999999" hidden="1" customHeight="1" outlineLevel="1">
      <c r="A77" s="48"/>
      <c r="B77" s="49"/>
      <c r="C77" s="50"/>
      <c r="D77" s="51" t="e">
        <f>#REF!</f>
        <v>#REF!</v>
      </c>
      <c r="E77" s="52" t="e">
        <f>#REF!</f>
        <v>#REF!</v>
      </c>
      <c r="F77" s="21" t="e">
        <f>ROUNDUP(#REF!*(1+#REF!),#REF!)</f>
        <v>#REF!</v>
      </c>
      <c r="G77" s="23" t="str">
        <f t="shared" si="12"/>
        <v/>
      </c>
    </row>
    <row r="78" spans="1:7" s="39" customFormat="1" ht="19.899999999999999" hidden="1" customHeight="1" outlineLevel="1">
      <c r="A78" s="48"/>
      <c r="B78" s="49"/>
      <c r="C78" s="50"/>
      <c r="D78" s="51" t="e">
        <f>#REF!</f>
        <v>#REF!</v>
      </c>
      <c r="E78" s="52" t="e">
        <f>#REF!</f>
        <v>#REF!</v>
      </c>
      <c r="F78" s="21" t="e">
        <f>ROUNDUP(#REF!*(1+#REF!),#REF!)</f>
        <v>#REF!</v>
      </c>
      <c r="G78" s="23" t="str">
        <f t="shared" si="12"/>
        <v/>
      </c>
    </row>
    <row r="79" spans="1:7" s="39" customFormat="1" ht="19.899999999999999" hidden="1" customHeight="1" outlineLevel="1">
      <c r="A79" s="48"/>
      <c r="B79" s="49"/>
      <c r="C79" s="50"/>
      <c r="D79" s="51" t="e">
        <f>#REF!</f>
        <v>#REF!</v>
      </c>
      <c r="E79" s="52" t="e">
        <f>#REF!</f>
        <v>#REF!</v>
      </c>
      <c r="F79" s="21" t="e">
        <f>ROUNDUP(#REF!*(1+#REF!),#REF!)</f>
        <v>#REF!</v>
      </c>
      <c r="G79" s="23" t="str">
        <f t="shared" si="12"/>
        <v/>
      </c>
    </row>
    <row r="80" spans="1:7" s="39" customFormat="1" ht="19.899999999999999" hidden="1" customHeight="1" outlineLevel="1">
      <c r="A80" s="48"/>
      <c r="B80" s="49"/>
      <c r="C80" s="50"/>
      <c r="D80" s="51" t="e">
        <f>#REF!</f>
        <v>#REF!</v>
      </c>
      <c r="E80" s="52" t="e">
        <f>#REF!</f>
        <v>#REF!</v>
      </c>
      <c r="F80" s="21" t="e">
        <f>ROUNDUP(#REF!*(1+#REF!),#REF!)</f>
        <v>#REF!</v>
      </c>
      <c r="G80" s="23" t="str">
        <f t="shared" si="12"/>
        <v/>
      </c>
    </row>
    <row r="81" spans="1:7" s="39" customFormat="1" ht="19.899999999999999" hidden="1" customHeight="1" outlineLevel="1">
      <c r="A81" s="48"/>
      <c r="B81" s="49"/>
      <c r="C81" s="50"/>
      <c r="D81" s="51" t="e">
        <f>#REF!</f>
        <v>#REF!</v>
      </c>
      <c r="E81" s="52" t="e">
        <f>#REF!</f>
        <v>#REF!</v>
      </c>
      <c r="F81" s="21" t="e">
        <f>ROUNDUP(#REF!*(1+#REF!),#REF!)</f>
        <v>#REF!</v>
      </c>
      <c r="G81" s="23" t="str">
        <f t="shared" si="12"/>
        <v/>
      </c>
    </row>
    <row r="82" spans="1:7" s="39" customFormat="1" ht="10.15" hidden="1" customHeight="1" outlineLevel="1"/>
    <row r="83" spans="1:7" s="7" customFormat="1" ht="19.5" customHeight="1" collapsed="1">
      <c r="A83" s="59" t="str">
        <f>"TOTAL € HT - "&amp;B74</f>
        <v>TOTAL € HT - COMPLEMENTS</v>
      </c>
      <c r="B83" s="60"/>
      <c r="C83" s="60"/>
      <c r="D83" s="60"/>
      <c r="E83" s="60"/>
      <c r="F83" s="61"/>
      <c r="G83" s="62">
        <f>SUBTOTAL(109,G76:G82)</f>
        <v>0</v>
      </c>
    </row>
    <row r="84" spans="1:7" s="39" customFormat="1" ht="20.100000000000001" customHeight="1">
      <c r="C84" s="63"/>
      <c r="E84" s="64"/>
    </row>
    <row r="85" spans="1:7" s="39" customFormat="1" ht="20.100000000000001" customHeight="1">
      <c r="C85" s="63"/>
      <c r="E85" s="64"/>
      <c r="G85" s="65">
        <f>G52+G83</f>
        <v>0</v>
      </c>
    </row>
    <row r="86" spans="1:7" s="39" customFormat="1" ht="20.100000000000001" customHeight="1">
      <c r="C86" s="63"/>
      <c r="E86" s="64"/>
    </row>
    <row r="87" spans="1:7" s="7" customFormat="1" ht="20.100000000000001" customHeight="1">
      <c r="C87" s="66"/>
    </row>
    <row r="88" spans="1:7" s="7" customFormat="1" ht="20.100000000000001" customHeight="1">
      <c r="C88" s="66"/>
    </row>
    <row r="89" spans="1:7" s="7" customFormat="1" ht="20.100000000000001" customHeight="1">
      <c r="C89" s="66"/>
    </row>
    <row r="90" spans="1:7" s="7" customFormat="1" ht="20.100000000000001" customHeight="1">
      <c r="C90" s="66"/>
    </row>
    <row r="91" spans="1:7" s="7" customFormat="1" ht="20.100000000000001" customHeight="1">
      <c r="C91" s="66"/>
    </row>
    <row r="92" spans="1:7" s="7" customFormat="1" ht="20.100000000000001" customHeight="1">
      <c r="C92" s="66"/>
    </row>
    <row r="93" spans="1:7" s="7" customFormat="1" ht="20.100000000000001" customHeight="1">
      <c r="C93" s="66"/>
    </row>
    <row r="94" spans="1:7" s="7" customFormat="1" ht="20.100000000000001" customHeight="1">
      <c r="C94" s="66"/>
    </row>
    <row r="95" spans="1:7" s="7" customFormat="1" ht="20.100000000000001" customHeight="1">
      <c r="C95" s="66"/>
    </row>
    <row r="96" spans="1:7" s="7" customFormat="1" ht="20.100000000000001" customHeight="1">
      <c r="C96" s="66"/>
    </row>
    <row r="97" spans="3:3" s="7" customFormat="1" ht="20.100000000000001" customHeight="1">
      <c r="C97" s="66"/>
    </row>
    <row r="98" spans="3:3" s="7" customFormat="1" ht="20.100000000000001" customHeight="1">
      <c r="C98" s="66"/>
    </row>
    <row r="99" spans="3:3" s="7" customFormat="1" ht="20.100000000000001" customHeight="1">
      <c r="C99" s="66"/>
    </row>
    <row r="100" spans="3:3" s="7" customFormat="1" ht="20.100000000000001" customHeight="1">
      <c r="C100" s="66"/>
    </row>
    <row r="101" spans="3:3" s="7" customFormat="1" ht="20.100000000000001" customHeight="1">
      <c r="C101" s="66"/>
    </row>
    <row r="102" spans="3:3" s="7" customFormat="1" ht="20.100000000000001" customHeight="1">
      <c r="C102" s="66"/>
    </row>
    <row r="103" spans="3:3" s="7" customFormat="1" ht="20.100000000000001" customHeight="1">
      <c r="C103" s="66"/>
    </row>
    <row r="104" spans="3:3" s="7" customFormat="1" ht="20.100000000000001" customHeight="1">
      <c r="C104" s="66"/>
    </row>
    <row r="105" spans="3:3" s="7" customFormat="1" ht="20.100000000000001" customHeight="1">
      <c r="C105" s="66"/>
    </row>
    <row r="106" spans="3:3" s="7" customFormat="1" ht="20.100000000000001" customHeight="1">
      <c r="C106" s="66"/>
    </row>
    <row r="107" spans="3:3" s="7" customFormat="1" ht="20.100000000000001" customHeight="1">
      <c r="C107" s="66"/>
    </row>
    <row r="108" spans="3:3" s="7" customFormat="1" ht="20.100000000000001" customHeight="1">
      <c r="C108" s="66"/>
    </row>
    <row r="109" spans="3:3" s="7" customFormat="1" ht="20.100000000000001" customHeight="1">
      <c r="C109" s="66"/>
    </row>
    <row r="110" spans="3:3" s="7" customFormat="1" ht="20.100000000000001" customHeight="1">
      <c r="C110" s="66"/>
    </row>
    <row r="111" spans="3:3" s="7" customFormat="1" ht="20.100000000000001" customHeight="1">
      <c r="C111" s="66"/>
    </row>
    <row r="112" spans="3:3" s="7" customFormat="1" ht="20.100000000000001" customHeight="1">
      <c r="C112" s="66"/>
    </row>
    <row r="113" spans="3:3" s="7" customFormat="1" ht="20.100000000000001" customHeight="1">
      <c r="C113" s="66"/>
    </row>
    <row r="114" spans="3:3" s="7" customFormat="1" ht="20.100000000000001" customHeight="1">
      <c r="C114" s="66"/>
    </row>
    <row r="115" spans="3:3" s="7" customFormat="1" ht="20.100000000000001" customHeight="1">
      <c r="C115" s="66"/>
    </row>
    <row r="116" spans="3:3" s="7" customFormat="1" ht="20.100000000000001" customHeight="1">
      <c r="C116" s="66"/>
    </row>
    <row r="117" spans="3:3" s="7" customFormat="1" ht="20.100000000000001" customHeight="1">
      <c r="C117" s="66"/>
    </row>
    <row r="118" spans="3:3" s="7" customFormat="1" ht="20.100000000000001" customHeight="1">
      <c r="C118" s="66"/>
    </row>
    <row r="119" spans="3:3" s="7" customFormat="1" ht="20.100000000000001" customHeight="1">
      <c r="C119" s="66"/>
    </row>
    <row r="120" spans="3:3" s="7" customFormat="1" ht="20.100000000000001" customHeight="1">
      <c r="C120" s="66"/>
    </row>
    <row r="121" spans="3:3" s="7" customFormat="1" ht="20.100000000000001" customHeight="1">
      <c r="C121" s="66"/>
    </row>
    <row r="122" spans="3:3" s="7" customFormat="1" ht="20.100000000000001" customHeight="1">
      <c r="C122" s="66"/>
    </row>
    <row r="123" spans="3:3" s="7" customFormat="1" ht="20.100000000000001" customHeight="1">
      <c r="C123" s="66"/>
    </row>
    <row r="124" spans="3:3" s="7" customFormat="1" ht="20.100000000000001" customHeight="1">
      <c r="C124" s="66"/>
    </row>
    <row r="125" spans="3:3" s="7" customFormat="1" ht="20.100000000000001" customHeight="1">
      <c r="C125" s="66"/>
    </row>
    <row r="126" spans="3:3" s="7" customFormat="1" ht="20.100000000000001" customHeight="1">
      <c r="C126" s="66"/>
    </row>
    <row r="127" spans="3:3" s="7" customFormat="1" ht="20.100000000000001" customHeight="1">
      <c r="C127" s="66"/>
    </row>
    <row r="128" spans="3:3" s="7" customFormat="1" ht="20.100000000000001" customHeight="1">
      <c r="C128" s="66"/>
    </row>
    <row r="129" spans="3:3" s="7" customFormat="1" ht="20.100000000000001" customHeight="1">
      <c r="C129" s="66"/>
    </row>
    <row r="130" spans="3:3" s="7" customFormat="1" ht="20.100000000000001" customHeight="1">
      <c r="C130" s="66"/>
    </row>
    <row r="131" spans="3:3" s="7" customFormat="1" ht="20.100000000000001" customHeight="1">
      <c r="C131" s="66"/>
    </row>
    <row r="132" spans="3:3" s="7" customFormat="1" ht="20.100000000000001" customHeight="1">
      <c r="C132" s="66"/>
    </row>
    <row r="133" spans="3:3" s="7" customFormat="1" ht="20.100000000000001" customHeight="1">
      <c r="C133" s="66"/>
    </row>
    <row r="134" spans="3:3" s="7" customFormat="1" ht="20.100000000000001" customHeight="1">
      <c r="C134" s="66"/>
    </row>
    <row r="135" spans="3:3" s="7" customFormat="1" ht="20.100000000000001" customHeight="1">
      <c r="C135" s="66"/>
    </row>
    <row r="136" spans="3:3" s="7" customFormat="1" ht="20.100000000000001" customHeight="1">
      <c r="C136" s="66"/>
    </row>
    <row r="137" spans="3:3" s="7" customFormat="1" ht="20.100000000000001" customHeight="1">
      <c r="C137" s="66"/>
    </row>
    <row r="138" spans="3:3" s="7" customFormat="1" ht="20.100000000000001" customHeight="1">
      <c r="C138" s="66"/>
    </row>
    <row r="139" spans="3:3" s="7" customFormat="1" ht="20.100000000000001" customHeight="1">
      <c r="C139" s="66"/>
    </row>
    <row r="140" spans="3:3" s="7" customFormat="1" ht="20.100000000000001" customHeight="1">
      <c r="C140" s="66"/>
    </row>
    <row r="141" spans="3:3" s="7" customFormat="1" ht="20.100000000000001" customHeight="1">
      <c r="C141" s="66"/>
    </row>
    <row r="142" spans="3:3" s="7" customFormat="1" ht="20.100000000000001" customHeight="1">
      <c r="C142" s="66"/>
    </row>
    <row r="143" spans="3:3" s="7" customFormat="1" ht="20.100000000000001" customHeight="1">
      <c r="C143" s="66"/>
    </row>
    <row r="144" spans="3:3" s="7" customFormat="1" ht="20.100000000000001" customHeight="1">
      <c r="C144" s="66"/>
    </row>
    <row r="145" spans="3:3" s="7" customFormat="1">
      <c r="C145" s="66"/>
    </row>
    <row r="146" spans="3:3" s="7" customFormat="1">
      <c r="C146" s="66"/>
    </row>
    <row r="147" spans="3:3" s="7" customFormat="1">
      <c r="C147" s="66"/>
    </row>
    <row r="148" spans="3:3" s="7" customFormat="1">
      <c r="C148" s="66"/>
    </row>
    <row r="149" spans="3:3" s="7" customFormat="1">
      <c r="C149" s="66"/>
    </row>
    <row r="150" spans="3:3" s="7" customFormat="1">
      <c r="C150" s="66"/>
    </row>
    <row r="151" spans="3:3" s="7" customFormat="1">
      <c r="C151" s="66"/>
    </row>
    <row r="152" spans="3:3" s="7" customFormat="1">
      <c r="C152" s="66"/>
    </row>
    <row r="153" spans="3:3" s="7" customFormat="1">
      <c r="C153" s="66"/>
    </row>
    <row r="154" spans="3:3" s="7" customFormat="1">
      <c r="C154" s="66"/>
    </row>
    <row r="155" spans="3:3" s="7" customFormat="1">
      <c r="C155" s="66"/>
    </row>
    <row r="156" spans="3:3" s="7" customFormat="1">
      <c r="C156" s="66"/>
    </row>
    <row r="157" spans="3:3" s="7" customFormat="1">
      <c r="C157" s="66"/>
    </row>
    <row r="158" spans="3:3" s="7" customFormat="1">
      <c r="C158" s="66"/>
    </row>
    <row r="159" spans="3:3" s="7" customFormat="1">
      <c r="C159" s="66"/>
    </row>
    <row r="160" spans="3:3" s="7" customFormat="1">
      <c r="C160" s="66"/>
    </row>
    <row r="161" spans="3:3" s="7" customFormat="1">
      <c r="C161" s="66"/>
    </row>
    <row r="162" spans="3:3" s="7" customFormat="1">
      <c r="C162" s="66"/>
    </row>
    <row r="163" spans="3:3" s="7" customFormat="1">
      <c r="C163" s="66"/>
    </row>
    <row r="164" spans="3:3" s="7" customFormat="1">
      <c r="C164" s="66"/>
    </row>
    <row r="165" spans="3:3" s="7" customFormat="1">
      <c r="C165" s="66"/>
    </row>
    <row r="166" spans="3:3" s="7" customFormat="1">
      <c r="C166" s="66"/>
    </row>
    <row r="167" spans="3:3" s="7" customFormat="1">
      <c r="C167" s="66"/>
    </row>
    <row r="168" spans="3:3" s="7" customFormat="1">
      <c r="C168" s="66"/>
    </row>
    <row r="169" spans="3:3" s="7" customFormat="1">
      <c r="C169" s="66"/>
    </row>
    <row r="170" spans="3:3" s="7" customFormat="1">
      <c r="C170" s="66"/>
    </row>
    <row r="171" spans="3:3" s="7" customFormat="1">
      <c r="C171" s="66"/>
    </row>
    <row r="172" spans="3:3" s="7" customFormat="1">
      <c r="C172" s="66"/>
    </row>
    <row r="173" spans="3:3" s="7" customFormat="1">
      <c r="C173" s="66"/>
    </row>
    <row r="174" spans="3:3" s="7" customFormat="1">
      <c r="C174" s="66"/>
    </row>
    <row r="175" spans="3:3" s="7" customFormat="1">
      <c r="C175" s="66"/>
    </row>
    <row r="176" spans="3:3" s="7" customFormat="1">
      <c r="C176" s="66"/>
    </row>
    <row r="177" spans="3:3" s="7" customFormat="1">
      <c r="C177" s="66"/>
    </row>
    <row r="178" spans="3:3" s="7" customFormat="1">
      <c r="C178" s="66"/>
    </row>
    <row r="179" spans="3:3" s="7" customFormat="1">
      <c r="C179" s="66"/>
    </row>
    <row r="180" spans="3:3" s="7" customFormat="1">
      <c r="C180" s="66"/>
    </row>
    <row r="181" spans="3:3" s="7" customFormat="1">
      <c r="C181" s="66"/>
    </row>
    <row r="182" spans="3:3" s="7" customFormat="1">
      <c r="C182" s="66"/>
    </row>
    <row r="183" spans="3:3" s="7" customFormat="1">
      <c r="C183" s="66"/>
    </row>
    <row r="184" spans="3:3" s="7" customFormat="1">
      <c r="C184" s="66"/>
    </row>
    <row r="185" spans="3:3" s="7" customFormat="1">
      <c r="C185" s="66"/>
    </row>
    <row r="186" spans="3:3" s="7" customFormat="1">
      <c r="C186" s="66"/>
    </row>
    <row r="187" spans="3:3" s="7" customFormat="1">
      <c r="C187" s="66"/>
    </row>
    <row r="188" spans="3:3" s="7" customFormat="1">
      <c r="C188" s="66"/>
    </row>
    <row r="189" spans="3:3" s="7" customFormat="1">
      <c r="C189" s="66"/>
    </row>
    <row r="190" spans="3:3" s="7" customFormat="1">
      <c r="C190" s="66"/>
    </row>
    <row r="191" spans="3:3" s="7" customFormat="1">
      <c r="C191" s="66"/>
    </row>
    <row r="256" spans="2:2">
      <c r="B256" s="2" t="s">
        <v>18</v>
      </c>
    </row>
    <row r="257" spans="1:7" s="7" customFormat="1" ht="19.899999999999999" customHeight="1" outlineLevel="1">
      <c r="A257" s="19"/>
      <c r="B257" s="20" t="s">
        <v>19</v>
      </c>
      <c r="C257" s="20"/>
      <c r="D257" s="21" t="e">
        <f>#REF!</f>
        <v>#REF!</v>
      </c>
      <c r="E257" s="22" t="e">
        <f>#REF!</f>
        <v>#REF!</v>
      </c>
      <c r="F257" s="21" t="e">
        <f>ROUNDUP(#REF!/(1+#REF!),#REF!)</f>
        <v>#REF!</v>
      </c>
      <c r="G257" s="23" t="str">
        <f>IFERROR(E257*F257,"")</f>
        <v/>
      </c>
    </row>
  </sheetData>
  <mergeCells count="11">
    <mergeCell ref="A7:G7"/>
    <mergeCell ref="A1:F2"/>
    <mergeCell ref="A3:G4"/>
    <mergeCell ref="B5:G5"/>
    <mergeCell ref="A6:G6"/>
    <mergeCell ref="A8:G8"/>
    <mergeCell ref="B9:G9"/>
    <mergeCell ref="B10:G10"/>
    <mergeCell ref="B54:G54"/>
    <mergeCell ref="B74:G74"/>
    <mergeCell ref="B63:G63"/>
  </mergeCells>
  <dataValidations count="1">
    <dataValidation allowBlank="1" sqref="A3" xr:uid="{561EB01C-C6FB-4655-99C8-1B5E76B3C539}"/>
  </dataValidations>
  <hyperlinks>
    <hyperlink ref="A3:G4" location="SYNTHESE!A1" display="DPGF" xr:uid="{538028AA-3A67-4C9B-9972-CF8708DD3BF1}"/>
  </hyperlinks>
  <pageMargins left="0.7" right="0.7" top="0.75" bottom="0.75" header="0.3" footer="0.3"/>
  <pageSetup paperSize="9" scale="6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TemplafyFormConfiguration><![CDATA[{"formFields":[],"formDataEntries":[]}]]></TemplafyFormConfiguration>
</file>

<file path=customXml/item2.xml><?xml version="1.0" encoding="utf-8"?>
<TemplafyTemplateConfiguration><![CDATA[{"transformationConfigurations":[],"templateName":"Trame Excel Kardham","templateDescription":"","enableDocumentContentUpdater":false,"version":"2.0"}]]></TemplafyTemplateConfiguration>
</file>

<file path=customXml/itemProps1.xml><?xml version="1.0" encoding="utf-8"?>
<ds:datastoreItem xmlns:ds="http://schemas.openxmlformats.org/officeDocument/2006/customXml" ds:itemID="{E0F8D630-9177-40DC-BAD7-A3A80702526A}">
  <ds:schemaRefs/>
</ds:datastoreItem>
</file>

<file path=customXml/itemProps2.xml><?xml version="1.0" encoding="utf-8"?>
<ds:datastoreItem xmlns:ds="http://schemas.openxmlformats.org/officeDocument/2006/customXml" ds:itemID="{7BD90E60-D7AB-48DE-8A2C-9028A4F113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SYNTHESE</vt:lpstr>
      <vt:lpstr>TABLEAU_REPARTITION_COUTS</vt:lpstr>
      <vt:lpstr>INSTALLATION CHANTIER</vt:lpstr>
      <vt:lpstr>CURAGE</vt:lpstr>
      <vt:lpstr>PLATRERIE</vt:lpstr>
      <vt:lpstr>PLATRERIE MENUISERIE INTERIEURE</vt:lpstr>
      <vt:lpstr>REVETEMENTS MURAUX</vt:lpstr>
      <vt:lpstr>FAUX PLAFOND</vt:lpstr>
      <vt:lpstr>REVETEMENT DE SOL</vt:lpstr>
      <vt:lpstr>AGENCEMENT</vt:lpstr>
      <vt:lpstr>GOE</vt:lpstr>
      <vt:lpstr>ELEC</vt:lpstr>
      <vt:lpstr>CVC-PLB</vt:lpstr>
      <vt:lpstr>AGENCEMENT!Zone_d_impression</vt:lpstr>
      <vt:lpstr>CURAGE!Zone_d_impression</vt:lpstr>
      <vt:lpstr>'CVC-PLB'!Zone_d_impression</vt:lpstr>
      <vt:lpstr>ELEC!Zone_d_impression</vt:lpstr>
      <vt:lpstr>'FAUX PLAFOND'!Zone_d_impression</vt:lpstr>
      <vt:lpstr>GOE!Zone_d_impression</vt:lpstr>
      <vt:lpstr>'INSTALLATION CHANTIER'!Zone_d_impression</vt:lpstr>
      <vt:lpstr>PLATRERIE!Zone_d_impression</vt:lpstr>
      <vt:lpstr>'PLATRERIE MENUISERIE INTERIEURE'!Zone_d_impression</vt:lpstr>
      <vt:lpstr>'REVETEMENT DE SOL'!Zone_d_impression</vt:lpstr>
      <vt:lpstr>'REVETEMENTS MURAUX'!Zone_d_impression</vt:lpstr>
      <vt:lpstr>SYNTHESE!Zone_d_impression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Solène Besse</dc:creator>
  <cp:lastModifiedBy>Atchele Gnaore</cp:lastModifiedBy>
  <cp:lastPrinted>2025-03-05T21:08:49Z</cp:lastPrinted>
  <dcterms:created xsi:type="dcterms:W3CDTF">2024-10-30T07:20:46Z</dcterms:created>
  <dcterms:modified xsi:type="dcterms:W3CDTF">2025-04-01T13:28:56Z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mplafyTenantId">
    <vt:lpwstr>kardham</vt:lpwstr>
  </property>
  <property fmtid="{D5CDD505-2E9C-101B-9397-08002B2CF9AE}" pid="3" name="TemplafyTemplateId">
    <vt:lpwstr>638231337026567726</vt:lpwstr>
  </property>
  <property fmtid="{D5CDD505-2E9C-101B-9397-08002B2CF9AE}" pid="4" name="TemplafyUserProfileId">
    <vt:lpwstr>730729080020271169</vt:lpwstr>
  </property>
  <property fmtid="{D5CDD505-2E9C-101B-9397-08002B2CF9AE}" pid="5" name="TemplafyLanguageCode">
    <vt:lpwstr>fr-FR</vt:lpwstr>
  </property>
  <property fmtid="{D5CDD505-2E9C-101B-9397-08002B2CF9AE}" pid="6" name="TemplafyFromBlank">
    <vt:bool>true</vt:bool>
  </property>
</Properties>
</file>