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LM1-DSP-STRA\Partages$\Services\DAI\1-ADMINISTRATIF-BUDGET-FINANCES\1-DOSSIERS MARCHES\2024\TOUL CD - Chauffage urbain\04 TRAVAUX\00 Avant notification\01 DCE\"/>
    </mc:Choice>
  </mc:AlternateContent>
  <xr:revisionPtr revIDLastSave="0" documentId="13_ncr:1_{93DD836A-A852-486E-8E0C-C2EE2FA99CA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Lot n°1" sheetId="5" r:id="rId1"/>
  </sheets>
  <definedNames>
    <definedName name="_xlnm.Print_Titles" localSheetId="0">'Lot n°1'!$1:$2</definedName>
    <definedName name="_xlnm.Print_Area" localSheetId="0">'Lot n°1'!$A$2:$G$172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0" i="5" l="1"/>
  <c r="G168" i="5"/>
  <c r="G6" i="5"/>
  <c r="G82" i="5" s="1"/>
  <c r="G84" i="5"/>
  <c r="G4" i="5"/>
  <c r="C121" i="5"/>
  <c r="C120" i="5"/>
  <c r="C118" i="5"/>
  <c r="C115" i="5"/>
  <c r="C113" i="5"/>
  <c r="C101" i="5"/>
  <c r="C105" i="5" s="1"/>
  <c r="G86" i="5"/>
  <c r="C150" i="5"/>
  <c r="C149" i="5"/>
  <c r="C151" i="5"/>
  <c r="C42" i="5"/>
  <c r="C39" i="5"/>
  <c r="C38" i="5"/>
  <c r="C37" i="5"/>
  <c r="C35" i="5"/>
  <c r="C21" i="5"/>
  <c r="C20" i="5" s="1"/>
  <c r="C62" i="5" s="1"/>
  <c r="C100" i="5" l="1"/>
  <c r="C104" i="5" l="1"/>
  <c r="C138" i="5"/>
  <c r="C25" i="5"/>
  <c r="C24" i="5"/>
  <c r="G171" i="5"/>
  <c r="G172" i="5" s="1"/>
</calcChain>
</file>

<file path=xl/sharedStrings.xml><?xml version="1.0" encoding="utf-8"?>
<sst xmlns="http://schemas.openxmlformats.org/spreadsheetml/2006/main" count="203" uniqueCount="96">
  <si>
    <t>Poste</t>
  </si>
  <si>
    <t>DESIGNATION DES OUVRAGES</t>
  </si>
  <si>
    <t>Qté</t>
  </si>
  <si>
    <t>unité</t>
  </si>
  <si>
    <t>Prix Unitaires</t>
  </si>
  <si>
    <t>TOTAUX</t>
  </si>
  <si>
    <t>4.1</t>
  </si>
  <si>
    <t>4.2</t>
  </si>
  <si>
    <t>ens</t>
  </si>
  <si>
    <t>mise en place base vie selon PGC</t>
  </si>
  <si>
    <t>4.3</t>
  </si>
  <si>
    <t>Travaux de réseaux de chaleur enterrés</t>
  </si>
  <si>
    <t>Piquetage des réseaux</t>
  </si>
  <si>
    <t>piquetage des réseaux existants et maintien en état pendant la durée du chantier</t>
  </si>
  <si>
    <t>VRD</t>
  </si>
  <si>
    <t>- fouille sur terrain végétal</t>
  </si>
  <si>
    <t>ml</t>
  </si>
  <si>
    <t>Fermeture de la fouille avec remblai, restitution des états de surface à l'identique</t>
  </si>
  <si>
    <t>-remblai et finition sur terrain végétal</t>
  </si>
  <si>
    <t>-remblai et finition sur enrobé</t>
  </si>
  <si>
    <t>fourniture et pose de tube enterré</t>
  </si>
  <si>
    <t>ouverture d'une tranchée depuis la sous station RCU jusqu'en pied de chaque bâtiment à raccorder, préparation de fond de fouille conformément au CCTP, lit de sable, grillage avertisseur</t>
  </si>
  <si>
    <t xml:space="preserve"> DN 150</t>
  </si>
  <si>
    <t xml:space="preserve"> DN 125</t>
  </si>
  <si>
    <t xml:space="preserve"> DN 100</t>
  </si>
  <si>
    <t xml:space="preserve"> DN 80</t>
  </si>
  <si>
    <t xml:space="preserve"> DN 65</t>
  </si>
  <si>
    <t xml:space="preserve"> DN 50</t>
  </si>
  <si>
    <t xml:space="preserve"> DN 40</t>
  </si>
  <si>
    <t xml:space="preserve"> DN 32</t>
  </si>
  <si>
    <t xml:space="preserve"> DN 25</t>
  </si>
  <si>
    <t>- fouille sur enrobé</t>
  </si>
  <si>
    <t>DOE- Etudes</t>
  </si>
  <si>
    <t>Etudes d'exécution</t>
  </si>
  <si>
    <t>DOE</t>
  </si>
  <si>
    <t>TOTAL (€ HT)</t>
  </si>
  <si>
    <t>TVA (20%)</t>
  </si>
  <si>
    <t>TOTAL (€ TTC)</t>
  </si>
  <si>
    <t>Géolocalisation des soudures</t>
  </si>
  <si>
    <t>réseau aérien: vestiaire personnel</t>
  </si>
  <si>
    <t>Installations de chantier - sécurité</t>
  </si>
  <si>
    <t>4.2.1</t>
  </si>
  <si>
    <t>BE</t>
  </si>
  <si>
    <t>vérifiée entreprise</t>
  </si>
  <si>
    <t>4.2.2</t>
  </si>
  <si>
    <t>Fourniture et pose de tubes acier pré isolé DN 25 à DN 200</t>
  </si>
  <si>
    <t>pénétration en sous-station : carottage du voile béton chaufferie pour passage des tuyauteries - inclus protection mécanique et bouchement</t>
  </si>
  <si>
    <t>4.2.3</t>
  </si>
  <si>
    <t>Pénétrations sous-stations</t>
  </si>
  <si>
    <t>4.2.4</t>
  </si>
  <si>
    <t>Autocontrôle manchons et soudures</t>
  </si>
  <si>
    <t>Contrôle radio des soudures par organisme agrée</t>
  </si>
  <si>
    <t>4.2.5</t>
  </si>
  <si>
    <t>Epreuve des canalisations</t>
  </si>
  <si>
    <t>4.2.6</t>
  </si>
  <si>
    <t xml:space="preserve">Rinçage - mise en eau </t>
  </si>
  <si>
    <t>Réseau fibre</t>
  </si>
  <si>
    <t>4.2.7</t>
  </si>
  <si>
    <t>réseau fibre aérien : Fourniture de chemin de câble + fibre</t>
  </si>
  <si>
    <t>- atelier C1</t>
  </si>
  <si>
    <t>- Bâtiment A3 :</t>
  </si>
  <si>
    <t>Réseau Nord (bât C -&gt; atelier façonnage):</t>
  </si>
  <si>
    <t>Réseau Sud (bât C -&gt; atelier C1):</t>
  </si>
  <si>
    <t>réseau fibre enterré : Fourniture et pose fourreau + fibre</t>
  </si>
  <si>
    <t xml:space="preserve">Atelier maintenance : réseau fibre enterré  hors passage RCU: Fourniture et pose de gaine TPC + fibre </t>
  </si>
  <si>
    <t>- bâtiment C</t>
  </si>
  <si>
    <t>- bâtiment A</t>
  </si>
  <si>
    <t>- Bâtiment C :</t>
  </si>
  <si>
    <t>- Bâtiment vestiaire personnel :</t>
  </si>
  <si>
    <t>-réseau fibre aérien : Fourniture de chemin de câble + fibre</t>
  </si>
  <si>
    <t>- réseau fibre enterré: fourniture et pose de fibre dans fourreau existant</t>
  </si>
  <si>
    <t>- réseau fibre enterré: fourniture et pose de réseau fibre en fouille inclus remblai - chambre de tirage et réfection de surface</t>
  </si>
  <si>
    <t>réseau fibre enterré : Fourniture et pose de fourreau + fibre</t>
  </si>
  <si>
    <t>Alimentation Gymnase: création de fouille - passage dans fourreau puis passage en aérien</t>
  </si>
  <si>
    <t>antennes administration</t>
  </si>
  <si>
    <t>épreuve sous pression selon CCTP: zone Nord</t>
  </si>
  <si>
    <t>épreuve sous pression selon CCTP: zone Sud</t>
  </si>
  <si>
    <t>rinçage du réseau selon CCTP: zone nord</t>
  </si>
  <si>
    <t>remplissage- traitement initial zone Nord</t>
  </si>
  <si>
    <t>remplissage- traitement initial zone sud</t>
  </si>
  <si>
    <t xml:space="preserve">Clôture de chantier </t>
  </si>
  <si>
    <t>4.</t>
  </si>
  <si>
    <t>DESCRIPTION TRAVAUX TRANCHE FERME</t>
  </si>
  <si>
    <t>5.</t>
  </si>
  <si>
    <t>5.1</t>
  </si>
  <si>
    <t>5.2</t>
  </si>
  <si>
    <t>5.2.1</t>
  </si>
  <si>
    <t>5.2.2</t>
  </si>
  <si>
    <t>5.2.3</t>
  </si>
  <si>
    <t>5.2.5</t>
  </si>
  <si>
    <t>5.2.6</t>
  </si>
  <si>
    <t>5.2.7</t>
  </si>
  <si>
    <t>5.3</t>
  </si>
  <si>
    <t>DESCRIPTION TRAVAUX TRANCHE OPTIONNELLE N°1</t>
  </si>
  <si>
    <t>Sous-total TRANCHE FERME</t>
  </si>
  <si>
    <t>Sous-total TRANCHE OPTIONNELLE n°1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</si>
</sst>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&quot;F&quot;_-;\-* #,##0.00\ &quot;F&quot;_-;_-* &quot;-&quot;??\ &quot;F&quot;_-;_-@_-"/>
    <numFmt numFmtId="165" formatCode="_-* #,##0.00\ [$€-40C]_-;\-* #,##0.00\ [$€-40C]_-;_-* &quot;-&quot;??\ [$€-40C]_-;_-@_-"/>
    <numFmt numFmtId="166" formatCode="#,##0.00\ &quot;€&quot;"/>
  </numFmts>
  <fonts count="13" x14ac:knownFonts="1">
    <font>
      <sz val="11"/>
      <color theme="1"/>
      <name val="Calibri"/>
    </font>
    <font>
      <sz val="11"/>
      <name val="Times New Roman"/>
      <family val="1"/>
    </font>
    <font>
      <sz val="10"/>
      <name val="Arial"/>
      <family val="2"/>
    </font>
    <font>
      <sz val="10"/>
      <name val="MS Sans Serif"/>
    </font>
    <font>
      <b/>
      <sz val="10"/>
      <name val="Arial"/>
      <family val="2"/>
    </font>
    <font>
      <b/>
      <sz val="10"/>
      <color rgb="FF080000"/>
      <name val="Arial"/>
      <family val="2"/>
    </font>
    <font>
      <b/>
      <sz val="10"/>
      <name val="MS Sans Serif"/>
    </font>
    <font>
      <sz val="10"/>
      <color rgb="FF080000"/>
      <name val="Arial"/>
      <family val="2"/>
    </font>
    <font>
      <b/>
      <u/>
      <sz val="10"/>
      <color rgb="FF080000"/>
      <name val="Arial"/>
      <family val="2"/>
    </font>
    <font>
      <sz val="8"/>
      <name val="Calibri"/>
      <family val="2"/>
    </font>
    <font>
      <sz val="11"/>
      <color rgb="FF000000"/>
      <name val="Calibri"/>
      <family val="2"/>
      <charset val="1"/>
    </font>
    <font>
      <sz val="11"/>
      <color theme="1"/>
      <name val="Calibri"/>
    </font>
    <font>
      <b/>
      <sz val="11"/>
      <color rgb="FF08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0" fillId="0" borderId="0"/>
    <xf numFmtId="44" fontId="11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165" fontId="0" fillId="0" borderId="0" xfId="0" applyNumberFormat="1"/>
    <xf numFmtId="0" fontId="4" fillId="0" borderId="0" xfId="2" applyFont="1" applyAlignment="1">
      <alignment horizontal="center"/>
    </xf>
    <xf numFmtId="0" fontId="4" fillId="0" borderId="1" xfId="2" applyFont="1" applyBorder="1" applyAlignment="1" applyProtection="1">
      <alignment horizontal="center"/>
      <protection locked="0" hidden="1"/>
    </xf>
    <xf numFmtId="0" fontId="5" fillId="0" borderId="1" xfId="2" quotePrefix="1" applyFont="1" applyBorder="1" applyAlignment="1">
      <alignment horizontal="center" wrapText="1"/>
    </xf>
    <xf numFmtId="0" fontId="5" fillId="0" borderId="1" xfId="2" applyFont="1" applyBorder="1" applyAlignment="1">
      <alignment horizontal="center"/>
    </xf>
    <xf numFmtId="166" fontId="5" fillId="0" borderId="1" xfId="2" applyNumberFormat="1" applyFont="1" applyBorder="1" applyAlignment="1">
      <alignment horizontal="center"/>
    </xf>
    <xf numFmtId="0" fontId="6" fillId="0" borderId="0" xfId="2" applyFont="1" applyAlignment="1">
      <alignment horizontal="center"/>
    </xf>
    <xf numFmtId="0" fontId="2" fillId="0" borderId="0" xfId="2"/>
    <xf numFmtId="0" fontId="2" fillId="0" borderId="2" xfId="2" applyBorder="1" applyAlignment="1" applyProtection="1">
      <alignment horizontal="center" vertical="top"/>
      <protection locked="0" hidden="1"/>
    </xf>
    <xf numFmtId="0" fontId="7" fillId="0" borderId="2" xfId="2" quotePrefix="1" applyFont="1" applyBorder="1" applyAlignment="1">
      <alignment wrapText="1"/>
    </xf>
    <xf numFmtId="0" fontId="7" fillId="0" borderId="2" xfId="2" applyFont="1" applyBorder="1" applyAlignment="1">
      <alignment horizontal="center" vertical="top"/>
    </xf>
    <xf numFmtId="166" fontId="7" fillId="0" borderId="2" xfId="2" applyNumberFormat="1" applyFont="1" applyBorder="1" applyAlignment="1">
      <alignment horizontal="center" vertical="top"/>
    </xf>
    <xf numFmtId="0" fontId="3" fillId="0" borderId="0" xfId="2" applyFont="1"/>
    <xf numFmtId="0" fontId="2" fillId="0" borderId="3" xfId="2" applyBorder="1" applyAlignment="1" applyProtection="1">
      <alignment horizontal="center" vertical="top"/>
      <protection locked="0" hidden="1"/>
    </xf>
    <xf numFmtId="0" fontId="7" fillId="0" borderId="3" xfId="2" quotePrefix="1" applyFont="1" applyBorder="1" applyAlignment="1">
      <alignment wrapText="1"/>
    </xf>
    <xf numFmtId="0" fontId="7" fillId="0" borderId="3" xfId="2" applyFont="1" applyBorder="1" applyAlignment="1">
      <alignment horizontal="center" vertical="top"/>
    </xf>
    <xf numFmtId="166" fontId="7" fillId="0" borderId="3" xfId="2" applyNumberFormat="1" applyFont="1" applyBorder="1" applyAlignment="1">
      <alignment horizontal="center" vertical="top"/>
    </xf>
    <xf numFmtId="0" fontId="4" fillId="0" borderId="0" xfId="2" applyFont="1"/>
    <xf numFmtId="0" fontId="4" fillId="2" borderId="3" xfId="2" applyFont="1" applyFill="1" applyBorder="1" applyAlignment="1" applyProtection="1">
      <alignment horizontal="center" vertical="top"/>
      <protection locked="0" hidden="1"/>
    </xf>
    <xf numFmtId="0" fontId="5" fillId="2" borderId="3" xfId="2" quotePrefix="1" applyFont="1" applyFill="1" applyBorder="1" applyAlignment="1">
      <alignment wrapText="1"/>
    </xf>
    <xf numFmtId="0" fontId="5" fillId="2" borderId="3" xfId="2" applyFont="1" applyFill="1" applyBorder="1" applyAlignment="1">
      <alignment horizontal="center" vertical="top"/>
    </xf>
    <xf numFmtId="166" fontId="5" fillId="2" borderId="3" xfId="2" applyNumberFormat="1" applyFont="1" applyFill="1" applyBorder="1" applyAlignment="1">
      <alignment horizontal="center" vertical="top"/>
    </xf>
    <xf numFmtId="0" fontId="6" fillId="0" borderId="0" xfId="2" applyFont="1"/>
    <xf numFmtId="0" fontId="4" fillId="2" borderId="0" xfId="2" applyFont="1" applyFill="1"/>
    <xf numFmtId="0" fontId="6" fillId="2" borderId="0" xfId="2" applyFont="1" applyFill="1"/>
    <xf numFmtId="0" fontId="4" fillId="0" borderId="3" xfId="2" applyFont="1" applyBorder="1" applyAlignment="1" applyProtection="1">
      <alignment horizontal="center" vertical="top"/>
      <protection locked="0" hidden="1"/>
    </xf>
    <xf numFmtId="0" fontId="8" fillId="0" borderId="3" xfId="2" applyFont="1" applyBorder="1" applyAlignment="1">
      <alignment horizontal="right" wrapText="1"/>
    </xf>
    <xf numFmtId="166" fontId="8" fillId="0" borderId="3" xfId="2" applyNumberFormat="1" applyFont="1" applyBorder="1" applyAlignment="1">
      <alignment horizontal="center" vertical="top"/>
    </xf>
    <xf numFmtId="0" fontId="5" fillId="0" borderId="3" xfId="2" quotePrefix="1" applyFont="1" applyBorder="1" applyAlignment="1">
      <alignment wrapText="1"/>
    </xf>
    <xf numFmtId="166" fontId="5" fillId="0" borderId="3" xfId="2" applyNumberFormat="1" applyFont="1" applyBorder="1" applyAlignment="1">
      <alignment horizontal="center" vertical="top"/>
    </xf>
    <xf numFmtId="0" fontId="4" fillId="3" borderId="3" xfId="2" applyFont="1" applyFill="1" applyBorder="1" applyAlignment="1" applyProtection="1">
      <alignment horizontal="center" vertical="top"/>
      <protection locked="0" hidden="1"/>
    </xf>
    <xf numFmtId="166" fontId="5" fillId="3" borderId="3" xfId="2" applyNumberFormat="1" applyFont="1" applyFill="1" applyBorder="1" applyAlignment="1">
      <alignment horizontal="center" vertical="top"/>
    </xf>
    <xf numFmtId="0" fontId="5" fillId="3" borderId="3" xfId="2" quotePrefix="1" applyFont="1" applyFill="1" applyBorder="1" applyAlignment="1">
      <alignment wrapText="1"/>
    </xf>
    <xf numFmtId="0" fontId="5" fillId="3" borderId="3" xfId="2" applyFont="1" applyFill="1" applyBorder="1" applyAlignment="1">
      <alignment horizontal="center" vertical="top"/>
    </xf>
    <xf numFmtId="44" fontId="5" fillId="3" borderId="3" xfId="4" applyFont="1" applyFill="1" applyBorder="1" applyAlignment="1">
      <alignment horizontal="center" vertical="top"/>
    </xf>
    <xf numFmtId="0" fontId="4" fillId="3" borderId="1" xfId="2" applyFont="1" applyFill="1" applyBorder="1" applyAlignment="1" applyProtection="1">
      <alignment horizontal="center" vertical="top"/>
      <protection locked="0" hidden="1"/>
    </xf>
    <xf numFmtId="0" fontId="5" fillId="3" borderId="1" xfId="2" quotePrefix="1" applyFont="1" applyFill="1" applyBorder="1" applyAlignment="1">
      <alignment wrapText="1"/>
    </xf>
    <xf numFmtId="0" fontId="5" fillId="3" borderId="1" xfId="2" applyFont="1" applyFill="1" applyBorder="1" applyAlignment="1">
      <alignment horizontal="center" vertical="top"/>
    </xf>
    <xf numFmtId="166" fontId="5" fillId="3" borderId="1" xfId="2" applyNumberFormat="1" applyFont="1" applyFill="1" applyBorder="1" applyAlignment="1">
      <alignment horizontal="center" vertical="top"/>
    </xf>
    <xf numFmtId="0" fontId="4" fillId="3" borderId="2" xfId="2" applyFont="1" applyFill="1" applyBorder="1" applyAlignment="1" applyProtection="1">
      <alignment horizontal="center" vertical="top"/>
      <protection locked="0" hidden="1"/>
    </xf>
    <xf numFmtId="0" fontId="5" fillId="3" borderId="2" xfId="2" quotePrefix="1" applyFont="1" applyFill="1" applyBorder="1" applyAlignment="1">
      <alignment wrapText="1"/>
    </xf>
    <xf numFmtId="0" fontId="5" fillId="3" borderId="2" xfId="2" applyFont="1" applyFill="1" applyBorder="1" applyAlignment="1">
      <alignment horizontal="center" vertical="top"/>
    </xf>
    <xf numFmtId="166" fontId="5" fillId="3" borderId="2" xfId="2" applyNumberFormat="1" applyFont="1" applyFill="1" applyBorder="1" applyAlignment="1">
      <alignment horizontal="center" vertical="top"/>
    </xf>
    <xf numFmtId="44" fontId="5" fillId="3" borderId="2" xfId="4" applyFont="1" applyFill="1" applyBorder="1" applyAlignment="1">
      <alignment horizontal="center" vertical="top"/>
    </xf>
    <xf numFmtId="44" fontId="0" fillId="0" borderId="0" xfId="0" applyNumberFormat="1"/>
    <xf numFmtId="0" fontId="5" fillId="0" borderId="3" xfId="2" applyFont="1" applyBorder="1" applyAlignment="1">
      <alignment horizontal="center" vertical="top"/>
    </xf>
    <xf numFmtId="0" fontId="7" fillId="0" borderId="0" xfId="2" applyFont="1" applyAlignment="1">
      <alignment horizontal="center" vertical="top"/>
    </xf>
    <xf numFmtId="44" fontId="3" fillId="0" borderId="0" xfId="2" applyNumberFormat="1" applyFont="1"/>
    <xf numFmtId="0" fontId="8" fillId="0" borderId="3" xfId="2" quotePrefix="1" applyFont="1" applyBorder="1" applyAlignment="1">
      <alignment wrapText="1"/>
    </xf>
    <xf numFmtId="166" fontId="5" fillId="3" borderId="1" xfId="4" applyNumberFormat="1" applyFont="1" applyFill="1" applyBorder="1" applyAlignment="1">
      <alignment horizontal="center" vertical="top"/>
    </xf>
    <xf numFmtId="166" fontId="3" fillId="0" borderId="0" xfId="2" applyNumberFormat="1" applyFont="1"/>
    <xf numFmtId="0" fontId="2" fillId="4" borderId="3" xfId="2" applyFill="1" applyBorder="1" applyAlignment="1" applyProtection="1">
      <alignment horizontal="center" vertical="top"/>
      <protection locked="0" hidden="1"/>
    </xf>
    <xf numFmtId="0" fontId="7" fillId="4" borderId="3" xfId="2" applyFont="1" applyFill="1" applyBorder="1" applyAlignment="1">
      <alignment horizontal="center" vertical="top"/>
    </xf>
    <xf numFmtId="166" fontId="7" fillId="4" borderId="3" xfId="2" applyNumberFormat="1" applyFont="1" applyFill="1" applyBorder="1" applyAlignment="1">
      <alignment horizontal="center" vertical="top"/>
    </xf>
    <xf numFmtId="0" fontId="12" fillId="4" borderId="3" xfId="2" quotePrefix="1" applyFont="1" applyFill="1" applyBorder="1" applyAlignment="1">
      <alignment horizontal="right" wrapText="1"/>
    </xf>
  </cellXfs>
  <cellStyles count="5">
    <cellStyle name="Monétaire" xfId="4" builtinId="4"/>
    <cellStyle name="Monétaire 2" xfId="1" xr:uid="{00000000-0005-0000-0000-000001000000}"/>
    <cellStyle name="Normal" xfId="0" builtinId="0"/>
    <cellStyle name="Normal 2" xfId="2" xr:uid="{00000000-0005-0000-0000-000002000000}"/>
    <cellStyle name="Normal 3" xfId="3" xr:uid="{61D02F83-8828-4AF4-A513-AC10D0E1DC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65175</xdr:colOff>
      <xdr:row>5</xdr:row>
      <xdr:rowOff>34290</xdr:rowOff>
    </xdr:from>
    <xdr:to>
      <xdr:col>1</xdr:col>
      <xdr:colOff>1077790</xdr:colOff>
      <xdr:row>9</xdr:row>
      <xdr:rowOff>59690</xdr:rowOff>
    </xdr:to>
    <xdr:sp macro="" textlink="">
      <xdr:nvSpPr>
        <xdr:cNvPr id="2" name="Comment 20" hidden="1">
          <a:extLst>
            <a:ext uri="{FF2B5EF4-FFF2-40B4-BE49-F238E27FC236}">
              <a16:creationId xmlns:a16="http://schemas.microsoft.com/office/drawing/2014/main" id="{7AB382B7-CB35-4CD0-9C33-187F91C13D17}"/>
            </a:ext>
          </a:extLst>
        </xdr:cNvPr>
        <xdr:cNvSpPr txBox="1"/>
      </xdr:nvSpPr>
      <xdr:spPr>
        <a:xfrm>
          <a:off x="465225" y="853440"/>
          <a:ext cx="1012615" cy="67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</a:ln>
      </xdr:spPr>
      <xdr:txBody>
        <a:bodyPr rtlCol="0"/>
        <a:lstStyle/>
        <a:p>
          <a:pPr algn="l"/>
          <a:r>
            <a:t>Ligne de formules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26820-53B7-4910-AD8A-C5CD5984493D}">
  <sheetPr>
    <pageSetUpPr fitToPage="1"/>
  </sheetPr>
  <dimension ref="A1:RV173"/>
  <sheetViews>
    <sheetView showGridLines="0" tabSelected="1" topLeftCell="A154" zoomScaleNormal="100" workbookViewId="0">
      <selection activeCell="J164" sqref="J164"/>
    </sheetView>
  </sheetViews>
  <sheetFormatPr baseColWidth="10" defaultColWidth="15.5703125" defaultRowHeight="15" x14ac:dyDescent="0.25"/>
  <cols>
    <col min="1" max="1" width="6" bestFit="1" customWidth="1"/>
    <col min="2" max="2" width="54.28515625" style="1" bestFit="1" customWidth="1"/>
    <col min="3" max="4" width="15.5703125" style="2"/>
    <col min="5" max="5" width="5.5703125" style="2" bestFit="1" customWidth="1"/>
    <col min="6" max="6" width="13.28515625" style="3" bestFit="1" customWidth="1"/>
    <col min="7" max="7" width="13.42578125" style="3" bestFit="1" customWidth="1"/>
  </cols>
  <sheetData>
    <row r="1" spans="1:490" s="4" customFormat="1" ht="12.75" x14ac:dyDescent="0.2">
      <c r="A1" s="5" t="s">
        <v>0</v>
      </c>
      <c r="B1" s="6" t="s">
        <v>1</v>
      </c>
      <c r="C1" s="7" t="s">
        <v>2</v>
      </c>
      <c r="D1" s="7" t="s">
        <v>2</v>
      </c>
      <c r="E1" s="7" t="s">
        <v>3</v>
      </c>
      <c r="F1" s="8" t="s">
        <v>4</v>
      </c>
      <c r="G1" s="8" t="s">
        <v>5</v>
      </c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490" s="10" customFormat="1" ht="13.5" thickBot="1" x14ac:dyDescent="0.25">
      <c r="A2" s="11"/>
      <c r="B2" s="12"/>
      <c r="C2" s="13" t="s">
        <v>42</v>
      </c>
      <c r="D2" s="13" t="s">
        <v>43</v>
      </c>
      <c r="E2" s="13"/>
      <c r="F2" s="14"/>
      <c r="G2" s="14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</row>
    <row r="3" spans="1:490" s="10" customFormat="1" ht="12.75" x14ac:dyDescent="0.2">
      <c r="A3" s="16"/>
      <c r="B3" s="17"/>
      <c r="C3" s="18"/>
      <c r="D3" s="18"/>
      <c r="E3" s="18"/>
      <c r="F3" s="19"/>
      <c r="G3" s="19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</row>
    <row r="4" spans="1:490" s="20" customFormat="1" ht="12.75" x14ac:dyDescent="0.2">
      <c r="A4" s="21" t="s">
        <v>81</v>
      </c>
      <c r="B4" s="22" t="s">
        <v>82</v>
      </c>
      <c r="C4" s="23"/>
      <c r="D4" s="23"/>
      <c r="E4" s="23"/>
      <c r="F4" s="24"/>
      <c r="G4" s="24" t="str">
        <f>IF(C4="","",(C4*F4))</f>
        <v/>
      </c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RV4" s="20">
        <v>0</v>
      </c>
    </row>
    <row r="5" spans="1:490" s="10" customFormat="1" ht="12.75" x14ac:dyDescent="0.2">
      <c r="A5" s="16"/>
      <c r="B5" s="17"/>
      <c r="C5" s="18"/>
      <c r="D5" s="18"/>
      <c r="E5" s="18"/>
      <c r="F5" s="19"/>
      <c r="G5" s="19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</row>
    <row r="6" spans="1:490" s="20" customFormat="1" ht="12.75" x14ac:dyDescent="0.2">
      <c r="A6" s="21" t="s">
        <v>6</v>
      </c>
      <c r="B6" s="22" t="s">
        <v>40</v>
      </c>
      <c r="C6" s="23"/>
      <c r="D6" s="23"/>
      <c r="E6" s="23"/>
      <c r="F6" s="24"/>
      <c r="G6" s="24" t="str">
        <f>IF(C6="","",(C6*F6))</f>
        <v/>
      </c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RV6" s="20">
        <v>0</v>
      </c>
    </row>
    <row r="7" spans="1:490" s="10" customFormat="1" ht="12.75" x14ac:dyDescent="0.2">
      <c r="A7" s="16"/>
      <c r="B7" s="17" t="s">
        <v>80</v>
      </c>
      <c r="C7" s="18">
        <v>1</v>
      </c>
      <c r="D7" s="18"/>
      <c r="E7" s="18" t="s">
        <v>8</v>
      </c>
      <c r="F7" s="19"/>
      <c r="G7" s="19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RV7" s="10">
        <v>0</v>
      </c>
    </row>
    <row r="8" spans="1:490" s="10" customFormat="1" ht="12.75" x14ac:dyDescent="0.2">
      <c r="A8" s="16"/>
      <c r="B8" s="17" t="s">
        <v>9</v>
      </c>
      <c r="C8" s="18">
        <v>1</v>
      </c>
      <c r="D8" s="18"/>
      <c r="E8" s="18" t="s">
        <v>8</v>
      </c>
      <c r="F8" s="19"/>
      <c r="G8" s="19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RV8" s="10">
        <v>0</v>
      </c>
    </row>
    <row r="9" spans="1:490" s="10" customFormat="1" ht="12.75" x14ac:dyDescent="0.2">
      <c r="A9" s="16"/>
      <c r="B9" s="31"/>
      <c r="C9" s="18"/>
      <c r="D9" s="18"/>
      <c r="E9" s="18"/>
      <c r="F9" s="19"/>
      <c r="G9" s="19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</row>
    <row r="10" spans="1:490" s="26" customFormat="1" ht="12.75" x14ac:dyDescent="0.2">
      <c r="A10" s="21" t="s">
        <v>7</v>
      </c>
      <c r="B10" s="22" t="s">
        <v>11</v>
      </c>
      <c r="C10" s="23"/>
      <c r="D10" s="23"/>
      <c r="E10" s="23"/>
      <c r="F10" s="24"/>
      <c r="G10" s="24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RV10" s="26">
        <v>0</v>
      </c>
    </row>
    <row r="11" spans="1:490" s="20" customFormat="1" ht="12.75" x14ac:dyDescent="0.2">
      <c r="A11" s="28"/>
      <c r="B11" s="31"/>
      <c r="C11" s="48"/>
      <c r="D11" s="48"/>
      <c r="E11" s="48"/>
      <c r="F11" s="32"/>
      <c r="G11" s="32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</row>
    <row r="12" spans="1:490" s="26" customFormat="1" ht="12.75" x14ac:dyDescent="0.2">
      <c r="A12" s="21" t="s">
        <v>41</v>
      </c>
      <c r="B12" s="22" t="s">
        <v>12</v>
      </c>
      <c r="C12" s="23"/>
      <c r="D12" s="23"/>
      <c r="E12" s="23"/>
      <c r="F12" s="24"/>
      <c r="G12" s="24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RV12" s="26">
        <v>0</v>
      </c>
    </row>
    <row r="13" spans="1:490" s="20" customFormat="1" ht="25.5" x14ac:dyDescent="0.2">
      <c r="A13" s="28"/>
      <c r="B13" s="17" t="s">
        <v>13</v>
      </c>
      <c r="C13" s="18">
        <v>1</v>
      </c>
      <c r="D13" s="18"/>
      <c r="E13" s="18" t="s">
        <v>8</v>
      </c>
      <c r="F13" s="19"/>
      <c r="G13" s="19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RV13" s="20">
        <v>0</v>
      </c>
    </row>
    <row r="14" spans="1:490" s="10" customFormat="1" ht="12.75" x14ac:dyDescent="0.2">
      <c r="A14" s="16"/>
      <c r="B14" s="17"/>
      <c r="C14" s="18"/>
      <c r="D14" s="18"/>
      <c r="E14" s="18"/>
      <c r="F14" s="19"/>
      <c r="G14" s="19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RV14" s="10">
        <v>2</v>
      </c>
    </row>
    <row r="15" spans="1:490" s="26" customFormat="1" ht="12.75" x14ac:dyDescent="0.2">
      <c r="A15" s="21" t="s">
        <v>44</v>
      </c>
      <c r="B15" s="22" t="s">
        <v>14</v>
      </c>
      <c r="C15" s="23"/>
      <c r="D15" s="23"/>
      <c r="E15" s="23"/>
      <c r="F15" s="24"/>
      <c r="G15" s="24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RV15" s="26">
        <v>0</v>
      </c>
    </row>
    <row r="16" spans="1:490" s="10" customFormat="1" ht="12.75" x14ac:dyDescent="0.2">
      <c r="A16" s="16"/>
      <c r="B16" s="17"/>
      <c r="C16" s="18"/>
      <c r="D16" s="18"/>
      <c r="E16" s="18"/>
      <c r="F16" s="19"/>
      <c r="G16" s="19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490" s="10" customFormat="1" ht="12.75" x14ac:dyDescent="0.2">
      <c r="A17" s="16"/>
      <c r="B17" s="51" t="s">
        <v>61</v>
      </c>
      <c r="C17" s="18"/>
      <c r="D17" s="18"/>
      <c r="E17" s="18"/>
      <c r="F17" s="19"/>
      <c r="G17" s="19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490" s="10" customFormat="1" ht="12.75" x14ac:dyDescent="0.2">
      <c r="A18" s="16"/>
      <c r="B18" s="51"/>
      <c r="C18" s="18"/>
      <c r="D18" s="18"/>
      <c r="E18" s="18"/>
      <c r="F18" s="19"/>
      <c r="G18" s="19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490" s="10" customFormat="1" ht="38.25" x14ac:dyDescent="0.2">
      <c r="A19" s="16"/>
      <c r="B19" s="17" t="s">
        <v>21</v>
      </c>
      <c r="C19" s="18"/>
      <c r="D19" s="18"/>
      <c r="E19" s="18"/>
      <c r="F19" s="19"/>
      <c r="G19" s="19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RV19" s="10">
        <v>0</v>
      </c>
    </row>
    <row r="20" spans="1:490" s="10" customFormat="1" ht="12.75" x14ac:dyDescent="0.2">
      <c r="A20" s="16"/>
      <c r="B20" s="17" t="s">
        <v>15</v>
      </c>
      <c r="C20" s="18">
        <f>73+23+3+2+71+3+15+5+64+3+46+21+3+1+14-C21</f>
        <v>251</v>
      </c>
      <c r="D20" s="18"/>
      <c r="E20" s="18" t="s">
        <v>16</v>
      </c>
      <c r="F20" s="19"/>
      <c r="G20" s="19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RV20" s="10">
        <v>0</v>
      </c>
    </row>
    <row r="21" spans="1:490" s="10" customFormat="1" ht="12.75" x14ac:dyDescent="0.2">
      <c r="A21" s="16"/>
      <c r="B21" s="17" t="s">
        <v>31</v>
      </c>
      <c r="C21" s="18">
        <f>59+37</f>
        <v>96</v>
      </c>
      <c r="D21" s="18"/>
      <c r="E21" s="18" t="s">
        <v>16</v>
      </c>
      <c r="F21" s="19"/>
      <c r="G21" s="19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RV21" s="10">
        <v>0</v>
      </c>
    </row>
    <row r="22" spans="1:490" s="10" customFormat="1" ht="12.75" x14ac:dyDescent="0.2">
      <c r="A22" s="16"/>
      <c r="B22" s="17"/>
      <c r="C22" s="18"/>
      <c r="D22" s="18"/>
      <c r="E22" s="18"/>
      <c r="F22" s="19"/>
      <c r="G22" s="19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RV22" s="10">
        <v>0</v>
      </c>
    </row>
    <row r="23" spans="1:490" s="10" customFormat="1" ht="25.5" x14ac:dyDescent="0.2">
      <c r="A23" s="16"/>
      <c r="B23" s="17" t="s">
        <v>17</v>
      </c>
      <c r="C23" s="18"/>
      <c r="D23" s="18"/>
      <c r="E23" s="18"/>
      <c r="F23" s="19"/>
      <c r="G23" s="19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RV23" s="10">
        <v>0</v>
      </c>
    </row>
    <row r="24" spans="1:490" s="10" customFormat="1" ht="12.75" x14ac:dyDescent="0.2">
      <c r="A24" s="16"/>
      <c r="B24" s="17" t="s">
        <v>18</v>
      </c>
      <c r="C24" s="18">
        <f>C20</f>
        <v>251</v>
      </c>
      <c r="D24" s="18"/>
      <c r="E24" s="18" t="s">
        <v>16</v>
      </c>
      <c r="F24" s="19"/>
      <c r="G24" s="19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RV24" s="10">
        <v>0</v>
      </c>
    </row>
    <row r="25" spans="1:490" s="10" customFormat="1" ht="12.75" x14ac:dyDescent="0.2">
      <c r="A25" s="16"/>
      <c r="B25" s="17" t="s">
        <v>19</v>
      </c>
      <c r="C25" s="18">
        <f>C21</f>
        <v>96</v>
      </c>
      <c r="D25" s="18"/>
      <c r="E25" s="18" t="s">
        <v>16</v>
      </c>
      <c r="F25" s="19"/>
      <c r="G25" s="19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RV25" s="10">
        <v>0</v>
      </c>
    </row>
    <row r="26" spans="1:490" s="10" customFormat="1" ht="12.75" x14ac:dyDescent="0.2">
      <c r="A26" s="16"/>
      <c r="B26" s="17"/>
      <c r="C26" s="18"/>
      <c r="D26" s="18"/>
      <c r="E26" s="18"/>
      <c r="F26" s="19"/>
      <c r="G26" s="19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490" s="26" customFormat="1" ht="12.75" x14ac:dyDescent="0.2">
      <c r="A27" s="21" t="s">
        <v>47</v>
      </c>
      <c r="B27" s="22" t="s">
        <v>20</v>
      </c>
      <c r="C27" s="23"/>
      <c r="D27" s="23"/>
      <c r="E27" s="23"/>
      <c r="F27" s="24"/>
      <c r="G27" s="24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RV27" s="26">
        <v>0</v>
      </c>
    </row>
    <row r="28" spans="1:490" s="10" customFormat="1" ht="12.75" x14ac:dyDescent="0.2">
      <c r="A28" s="16"/>
      <c r="B28" s="17"/>
      <c r="C28" s="18"/>
      <c r="D28" s="18"/>
      <c r="E28" s="18"/>
      <c r="F28" s="19"/>
      <c r="G28" s="19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RV28" s="10">
        <v>0</v>
      </c>
    </row>
    <row r="29" spans="1:490" s="10" customFormat="1" ht="12.75" x14ac:dyDescent="0.2">
      <c r="A29" s="16"/>
      <c r="B29" s="17"/>
      <c r="C29" s="18"/>
      <c r="D29" s="18"/>
      <c r="E29" s="18"/>
      <c r="F29" s="19"/>
      <c r="G29" s="19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</row>
    <row r="30" spans="1:490" s="10" customFormat="1" ht="12.75" x14ac:dyDescent="0.2">
      <c r="A30" s="16"/>
      <c r="B30" s="51" t="s">
        <v>61</v>
      </c>
      <c r="C30" s="18"/>
      <c r="D30" s="18"/>
      <c r="E30" s="18"/>
      <c r="F30" s="19"/>
      <c r="G30" s="19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490" s="10" customFormat="1" ht="12.75" x14ac:dyDescent="0.2">
      <c r="A31" s="16"/>
      <c r="B31" s="51"/>
      <c r="C31" s="18"/>
      <c r="D31" s="18"/>
      <c r="E31" s="18"/>
      <c r="F31" s="19"/>
      <c r="G31" s="19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490" s="10" customFormat="1" ht="12.75" x14ac:dyDescent="0.2">
      <c r="A32" s="16"/>
      <c r="B32" s="17" t="s">
        <v>45</v>
      </c>
      <c r="C32" s="18"/>
      <c r="D32" s="18"/>
      <c r="F32" s="19"/>
      <c r="G32" s="19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RV32" s="10">
        <v>0</v>
      </c>
    </row>
    <row r="33" spans="1:490" s="10" customFormat="1" ht="12.75" x14ac:dyDescent="0.2">
      <c r="A33" s="16"/>
      <c r="B33" s="17"/>
      <c r="C33" s="18"/>
      <c r="D33" s="18"/>
      <c r="F33" s="19"/>
      <c r="G33" s="19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490" s="10" customFormat="1" ht="12.75" x14ac:dyDescent="0.2">
      <c r="A34" s="16"/>
      <c r="B34" s="17" t="s">
        <v>22</v>
      </c>
      <c r="C34" s="18"/>
      <c r="D34" s="18"/>
      <c r="E34" s="10" t="s">
        <v>16</v>
      </c>
      <c r="F34" s="19"/>
      <c r="G34" s="19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490" s="10" customFormat="1" ht="12.75" x14ac:dyDescent="0.2">
      <c r="A35" s="16"/>
      <c r="B35" s="17" t="s">
        <v>23</v>
      </c>
      <c r="C35" s="18">
        <f>2*(73+23+71+3+15+5)</f>
        <v>380</v>
      </c>
      <c r="D35" s="18"/>
      <c r="E35" s="10" t="s">
        <v>16</v>
      </c>
      <c r="F35" s="19"/>
      <c r="G35" s="19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490" s="10" customFormat="1" ht="12.75" x14ac:dyDescent="0.2">
      <c r="A36" s="16"/>
      <c r="B36" s="17" t="s">
        <v>24</v>
      </c>
      <c r="C36" s="18"/>
      <c r="D36" s="18"/>
      <c r="E36" s="10" t="s">
        <v>16</v>
      </c>
      <c r="F36" s="19"/>
      <c r="G36" s="19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RV36" s="10">
        <v>0</v>
      </c>
    </row>
    <row r="37" spans="1:490" s="10" customFormat="1" ht="12.75" x14ac:dyDescent="0.2">
      <c r="A37" s="16"/>
      <c r="B37" s="17" t="s">
        <v>25</v>
      </c>
      <c r="C37" s="18">
        <f>2*(64+3+46+20)</f>
        <v>266</v>
      </c>
      <c r="D37" s="18"/>
      <c r="E37" s="10" t="s">
        <v>16</v>
      </c>
      <c r="F37" s="19"/>
      <c r="G37" s="19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490" s="10" customFormat="1" ht="12.75" x14ac:dyDescent="0.2">
      <c r="A38" s="16"/>
      <c r="B38" s="17" t="s">
        <v>26</v>
      </c>
      <c r="C38" s="18">
        <f>2*(14+3)</f>
        <v>34</v>
      </c>
      <c r="D38" s="18"/>
      <c r="E38" s="10" t="s">
        <v>16</v>
      </c>
      <c r="F38" s="19"/>
      <c r="G38" s="19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490" s="10" customFormat="1" ht="12.75" x14ac:dyDescent="0.2">
      <c r="A39" s="16"/>
      <c r="B39" s="17" t="s">
        <v>27</v>
      </c>
      <c r="C39" s="18">
        <f>2*(2)</f>
        <v>4</v>
      </c>
      <c r="D39" s="18"/>
      <c r="E39" s="10" t="s">
        <v>16</v>
      </c>
      <c r="F39" s="19"/>
      <c r="G39" s="19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490" s="10" customFormat="1" ht="12.75" x14ac:dyDescent="0.2">
      <c r="A40" s="16"/>
      <c r="B40" s="17" t="s">
        <v>28</v>
      </c>
      <c r="C40" s="18"/>
      <c r="D40" s="18"/>
      <c r="E40" s="10" t="s">
        <v>16</v>
      </c>
      <c r="F40" s="19"/>
      <c r="G40" s="19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490" s="10" customFormat="1" ht="12.75" x14ac:dyDescent="0.2">
      <c r="A41" s="16"/>
      <c r="B41" s="17" t="s">
        <v>29</v>
      </c>
      <c r="C41" s="18"/>
      <c r="D41" s="18"/>
      <c r="E41" s="10" t="s">
        <v>16</v>
      </c>
      <c r="F41" s="19"/>
      <c r="G41" s="19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490" s="10" customFormat="1" ht="12.75" x14ac:dyDescent="0.2">
      <c r="A42" s="16"/>
      <c r="B42" s="17" t="s">
        <v>30</v>
      </c>
      <c r="C42" s="18">
        <f>2*(2+3)</f>
        <v>10</v>
      </c>
      <c r="D42" s="18"/>
      <c r="E42" s="10" t="s">
        <v>16</v>
      </c>
      <c r="F42" s="19"/>
      <c r="G42" s="19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490" s="10" customFormat="1" ht="12.75" x14ac:dyDescent="0.2">
      <c r="A43" s="16"/>
      <c r="B43" s="17" t="s">
        <v>38</v>
      </c>
      <c r="C43" s="18">
        <v>1</v>
      </c>
      <c r="D43" s="18"/>
      <c r="E43" s="18" t="s">
        <v>8</v>
      </c>
      <c r="F43" s="19"/>
      <c r="G43" s="19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490" s="10" customFormat="1" ht="12.75" x14ac:dyDescent="0.2">
      <c r="A44" s="16"/>
      <c r="B44" s="17" t="s">
        <v>51</v>
      </c>
      <c r="C44" s="18">
        <v>1</v>
      </c>
      <c r="D44" s="18"/>
      <c r="E44" s="18" t="s">
        <v>8</v>
      </c>
      <c r="F44" s="19"/>
      <c r="G44" s="19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490" s="10" customFormat="1" ht="12.75" x14ac:dyDescent="0.2">
      <c r="A45" s="16"/>
      <c r="B45" s="17" t="s">
        <v>50</v>
      </c>
      <c r="C45" s="18">
        <v>1</v>
      </c>
      <c r="D45" s="18"/>
      <c r="E45" s="49" t="s">
        <v>8</v>
      </c>
      <c r="F45" s="19"/>
      <c r="G45" s="19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490" s="10" customFormat="1" ht="12.75" x14ac:dyDescent="0.2">
      <c r="A46" s="16"/>
      <c r="B46" s="17"/>
      <c r="C46" s="18"/>
      <c r="D46" s="18"/>
      <c r="E46" s="18"/>
      <c r="F46" s="19"/>
      <c r="G46" s="19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490" s="10" customFormat="1" ht="12.75" x14ac:dyDescent="0.2">
      <c r="A47" s="16"/>
      <c r="B47" s="17"/>
      <c r="C47" s="18"/>
      <c r="D47" s="18"/>
      <c r="F47" s="19"/>
      <c r="G47" s="19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490" s="26" customFormat="1" ht="12.75" x14ac:dyDescent="0.2">
      <c r="A48" s="21" t="s">
        <v>49</v>
      </c>
      <c r="B48" s="22" t="s">
        <v>48</v>
      </c>
      <c r="C48" s="23"/>
      <c r="D48" s="23"/>
      <c r="E48" s="23"/>
      <c r="F48" s="24"/>
      <c r="G48" s="24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RV48" s="26">
        <v>0</v>
      </c>
    </row>
    <row r="49" spans="1:490" s="10" customFormat="1" ht="12.75" x14ac:dyDescent="0.2">
      <c r="A49" s="16"/>
      <c r="B49" s="17"/>
      <c r="C49" s="18"/>
      <c r="D49" s="18"/>
      <c r="E49" s="18"/>
      <c r="F49" s="19"/>
      <c r="G49" s="19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RV49" s="10">
        <v>0</v>
      </c>
    </row>
    <row r="50" spans="1:490" s="10" customFormat="1" ht="12.75" x14ac:dyDescent="0.2">
      <c r="A50" s="16"/>
      <c r="B50" s="17"/>
      <c r="C50" s="18"/>
      <c r="D50" s="18"/>
      <c r="E50" s="18"/>
      <c r="F50" s="19"/>
      <c r="G50" s="19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</row>
    <row r="51" spans="1:490" s="10" customFormat="1" ht="12.75" x14ac:dyDescent="0.2">
      <c r="A51" s="16"/>
      <c r="B51" s="51" t="s">
        <v>61</v>
      </c>
      <c r="C51" s="18"/>
      <c r="D51" s="18"/>
      <c r="E51" s="18"/>
      <c r="F51" s="19"/>
      <c r="G51" s="19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</row>
    <row r="52" spans="1:490" s="10" customFormat="1" ht="12.75" x14ac:dyDescent="0.2">
      <c r="A52" s="16"/>
      <c r="B52" s="51"/>
      <c r="C52" s="18"/>
      <c r="D52" s="18"/>
      <c r="E52" s="18"/>
      <c r="F52" s="19"/>
      <c r="G52" s="19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</row>
    <row r="53" spans="1:490" s="10" customFormat="1" ht="12.75" x14ac:dyDescent="0.2">
      <c r="A53" s="16"/>
      <c r="B53" s="17"/>
      <c r="C53" s="18"/>
      <c r="D53" s="18"/>
      <c r="F53" s="19"/>
      <c r="G53" s="19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</row>
    <row r="54" spans="1:490" s="10" customFormat="1" ht="38.25" x14ac:dyDescent="0.2">
      <c r="A54" s="16"/>
      <c r="B54" s="17" t="s">
        <v>46</v>
      </c>
      <c r="C54" s="18">
        <v>4</v>
      </c>
      <c r="D54" s="18"/>
      <c r="E54" s="18" t="s">
        <v>8</v>
      </c>
      <c r="F54" s="19"/>
      <c r="G54" s="19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RV54" s="10">
        <v>0</v>
      </c>
    </row>
    <row r="55" spans="1:490" s="10" customFormat="1" ht="12.75" x14ac:dyDescent="0.2">
      <c r="A55" s="16"/>
      <c r="B55" s="17"/>
      <c r="C55" s="18"/>
      <c r="D55" s="18"/>
      <c r="E55" s="18"/>
      <c r="F55" s="19"/>
      <c r="G55" s="19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</row>
    <row r="56" spans="1:490" s="10" customFormat="1" ht="12.75" x14ac:dyDescent="0.2">
      <c r="A56" s="16"/>
      <c r="B56" s="17"/>
      <c r="C56" s="18"/>
      <c r="D56" s="18"/>
      <c r="E56" s="18"/>
      <c r="F56" s="19"/>
      <c r="G56" s="19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RV56" s="10">
        <v>0</v>
      </c>
    </row>
    <row r="57" spans="1:490" s="26" customFormat="1" ht="12.75" x14ac:dyDescent="0.2">
      <c r="A57" s="21" t="s">
        <v>52</v>
      </c>
      <c r="B57" s="22" t="s">
        <v>56</v>
      </c>
      <c r="C57" s="23"/>
      <c r="D57" s="23"/>
      <c r="E57" s="23"/>
      <c r="F57" s="24"/>
      <c r="G57" s="24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RV57" s="26">
        <v>0</v>
      </c>
    </row>
    <row r="58" spans="1:490" s="20" customFormat="1" ht="12.75" x14ac:dyDescent="0.2">
      <c r="A58" s="28"/>
      <c r="B58" s="31"/>
      <c r="C58" s="48"/>
      <c r="D58" s="48"/>
      <c r="E58" s="48"/>
      <c r="F58" s="32"/>
      <c r="G58" s="32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</row>
    <row r="59" spans="1:490" s="10" customFormat="1" ht="12.75" x14ac:dyDescent="0.2">
      <c r="A59" s="16"/>
      <c r="B59" s="17"/>
      <c r="C59" s="18"/>
      <c r="D59" s="18"/>
      <c r="E59" s="18"/>
      <c r="F59" s="19"/>
      <c r="G59" s="19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</row>
    <row r="60" spans="1:490" s="10" customFormat="1" ht="12.75" x14ac:dyDescent="0.2">
      <c r="A60" s="16"/>
      <c r="B60" s="51" t="s">
        <v>61</v>
      </c>
      <c r="C60" s="18"/>
      <c r="D60" s="18"/>
      <c r="E60" s="18"/>
      <c r="F60" s="19"/>
      <c r="G60" s="19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</row>
    <row r="61" spans="1:490" s="10" customFormat="1" ht="12.75" x14ac:dyDescent="0.2">
      <c r="A61" s="16"/>
      <c r="B61" s="51"/>
      <c r="C61" s="18"/>
      <c r="D61" s="18"/>
      <c r="E61" s="18"/>
      <c r="F61" s="19"/>
      <c r="G61" s="19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</row>
    <row r="62" spans="1:490" s="10" customFormat="1" ht="12.75" x14ac:dyDescent="0.2">
      <c r="A62" s="16"/>
      <c r="B62" s="17" t="s">
        <v>63</v>
      </c>
      <c r="C62" s="18">
        <f>SUM(C20:C21)</f>
        <v>347</v>
      </c>
      <c r="D62" s="18"/>
      <c r="E62" s="18" t="s">
        <v>16</v>
      </c>
      <c r="F62" s="19"/>
      <c r="G62" s="19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</row>
    <row r="63" spans="1:490" s="10" customFormat="1" ht="12.75" x14ac:dyDescent="0.2">
      <c r="A63" s="16"/>
      <c r="B63" s="17" t="s">
        <v>58</v>
      </c>
      <c r="C63" s="18"/>
      <c r="D63" s="18"/>
      <c r="E63" s="18"/>
      <c r="F63" s="19"/>
      <c r="G63" s="19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</row>
    <row r="64" spans="1:490" s="10" customFormat="1" ht="12.75" x14ac:dyDescent="0.2">
      <c r="A64" s="16"/>
      <c r="B64" s="17" t="s">
        <v>65</v>
      </c>
      <c r="C64" s="18">
        <v>10</v>
      </c>
      <c r="D64" s="18"/>
      <c r="E64" s="18" t="s">
        <v>16</v>
      </c>
      <c r="F64" s="19"/>
      <c r="G64" s="19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</row>
    <row r="65" spans="1:490" s="10" customFormat="1" ht="12.75" x14ac:dyDescent="0.2">
      <c r="A65" s="16"/>
      <c r="B65" s="17" t="s">
        <v>66</v>
      </c>
      <c r="C65" s="18">
        <v>15</v>
      </c>
      <c r="D65" s="18"/>
      <c r="E65" s="18" t="s">
        <v>16</v>
      </c>
      <c r="F65" s="19"/>
      <c r="G65" s="19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</row>
    <row r="66" spans="1:490" s="10" customFormat="1" ht="12.75" x14ac:dyDescent="0.2">
      <c r="A66" s="16"/>
      <c r="B66" s="17"/>
      <c r="C66" s="18"/>
      <c r="D66" s="18"/>
      <c r="E66" s="18"/>
      <c r="F66" s="19"/>
      <c r="G66" s="19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</row>
    <row r="67" spans="1:490" s="10" customFormat="1" ht="12.75" x14ac:dyDescent="0.2">
      <c r="A67" s="16"/>
      <c r="B67" s="17"/>
      <c r="C67" s="18"/>
      <c r="D67" s="18"/>
      <c r="E67" s="18"/>
      <c r="F67" s="19"/>
      <c r="G67" s="19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</row>
    <row r="68" spans="1:490" s="26" customFormat="1" ht="12.75" x14ac:dyDescent="0.2">
      <c r="A68" s="21" t="s">
        <v>54</v>
      </c>
      <c r="B68" s="22" t="s">
        <v>53</v>
      </c>
      <c r="C68" s="23"/>
      <c r="D68" s="23"/>
      <c r="E68" s="23"/>
      <c r="F68" s="24"/>
      <c r="G68" s="24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RV68" s="26">
        <v>0</v>
      </c>
    </row>
    <row r="69" spans="1:490" s="20" customFormat="1" ht="12.75" x14ac:dyDescent="0.2">
      <c r="A69" s="28"/>
      <c r="B69" s="31"/>
      <c r="C69" s="48"/>
      <c r="D69" s="48"/>
      <c r="E69" s="48"/>
      <c r="F69" s="32"/>
      <c r="G69" s="32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</row>
    <row r="70" spans="1:490" s="20" customFormat="1" ht="12.75" x14ac:dyDescent="0.2">
      <c r="A70" s="28"/>
      <c r="B70" s="17" t="s">
        <v>75</v>
      </c>
      <c r="C70" s="18">
        <v>1</v>
      </c>
      <c r="D70" s="18"/>
      <c r="E70" s="18" t="s">
        <v>8</v>
      </c>
      <c r="F70" s="19"/>
      <c r="G70" s="19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</row>
    <row r="71" spans="1:490" s="20" customFormat="1" ht="12.75" x14ac:dyDescent="0.2">
      <c r="A71" s="28"/>
      <c r="B71" s="17"/>
      <c r="C71" s="18"/>
      <c r="D71" s="18"/>
      <c r="E71" s="18"/>
      <c r="F71" s="19"/>
      <c r="G71" s="19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</row>
    <row r="72" spans="1:490" s="26" customFormat="1" ht="12.75" x14ac:dyDescent="0.2">
      <c r="A72" s="21" t="s">
        <v>57</v>
      </c>
      <c r="B72" s="22" t="s">
        <v>55</v>
      </c>
      <c r="C72" s="23"/>
      <c r="D72" s="23"/>
      <c r="E72" s="23"/>
      <c r="F72" s="24"/>
      <c r="G72" s="24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  <c r="RV72" s="26">
        <v>0</v>
      </c>
    </row>
    <row r="73" spans="1:490" s="20" customFormat="1" ht="12.75" x14ac:dyDescent="0.2">
      <c r="A73" s="28"/>
      <c r="B73" s="31"/>
      <c r="C73" s="48"/>
      <c r="D73" s="48"/>
      <c r="E73" s="48"/>
      <c r="F73" s="32"/>
      <c r="G73" s="32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</row>
    <row r="74" spans="1:490" s="10" customFormat="1" ht="12.75" x14ac:dyDescent="0.2">
      <c r="A74" s="16"/>
      <c r="B74" s="17" t="s">
        <v>77</v>
      </c>
      <c r="C74" s="18">
        <v>1</v>
      </c>
      <c r="D74" s="18"/>
      <c r="E74" s="18" t="s">
        <v>8</v>
      </c>
      <c r="F74" s="19"/>
      <c r="G74" s="19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RV74" s="10">
        <v>0</v>
      </c>
    </row>
    <row r="75" spans="1:490" s="10" customFormat="1" ht="12.75" x14ac:dyDescent="0.2">
      <c r="A75" s="16"/>
      <c r="B75" s="17" t="s">
        <v>78</v>
      </c>
      <c r="C75" s="18">
        <v>1</v>
      </c>
      <c r="D75" s="18"/>
      <c r="E75" s="18" t="s">
        <v>8</v>
      </c>
      <c r="F75" s="19"/>
      <c r="G75" s="19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RV75" s="10">
        <v>0</v>
      </c>
    </row>
    <row r="76" spans="1:490" s="10" customFormat="1" ht="12.75" x14ac:dyDescent="0.2">
      <c r="A76" s="16"/>
      <c r="B76" s="31"/>
      <c r="C76" s="18"/>
      <c r="D76" s="18"/>
      <c r="E76" s="18"/>
      <c r="F76" s="19"/>
      <c r="G76" s="19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RV76" s="10">
        <v>0</v>
      </c>
    </row>
    <row r="77" spans="1:490" s="20" customFormat="1" ht="12.75" x14ac:dyDescent="0.2">
      <c r="A77" s="21" t="s">
        <v>10</v>
      </c>
      <c r="B77" s="22" t="s">
        <v>32</v>
      </c>
      <c r="C77" s="23"/>
      <c r="D77" s="23"/>
      <c r="E77" s="23"/>
      <c r="F77" s="24"/>
      <c r="G77" s="24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RV77" s="20">
        <v>0</v>
      </c>
    </row>
    <row r="78" spans="1:490" s="10" customFormat="1" ht="12.75" x14ac:dyDescent="0.2">
      <c r="A78" s="16"/>
      <c r="B78" s="17"/>
      <c r="C78" s="18"/>
      <c r="D78" s="18"/>
      <c r="E78" s="18"/>
      <c r="F78" s="19"/>
      <c r="G78" s="19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RV78" s="10">
        <v>2</v>
      </c>
    </row>
    <row r="79" spans="1:490" s="10" customFormat="1" ht="12.75" x14ac:dyDescent="0.2">
      <c r="A79" s="16"/>
      <c r="B79" s="17" t="s">
        <v>33</v>
      </c>
      <c r="C79" s="18">
        <v>1</v>
      </c>
      <c r="D79" s="18"/>
      <c r="E79" s="18" t="s">
        <v>8</v>
      </c>
      <c r="F79" s="19"/>
      <c r="G79" s="19"/>
      <c r="H79" s="15"/>
      <c r="I79" s="15"/>
      <c r="J79" s="15"/>
      <c r="K79" s="15"/>
      <c r="L79" s="15"/>
      <c r="M79" s="50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</row>
    <row r="80" spans="1:490" s="20" customFormat="1" ht="12.75" x14ac:dyDescent="0.2">
      <c r="A80" s="28"/>
      <c r="B80" s="17" t="s">
        <v>34</v>
      </c>
      <c r="C80" s="18">
        <v>1</v>
      </c>
      <c r="D80" s="18"/>
      <c r="E80" s="18" t="s">
        <v>8</v>
      </c>
      <c r="F80" s="19"/>
      <c r="G80" s="19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</row>
    <row r="81" spans="1:490" s="10" customFormat="1" ht="12.75" x14ac:dyDescent="0.2">
      <c r="A81" s="16"/>
      <c r="B81" s="17"/>
      <c r="C81" s="18"/>
      <c r="D81" s="18"/>
      <c r="E81" s="18"/>
      <c r="F81" s="19"/>
      <c r="G81" s="19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RV81" s="10">
        <v>2</v>
      </c>
    </row>
    <row r="82" spans="1:490" s="10" customFormat="1" x14ac:dyDescent="0.25">
      <c r="A82" s="54"/>
      <c r="B82" s="57" t="s">
        <v>94</v>
      </c>
      <c r="C82" s="55"/>
      <c r="D82" s="55"/>
      <c r="E82" s="55"/>
      <c r="F82" s="56"/>
      <c r="G82" s="56">
        <f>SUM(G5:G81)</f>
        <v>0</v>
      </c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</row>
    <row r="83" spans="1:490" s="10" customFormat="1" ht="12.75" x14ac:dyDescent="0.2">
      <c r="A83" s="16"/>
      <c r="B83" s="17"/>
      <c r="C83" s="18"/>
      <c r="D83" s="18"/>
      <c r="E83" s="18"/>
      <c r="F83" s="19"/>
      <c r="G83" s="19"/>
      <c r="H83" s="53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</row>
    <row r="84" spans="1:490" s="20" customFormat="1" ht="12.75" x14ac:dyDescent="0.2">
      <c r="A84" s="21" t="s">
        <v>83</v>
      </c>
      <c r="B84" s="22" t="s">
        <v>93</v>
      </c>
      <c r="C84" s="23"/>
      <c r="D84" s="23"/>
      <c r="E84" s="23"/>
      <c r="F84" s="24"/>
      <c r="G84" s="24" t="str">
        <f>IF(C84="","",(C84*F84))</f>
        <v/>
      </c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RV84" s="20">
        <v>0</v>
      </c>
    </row>
    <row r="85" spans="1:490" s="10" customFormat="1" ht="12.75" x14ac:dyDescent="0.2">
      <c r="A85" s="16"/>
      <c r="B85" s="17"/>
      <c r="C85" s="18"/>
      <c r="D85" s="18"/>
      <c r="E85" s="18"/>
      <c r="F85" s="19"/>
      <c r="G85" s="19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</row>
    <row r="86" spans="1:490" s="20" customFormat="1" ht="12.75" x14ac:dyDescent="0.2">
      <c r="A86" s="21" t="s">
        <v>84</v>
      </c>
      <c r="B86" s="22" t="s">
        <v>40</v>
      </c>
      <c r="C86" s="23"/>
      <c r="D86" s="23"/>
      <c r="E86" s="23"/>
      <c r="F86" s="24"/>
      <c r="G86" s="24" t="str">
        <f>IF(C86="","",(C86*F86))</f>
        <v/>
      </c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RV86" s="20">
        <v>0</v>
      </c>
    </row>
    <row r="87" spans="1:490" s="10" customFormat="1" ht="12.75" x14ac:dyDescent="0.2">
      <c r="A87" s="16"/>
      <c r="B87" s="17" t="s">
        <v>80</v>
      </c>
      <c r="C87" s="18">
        <v>1</v>
      </c>
      <c r="D87" s="18"/>
      <c r="E87" s="18" t="s">
        <v>8</v>
      </c>
      <c r="F87" s="19"/>
      <c r="G87" s="19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RV87" s="10">
        <v>0</v>
      </c>
    </row>
    <row r="88" spans="1:490" s="10" customFormat="1" ht="12.75" x14ac:dyDescent="0.2">
      <c r="A88" s="16"/>
      <c r="B88" s="17" t="s">
        <v>9</v>
      </c>
      <c r="C88" s="18">
        <v>1</v>
      </c>
      <c r="D88" s="18"/>
      <c r="E88" s="18" t="s">
        <v>8</v>
      </c>
      <c r="F88" s="19"/>
      <c r="G88" s="19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RV88" s="10">
        <v>0</v>
      </c>
    </row>
    <row r="89" spans="1:490" s="10" customFormat="1" ht="12.75" x14ac:dyDescent="0.2">
      <c r="A89" s="16"/>
      <c r="B89" s="31"/>
      <c r="C89" s="18"/>
      <c r="D89" s="18"/>
      <c r="E89" s="18"/>
      <c r="F89" s="19"/>
      <c r="G89" s="19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</row>
    <row r="90" spans="1:490" s="26" customFormat="1" ht="12.75" x14ac:dyDescent="0.2">
      <c r="A90" s="21" t="s">
        <v>85</v>
      </c>
      <c r="B90" s="22" t="s">
        <v>11</v>
      </c>
      <c r="C90" s="23"/>
      <c r="D90" s="23"/>
      <c r="E90" s="23"/>
      <c r="F90" s="24"/>
      <c r="G90" s="24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RV90" s="26">
        <v>0</v>
      </c>
    </row>
    <row r="91" spans="1:490" s="20" customFormat="1" ht="12.75" x14ac:dyDescent="0.2">
      <c r="A91" s="28"/>
      <c r="B91" s="31"/>
      <c r="C91" s="48"/>
      <c r="D91" s="48"/>
      <c r="E91" s="48"/>
      <c r="F91" s="32"/>
      <c r="G91" s="32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</row>
    <row r="92" spans="1:490" s="26" customFormat="1" ht="12.75" x14ac:dyDescent="0.2">
      <c r="A92" s="21" t="s">
        <v>86</v>
      </c>
      <c r="B92" s="22" t="s">
        <v>12</v>
      </c>
      <c r="C92" s="23"/>
      <c r="D92" s="23"/>
      <c r="E92" s="23"/>
      <c r="F92" s="24"/>
      <c r="G92" s="24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RV92" s="26">
        <v>0</v>
      </c>
    </row>
    <row r="93" spans="1:490" s="20" customFormat="1" ht="25.5" x14ac:dyDescent="0.2">
      <c r="A93" s="28"/>
      <c r="B93" s="17" t="s">
        <v>13</v>
      </c>
      <c r="C93" s="18">
        <v>1</v>
      </c>
      <c r="D93" s="18"/>
      <c r="E93" s="18" t="s">
        <v>8</v>
      </c>
      <c r="F93" s="19"/>
      <c r="G93" s="19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RV93" s="20">
        <v>0</v>
      </c>
    </row>
    <row r="94" spans="1:490" s="10" customFormat="1" ht="12.75" x14ac:dyDescent="0.2">
      <c r="A94" s="16"/>
      <c r="B94" s="17"/>
      <c r="C94" s="18"/>
      <c r="D94" s="18"/>
      <c r="E94" s="18"/>
      <c r="F94" s="19"/>
      <c r="G94" s="19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RV94" s="10">
        <v>2</v>
      </c>
    </row>
    <row r="95" spans="1:490" s="26" customFormat="1" ht="12.75" x14ac:dyDescent="0.2">
      <c r="A95" s="21" t="s">
        <v>87</v>
      </c>
      <c r="B95" s="22" t="s">
        <v>14</v>
      </c>
      <c r="C95" s="23"/>
      <c r="D95" s="23"/>
      <c r="E95" s="23"/>
      <c r="F95" s="24"/>
      <c r="G95" s="24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RV95" s="26">
        <v>0</v>
      </c>
    </row>
    <row r="96" spans="1:490" s="10" customFormat="1" ht="12.75" x14ac:dyDescent="0.2">
      <c r="A96" s="16"/>
      <c r="B96" s="17"/>
      <c r="C96" s="18"/>
      <c r="D96" s="18"/>
      <c r="E96" s="18"/>
      <c r="F96" s="19"/>
      <c r="G96" s="19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</row>
    <row r="97" spans="1:490" s="10" customFormat="1" ht="12.75" x14ac:dyDescent="0.2">
      <c r="A97" s="16"/>
      <c r="B97" s="51" t="s">
        <v>62</v>
      </c>
      <c r="C97" s="18"/>
      <c r="D97" s="18"/>
      <c r="E97" s="18"/>
      <c r="F97" s="19"/>
      <c r="G97" s="19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</row>
    <row r="98" spans="1:490" s="10" customFormat="1" ht="12.75" x14ac:dyDescent="0.2">
      <c r="A98" s="16"/>
      <c r="B98" s="51"/>
      <c r="C98" s="18"/>
      <c r="D98" s="18"/>
      <c r="E98" s="18"/>
      <c r="F98" s="19"/>
      <c r="G98" s="19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</row>
    <row r="99" spans="1:490" s="10" customFormat="1" ht="38.25" x14ac:dyDescent="0.2">
      <c r="A99" s="16"/>
      <c r="B99" s="17" t="s">
        <v>21</v>
      </c>
      <c r="C99" s="18"/>
      <c r="D99" s="18"/>
      <c r="E99" s="18"/>
      <c r="F99" s="19"/>
      <c r="G99" s="19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RV99" s="10">
        <v>0</v>
      </c>
    </row>
    <row r="100" spans="1:490" s="10" customFormat="1" ht="12.75" x14ac:dyDescent="0.2">
      <c r="A100" s="16"/>
      <c r="B100" s="17" t="s">
        <v>15</v>
      </c>
      <c r="C100" s="18">
        <f>13+28+10+12+48+32+2+7+10+36+13+5+31+1+4+3+5+76+45-C101</f>
        <v>264</v>
      </c>
      <c r="D100" s="18"/>
      <c r="E100" s="18" t="s">
        <v>16</v>
      </c>
      <c r="F100" s="19"/>
      <c r="G100" s="19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RV100" s="10">
        <v>0</v>
      </c>
    </row>
    <row r="101" spans="1:490" s="10" customFormat="1" ht="12.75" x14ac:dyDescent="0.2">
      <c r="A101" s="16"/>
      <c r="B101" s="17" t="s">
        <v>31</v>
      </c>
      <c r="C101" s="18">
        <f>12+10+36+13+5+31+1+4+5</f>
        <v>117</v>
      </c>
      <c r="D101" s="18"/>
      <c r="E101" s="18" t="s">
        <v>16</v>
      </c>
      <c r="F101" s="19"/>
      <c r="G101" s="19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RV101" s="10">
        <v>0</v>
      </c>
    </row>
    <row r="102" spans="1:490" s="10" customFormat="1" ht="12.75" x14ac:dyDescent="0.2">
      <c r="A102" s="16"/>
      <c r="B102" s="17"/>
      <c r="C102" s="18"/>
      <c r="D102" s="18"/>
      <c r="E102" s="18"/>
      <c r="F102" s="19"/>
      <c r="G102" s="19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RV102" s="10">
        <v>0</v>
      </c>
    </row>
    <row r="103" spans="1:490" s="10" customFormat="1" ht="25.5" x14ac:dyDescent="0.2">
      <c r="A103" s="16"/>
      <c r="B103" s="17" t="s">
        <v>17</v>
      </c>
      <c r="C103" s="18"/>
      <c r="D103" s="18"/>
      <c r="E103" s="18"/>
      <c r="F103" s="19"/>
      <c r="G103" s="19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RV103" s="10">
        <v>0</v>
      </c>
    </row>
    <row r="104" spans="1:490" s="10" customFormat="1" ht="12.75" x14ac:dyDescent="0.2">
      <c r="A104" s="16"/>
      <c r="B104" s="17" t="s">
        <v>18</v>
      </c>
      <c r="C104" s="18">
        <f>C100</f>
        <v>264</v>
      </c>
      <c r="D104" s="18"/>
      <c r="E104" s="18" t="s">
        <v>16</v>
      </c>
      <c r="F104" s="19"/>
      <c r="G104" s="19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RV104" s="10">
        <v>0</v>
      </c>
    </row>
    <row r="105" spans="1:490" s="10" customFormat="1" ht="12.75" x14ac:dyDescent="0.2">
      <c r="A105" s="16"/>
      <c r="B105" s="17" t="s">
        <v>19</v>
      </c>
      <c r="C105" s="18">
        <f>C101</f>
        <v>117</v>
      </c>
      <c r="D105" s="18"/>
      <c r="E105" s="18" t="s">
        <v>16</v>
      </c>
      <c r="F105" s="19"/>
      <c r="G105" s="19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RV105" s="10">
        <v>0</v>
      </c>
    </row>
    <row r="106" spans="1:490" s="10" customFormat="1" ht="12.75" x14ac:dyDescent="0.2">
      <c r="A106" s="16"/>
      <c r="B106" s="29"/>
      <c r="C106" s="18"/>
      <c r="D106" s="18"/>
      <c r="E106" s="18"/>
      <c r="F106" s="30"/>
      <c r="G106" s="30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RV106" s="10">
        <v>0</v>
      </c>
    </row>
    <row r="107" spans="1:490" s="26" customFormat="1" ht="12.75" x14ac:dyDescent="0.2">
      <c r="A107" s="21" t="s">
        <v>88</v>
      </c>
      <c r="B107" s="22" t="s">
        <v>20</v>
      </c>
      <c r="C107" s="23"/>
      <c r="D107" s="23"/>
      <c r="E107" s="23"/>
      <c r="F107" s="24"/>
      <c r="G107" s="24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RV107" s="26">
        <v>0</v>
      </c>
    </row>
    <row r="108" spans="1:490" s="10" customFormat="1" ht="12.75" x14ac:dyDescent="0.2">
      <c r="A108" s="16"/>
      <c r="B108" s="17"/>
      <c r="C108" s="18"/>
      <c r="D108" s="18"/>
      <c r="E108" s="18"/>
      <c r="F108" s="19"/>
      <c r="G108" s="19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RV108" s="10">
        <v>0</v>
      </c>
    </row>
    <row r="109" spans="1:490" s="10" customFormat="1" ht="12.75" x14ac:dyDescent="0.2">
      <c r="A109" s="16"/>
      <c r="B109" s="51" t="s">
        <v>62</v>
      </c>
      <c r="C109" s="18"/>
      <c r="D109" s="18"/>
      <c r="E109" s="18"/>
      <c r="F109" s="19"/>
      <c r="G109" s="19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</row>
    <row r="110" spans="1:490" s="10" customFormat="1" ht="12.75" x14ac:dyDescent="0.2">
      <c r="A110" s="16"/>
      <c r="B110" s="51"/>
      <c r="C110" s="18"/>
      <c r="D110" s="18"/>
      <c r="E110" s="18"/>
      <c r="F110" s="19"/>
      <c r="G110" s="19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</row>
    <row r="111" spans="1:490" s="10" customFormat="1" ht="12.75" x14ac:dyDescent="0.2">
      <c r="A111" s="16"/>
      <c r="B111" s="17" t="s">
        <v>45</v>
      </c>
      <c r="C111" s="18"/>
      <c r="D111" s="18"/>
      <c r="F111" s="19"/>
      <c r="G111" s="19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RV111" s="10">
        <v>0</v>
      </c>
    </row>
    <row r="112" spans="1:490" s="10" customFormat="1" ht="12.75" x14ac:dyDescent="0.2">
      <c r="A112" s="16"/>
      <c r="B112" s="17"/>
      <c r="C112" s="18"/>
      <c r="D112" s="18"/>
      <c r="F112" s="19"/>
      <c r="G112" s="19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</row>
    <row r="113" spans="1:490" s="10" customFormat="1" ht="12.75" x14ac:dyDescent="0.2">
      <c r="A113" s="16"/>
      <c r="B113" s="17" t="s">
        <v>22</v>
      </c>
      <c r="C113" s="18">
        <f>2*(45+76+3+1+4+31+36+7+32+2+48+12)</f>
        <v>594</v>
      </c>
      <c r="D113" s="18"/>
      <c r="E113" s="10" t="s">
        <v>16</v>
      </c>
      <c r="F113" s="19"/>
      <c r="G113" s="19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</row>
    <row r="114" spans="1:490" s="10" customFormat="1" ht="12.75" x14ac:dyDescent="0.2">
      <c r="A114" s="16"/>
      <c r="B114" s="17" t="s">
        <v>23</v>
      </c>
      <c r="C114" s="18"/>
      <c r="D114" s="18"/>
      <c r="E114" s="10" t="s">
        <v>16</v>
      </c>
      <c r="F114" s="19"/>
      <c r="G114" s="19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</row>
    <row r="115" spans="1:490" s="10" customFormat="1" ht="12.75" x14ac:dyDescent="0.2">
      <c r="A115" s="16"/>
      <c r="B115" s="17" t="s">
        <v>24</v>
      </c>
      <c r="C115" s="18">
        <f>2*(10+28+13)</f>
        <v>102</v>
      </c>
      <c r="D115" s="18"/>
      <c r="E115" s="10" t="s">
        <v>16</v>
      </c>
      <c r="F115" s="19"/>
      <c r="G115" s="19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RV115" s="10">
        <v>0</v>
      </c>
    </row>
    <row r="116" spans="1:490" s="10" customFormat="1" ht="12.75" x14ac:dyDescent="0.2">
      <c r="A116" s="16"/>
      <c r="B116" s="17" t="s">
        <v>25</v>
      </c>
      <c r="C116" s="18"/>
      <c r="D116" s="18"/>
      <c r="E116" s="10" t="s">
        <v>16</v>
      </c>
      <c r="F116" s="19"/>
      <c r="G116" s="19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</row>
    <row r="117" spans="1:490" s="10" customFormat="1" ht="12.75" x14ac:dyDescent="0.2">
      <c r="A117" s="16"/>
      <c r="B117" s="17" t="s">
        <v>26</v>
      </c>
      <c r="C117" s="18"/>
      <c r="D117" s="18"/>
      <c r="E117" s="10" t="s">
        <v>16</v>
      </c>
      <c r="F117" s="19"/>
      <c r="G117" s="19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</row>
    <row r="118" spans="1:490" s="10" customFormat="1" ht="12.75" x14ac:dyDescent="0.2">
      <c r="A118" s="16"/>
      <c r="B118" s="17" t="s">
        <v>27</v>
      </c>
      <c r="C118" s="18">
        <f>2*(13+5)</f>
        <v>36</v>
      </c>
      <c r="D118" s="18"/>
      <c r="E118" s="10" t="s">
        <v>16</v>
      </c>
      <c r="F118" s="19"/>
      <c r="G118" s="19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</row>
    <row r="119" spans="1:490" s="10" customFormat="1" ht="12.75" x14ac:dyDescent="0.2">
      <c r="A119" s="16"/>
      <c r="B119" s="17" t="s">
        <v>28</v>
      </c>
      <c r="C119" s="18"/>
      <c r="D119" s="18"/>
      <c r="E119" s="10" t="s">
        <v>16</v>
      </c>
      <c r="F119" s="19"/>
      <c r="G119" s="19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</row>
    <row r="120" spans="1:490" s="10" customFormat="1" ht="12.75" x14ac:dyDescent="0.2">
      <c r="A120" s="16"/>
      <c r="B120" s="17" t="s">
        <v>29</v>
      </c>
      <c r="C120" s="18">
        <f>2*5</f>
        <v>10</v>
      </c>
      <c r="D120" s="18"/>
      <c r="E120" s="10" t="s">
        <v>16</v>
      </c>
      <c r="F120" s="19"/>
      <c r="G120" s="19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</row>
    <row r="121" spans="1:490" s="10" customFormat="1" ht="12.75" x14ac:dyDescent="0.2">
      <c r="A121" s="16"/>
      <c r="B121" s="17" t="s">
        <v>30</v>
      </c>
      <c r="C121" s="18">
        <f>2*10</f>
        <v>20</v>
      </c>
      <c r="D121" s="18"/>
      <c r="E121" s="10" t="s">
        <v>16</v>
      </c>
      <c r="F121" s="19"/>
      <c r="G121" s="19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</row>
    <row r="122" spans="1:490" s="10" customFormat="1" ht="12.75" x14ac:dyDescent="0.2">
      <c r="A122" s="16"/>
      <c r="B122" s="17" t="s">
        <v>38</v>
      </c>
      <c r="C122" s="18">
        <v>1</v>
      </c>
      <c r="D122" s="18"/>
      <c r="E122" s="18" t="s">
        <v>8</v>
      </c>
      <c r="F122" s="19"/>
      <c r="G122" s="19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</row>
    <row r="123" spans="1:490" s="10" customFormat="1" ht="12.75" x14ac:dyDescent="0.2">
      <c r="A123" s="16"/>
      <c r="B123" s="17" t="s">
        <v>51</v>
      </c>
      <c r="C123" s="18">
        <v>1</v>
      </c>
      <c r="D123" s="18"/>
      <c r="E123" s="18" t="s">
        <v>8</v>
      </c>
      <c r="F123" s="19"/>
      <c r="G123" s="19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</row>
    <row r="124" spans="1:490" s="10" customFormat="1" ht="12.75" x14ac:dyDescent="0.2">
      <c r="A124" s="16"/>
      <c r="B124" s="17" t="s">
        <v>50</v>
      </c>
      <c r="C124" s="18">
        <v>1</v>
      </c>
      <c r="D124" s="18"/>
      <c r="E124" s="49" t="s">
        <v>8</v>
      </c>
      <c r="F124" s="19"/>
      <c r="G124" s="19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</row>
    <row r="125" spans="1:490" s="10" customFormat="1" ht="12.75" x14ac:dyDescent="0.2">
      <c r="A125" s="16"/>
      <c r="B125" s="17"/>
      <c r="C125" s="18"/>
      <c r="D125" s="18"/>
      <c r="F125" s="19"/>
      <c r="G125" s="19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</row>
    <row r="126" spans="1:490" s="26" customFormat="1" ht="12.75" x14ac:dyDescent="0.2">
      <c r="A126" s="21" t="s">
        <v>89</v>
      </c>
      <c r="B126" s="22" t="s">
        <v>48</v>
      </c>
      <c r="C126" s="23"/>
      <c r="D126" s="23"/>
      <c r="E126" s="23"/>
      <c r="F126" s="24"/>
      <c r="G126" s="24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RV126" s="26">
        <v>0</v>
      </c>
    </row>
    <row r="127" spans="1:490" s="10" customFormat="1" ht="12.75" x14ac:dyDescent="0.2">
      <c r="A127" s="16"/>
      <c r="B127" s="17"/>
      <c r="C127" s="18"/>
      <c r="D127" s="18"/>
      <c r="E127" s="18"/>
      <c r="F127" s="19"/>
      <c r="G127" s="19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RV127" s="10">
        <v>0</v>
      </c>
    </row>
    <row r="128" spans="1:490" s="10" customFormat="1" ht="12.75" x14ac:dyDescent="0.2">
      <c r="A128" s="16"/>
      <c r="B128" s="51" t="s">
        <v>62</v>
      </c>
      <c r="C128" s="18"/>
      <c r="D128" s="18"/>
      <c r="E128" s="18"/>
      <c r="F128" s="19"/>
      <c r="G128" s="19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</row>
    <row r="129" spans="1:490" s="10" customFormat="1" ht="12.75" x14ac:dyDescent="0.2">
      <c r="A129" s="16"/>
      <c r="B129" s="51"/>
      <c r="C129" s="18"/>
      <c r="D129" s="18"/>
      <c r="E129" s="18"/>
      <c r="F129" s="19"/>
      <c r="G129" s="19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</row>
    <row r="130" spans="1:490" s="10" customFormat="1" ht="12.75" x14ac:dyDescent="0.2">
      <c r="A130" s="16"/>
      <c r="B130" s="17"/>
      <c r="C130" s="18"/>
      <c r="D130" s="18"/>
      <c r="F130" s="19"/>
      <c r="G130" s="19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</row>
    <row r="131" spans="1:490" s="10" customFormat="1" ht="38.25" x14ac:dyDescent="0.2">
      <c r="A131" s="16"/>
      <c r="B131" s="17" t="s">
        <v>46</v>
      </c>
      <c r="C131" s="18">
        <v>5</v>
      </c>
      <c r="D131" s="18"/>
      <c r="E131" s="18" t="s">
        <v>8</v>
      </c>
      <c r="F131" s="19"/>
      <c r="G131" s="19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RV131" s="10">
        <v>0</v>
      </c>
    </row>
    <row r="132" spans="1:490" s="10" customFormat="1" ht="12.75" x14ac:dyDescent="0.2">
      <c r="A132" s="16"/>
      <c r="B132" s="17" t="s">
        <v>39</v>
      </c>
      <c r="C132" s="18">
        <v>8</v>
      </c>
      <c r="D132" s="18"/>
      <c r="E132" s="18" t="s">
        <v>16</v>
      </c>
      <c r="F132" s="19"/>
      <c r="G132" s="19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</row>
    <row r="133" spans="1:490" s="10" customFormat="1" ht="12.75" x14ac:dyDescent="0.2">
      <c r="A133" s="16"/>
      <c r="B133" s="17"/>
      <c r="C133" s="18"/>
      <c r="D133" s="18"/>
      <c r="E133" s="18"/>
      <c r="F133" s="19"/>
      <c r="G133" s="19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RV133" s="10">
        <v>0</v>
      </c>
    </row>
    <row r="134" spans="1:490" s="26" customFormat="1" ht="12.75" x14ac:dyDescent="0.2">
      <c r="A134" s="21" t="s">
        <v>89</v>
      </c>
      <c r="B134" s="22" t="s">
        <v>56</v>
      </c>
      <c r="C134" s="23"/>
      <c r="D134" s="23"/>
      <c r="E134" s="23"/>
      <c r="F134" s="24"/>
      <c r="G134" s="24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RV134" s="26">
        <v>0</v>
      </c>
    </row>
    <row r="135" spans="1:490" s="20" customFormat="1" ht="12.75" x14ac:dyDescent="0.2">
      <c r="A135" s="28"/>
      <c r="B135" s="31"/>
      <c r="C135" s="48"/>
      <c r="D135" s="48"/>
      <c r="E135" s="48"/>
      <c r="F135" s="32"/>
      <c r="G135" s="32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</row>
    <row r="136" spans="1:490" s="10" customFormat="1" ht="12.75" x14ac:dyDescent="0.2">
      <c r="A136" s="16"/>
      <c r="B136" s="51" t="s">
        <v>62</v>
      </c>
      <c r="C136" s="18"/>
      <c r="D136" s="18"/>
      <c r="E136" s="18"/>
      <c r="F136" s="19"/>
      <c r="G136" s="19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</row>
    <row r="137" spans="1:490" s="10" customFormat="1" ht="12.75" x14ac:dyDescent="0.2">
      <c r="A137" s="16"/>
      <c r="B137" s="51"/>
      <c r="C137" s="18"/>
      <c r="D137" s="18"/>
      <c r="E137" s="18"/>
      <c r="F137" s="19"/>
      <c r="G137" s="19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</row>
    <row r="138" spans="1:490" s="10" customFormat="1" ht="12.75" x14ac:dyDescent="0.2">
      <c r="A138" s="16"/>
      <c r="B138" s="17" t="s">
        <v>72</v>
      </c>
      <c r="C138" s="18">
        <f>C100+C101</f>
        <v>381</v>
      </c>
      <c r="D138" s="18"/>
      <c r="E138" s="18" t="s">
        <v>16</v>
      </c>
      <c r="F138" s="19"/>
      <c r="G138" s="19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</row>
    <row r="139" spans="1:490" s="10" customFormat="1" ht="25.5" x14ac:dyDescent="0.2">
      <c r="A139" s="16"/>
      <c r="B139" s="17" t="s">
        <v>64</v>
      </c>
      <c r="C139" s="18">
        <v>16</v>
      </c>
      <c r="D139" s="18"/>
      <c r="E139" s="18" t="s">
        <v>16</v>
      </c>
      <c r="F139" s="19"/>
      <c r="G139" s="19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</row>
    <row r="140" spans="1:490" s="10" customFormat="1" ht="25.5" x14ac:dyDescent="0.2">
      <c r="A140" s="16"/>
      <c r="B140" s="17" t="s">
        <v>73</v>
      </c>
      <c r="C140" s="18">
        <v>1</v>
      </c>
      <c r="D140" s="18"/>
      <c r="E140" s="18" t="s">
        <v>8</v>
      </c>
      <c r="F140" s="19"/>
      <c r="G140" s="19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</row>
    <row r="141" spans="1:490" s="10" customFormat="1" ht="12.75" x14ac:dyDescent="0.2">
      <c r="A141" s="16"/>
      <c r="B141" s="17" t="s">
        <v>58</v>
      </c>
      <c r="C141" s="18"/>
      <c r="D141" s="18"/>
      <c r="E141" s="18"/>
      <c r="F141" s="19"/>
      <c r="G141" s="19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</row>
    <row r="142" spans="1:490" s="10" customFormat="1" ht="12.75" x14ac:dyDescent="0.2">
      <c r="A142" s="16"/>
      <c r="B142" s="17" t="s">
        <v>59</v>
      </c>
      <c r="C142" s="18">
        <v>65</v>
      </c>
      <c r="D142" s="18"/>
      <c r="E142" s="18" t="s">
        <v>16</v>
      </c>
      <c r="F142" s="19"/>
      <c r="G142" s="19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</row>
    <row r="143" spans="1:490" s="10" customFormat="1" ht="12.75" x14ac:dyDescent="0.2">
      <c r="A143" s="16"/>
      <c r="B143" s="17" t="s">
        <v>60</v>
      </c>
      <c r="C143" s="18">
        <v>44</v>
      </c>
      <c r="D143" s="18"/>
      <c r="E143" s="18" t="s">
        <v>16</v>
      </c>
      <c r="F143" s="19"/>
      <c r="G143" s="19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</row>
    <row r="144" spans="1:490" s="10" customFormat="1" ht="12.75" x14ac:dyDescent="0.2">
      <c r="A144" s="16"/>
      <c r="B144" s="17" t="s">
        <v>67</v>
      </c>
      <c r="C144" s="18">
        <v>10</v>
      </c>
      <c r="D144" s="18"/>
      <c r="E144" s="18" t="s">
        <v>16</v>
      </c>
      <c r="F144" s="19"/>
      <c r="G144" s="19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</row>
    <row r="145" spans="1:490" s="10" customFormat="1" ht="12.75" x14ac:dyDescent="0.2">
      <c r="A145" s="16"/>
      <c r="B145" s="17" t="s">
        <v>68</v>
      </c>
      <c r="C145" s="18">
        <v>5</v>
      </c>
      <c r="D145" s="18"/>
      <c r="E145" s="18" t="s">
        <v>16</v>
      </c>
      <c r="F145" s="19"/>
      <c r="G145" s="19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</row>
    <row r="146" spans="1:490" s="10" customFormat="1" ht="12.75" x14ac:dyDescent="0.2">
      <c r="A146" s="16"/>
      <c r="B146" s="17"/>
      <c r="C146" s="18"/>
      <c r="D146" s="18"/>
      <c r="E146" s="18"/>
      <c r="F146" s="19"/>
      <c r="G146" s="19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</row>
    <row r="147" spans="1:490" s="10" customFormat="1" ht="12.75" x14ac:dyDescent="0.2">
      <c r="A147" s="16"/>
      <c r="B147" s="51" t="s">
        <v>74</v>
      </c>
      <c r="C147" s="18"/>
      <c r="D147" s="18"/>
      <c r="E147" s="18"/>
      <c r="F147" s="19"/>
      <c r="G147" s="19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</row>
    <row r="148" spans="1:490" s="10" customFormat="1" ht="12.75" x14ac:dyDescent="0.2">
      <c r="A148" s="16"/>
      <c r="B148" s="51"/>
      <c r="C148" s="18"/>
      <c r="D148" s="18"/>
      <c r="E148" s="18"/>
      <c r="F148" s="19"/>
      <c r="G148" s="19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</row>
    <row r="149" spans="1:490" s="10" customFormat="1" ht="25.5" x14ac:dyDescent="0.2">
      <c r="A149" s="16"/>
      <c r="B149" s="17" t="s">
        <v>71</v>
      </c>
      <c r="C149" s="18">
        <f>15+15+49+2+29+4+3+11+24+4+41+15+10+3</f>
        <v>225</v>
      </c>
      <c r="D149" s="18"/>
      <c r="E149" s="18" t="s">
        <v>16</v>
      </c>
      <c r="F149" s="19"/>
      <c r="G149" s="19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</row>
    <row r="150" spans="1:490" s="10" customFormat="1" ht="25.5" x14ac:dyDescent="0.2">
      <c r="A150" s="16"/>
      <c r="B150" s="17" t="s">
        <v>70</v>
      </c>
      <c r="C150" s="18">
        <f>35+14+35+26+21+4+39+64+35</f>
        <v>273</v>
      </c>
      <c r="D150" s="18"/>
      <c r="E150" s="18" t="s">
        <v>16</v>
      </c>
      <c r="F150" s="19"/>
      <c r="G150" s="19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</row>
    <row r="151" spans="1:490" s="10" customFormat="1" ht="12.75" x14ac:dyDescent="0.2">
      <c r="A151" s="16"/>
      <c r="B151" s="17" t="s">
        <v>69</v>
      </c>
      <c r="C151" s="18">
        <f>11+11</f>
        <v>22</v>
      </c>
      <c r="D151" s="18"/>
      <c r="E151" s="18" t="s">
        <v>16</v>
      </c>
      <c r="F151" s="19"/>
      <c r="G151" s="19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</row>
    <row r="152" spans="1:490" s="10" customFormat="1" ht="12.75" x14ac:dyDescent="0.2">
      <c r="A152" s="16"/>
      <c r="B152" s="17"/>
      <c r="C152" s="18"/>
      <c r="D152" s="18"/>
      <c r="E152" s="18"/>
      <c r="F152" s="19"/>
      <c r="G152" s="19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</row>
    <row r="153" spans="1:490" s="26" customFormat="1" ht="12.75" x14ac:dyDescent="0.2">
      <c r="A153" s="21" t="s">
        <v>90</v>
      </c>
      <c r="B153" s="22" t="s">
        <v>53</v>
      </c>
      <c r="C153" s="23"/>
      <c r="D153" s="23"/>
      <c r="E153" s="23"/>
      <c r="F153" s="24"/>
      <c r="G153" s="24"/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RV153" s="26">
        <v>0</v>
      </c>
    </row>
    <row r="154" spans="1:490" s="20" customFormat="1" ht="12.75" x14ac:dyDescent="0.2">
      <c r="A154" s="28"/>
      <c r="B154" s="31"/>
      <c r="C154" s="48"/>
      <c r="D154" s="48"/>
      <c r="E154" s="48"/>
      <c r="F154" s="32"/>
      <c r="G154" s="32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</row>
    <row r="155" spans="1:490" s="20" customFormat="1" ht="12.75" x14ac:dyDescent="0.2">
      <c r="A155" s="28"/>
      <c r="B155" s="17" t="s">
        <v>76</v>
      </c>
      <c r="C155" s="18">
        <v>1</v>
      </c>
      <c r="D155" s="18"/>
      <c r="E155" s="18" t="s">
        <v>8</v>
      </c>
      <c r="F155" s="19"/>
      <c r="G155" s="19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  <c r="Z155" s="25"/>
    </row>
    <row r="156" spans="1:490" s="20" customFormat="1" ht="12.75" x14ac:dyDescent="0.2">
      <c r="A156" s="28"/>
      <c r="B156" s="17"/>
      <c r="C156" s="18"/>
      <c r="D156" s="18"/>
      <c r="E156" s="18"/>
      <c r="F156" s="19"/>
      <c r="G156" s="19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5"/>
    </row>
    <row r="157" spans="1:490" s="26" customFormat="1" ht="12.75" x14ac:dyDescent="0.2">
      <c r="A157" s="21" t="s">
        <v>91</v>
      </c>
      <c r="B157" s="22" t="s">
        <v>55</v>
      </c>
      <c r="C157" s="23"/>
      <c r="D157" s="23"/>
      <c r="E157" s="23"/>
      <c r="F157" s="24"/>
      <c r="G157" s="24"/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RV157" s="26">
        <v>0</v>
      </c>
    </row>
    <row r="158" spans="1:490" s="20" customFormat="1" ht="12.75" x14ac:dyDescent="0.2">
      <c r="A158" s="28"/>
      <c r="B158" s="31"/>
      <c r="C158" s="48"/>
      <c r="D158" s="48"/>
      <c r="E158" s="48"/>
      <c r="F158" s="32"/>
      <c r="G158" s="32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5"/>
      <c r="X158" s="25"/>
      <c r="Y158" s="25"/>
      <c r="Z158" s="25"/>
    </row>
    <row r="159" spans="1:490" s="10" customFormat="1" ht="12.75" x14ac:dyDescent="0.2">
      <c r="A159" s="16"/>
      <c r="B159" s="17" t="s">
        <v>78</v>
      </c>
      <c r="C159" s="18">
        <v>1</v>
      </c>
      <c r="D159" s="18"/>
      <c r="E159" s="18" t="s">
        <v>8</v>
      </c>
      <c r="F159" s="19"/>
      <c r="G159" s="19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RV159" s="10">
        <v>0</v>
      </c>
    </row>
    <row r="160" spans="1:490" s="10" customFormat="1" ht="12.75" x14ac:dyDescent="0.2">
      <c r="A160" s="16"/>
      <c r="B160" s="17"/>
      <c r="C160" s="18"/>
      <c r="D160" s="18"/>
      <c r="E160" s="18"/>
      <c r="F160" s="19"/>
      <c r="G160" s="19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</row>
    <row r="161" spans="1:490" s="10" customFormat="1" ht="12.75" x14ac:dyDescent="0.2">
      <c r="A161" s="16"/>
      <c r="B161" s="17" t="s">
        <v>79</v>
      </c>
      <c r="C161" s="18">
        <v>1</v>
      </c>
      <c r="D161" s="18"/>
      <c r="E161" s="18" t="s">
        <v>8</v>
      </c>
      <c r="F161" s="19"/>
      <c r="G161" s="19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RV161" s="10">
        <v>0</v>
      </c>
    </row>
    <row r="162" spans="1:490" s="10" customFormat="1" ht="12.75" x14ac:dyDescent="0.2">
      <c r="A162" s="16"/>
      <c r="B162" s="31"/>
      <c r="C162" s="18"/>
      <c r="D162" s="18"/>
      <c r="E162" s="18"/>
      <c r="F162" s="19"/>
      <c r="G162" s="19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RV162" s="10">
        <v>0</v>
      </c>
    </row>
    <row r="163" spans="1:490" s="20" customFormat="1" ht="12.75" x14ac:dyDescent="0.2">
      <c r="A163" s="21" t="s">
        <v>92</v>
      </c>
      <c r="B163" s="22" t="s">
        <v>32</v>
      </c>
      <c r="C163" s="23"/>
      <c r="D163" s="23"/>
      <c r="E163" s="23"/>
      <c r="F163" s="24"/>
      <c r="G163" s="24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25"/>
      <c r="Z163" s="25"/>
      <c r="RV163" s="20">
        <v>0</v>
      </c>
    </row>
    <row r="164" spans="1:490" s="10" customFormat="1" ht="12.75" x14ac:dyDescent="0.2">
      <c r="A164" s="16"/>
      <c r="B164" s="17"/>
      <c r="C164" s="18"/>
      <c r="D164" s="18"/>
      <c r="E164" s="18"/>
      <c r="F164" s="19"/>
      <c r="G164" s="19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RV164" s="10">
        <v>2</v>
      </c>
    </row>
    <row r="165" spans="1:490" s="10" customFormat="1" ht="12.75" x14ac:dyDescent="0.2">
      <c r="A165" s="16"/>
      <c r="B165" s="17" t="s">
        <v>33</v>
      </c>
      <c r="C165" s="18">
        <v>1</v>
      </c>
      <c r="D165" s="18"/>
      <c r="E165" s="18" t="s">
        <v>8</v>
      </c>
      <c r="F165" s="19"/>
      <c r="G165" s="19"/>
      <c r="H165" s="15"/>
      <c r="I165" s="15"/>
      <c r="J165" s="15"/>
      <c r="K165" s="15"/>
      <c r="L165" s="15"/>
      <c r="M165" s="50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</row>
    <row r="166" spans="1:490" s="20" customFormat="1" ht="12.75" x14ac:dyDescent="0.2">
      <c r="A166" s="28"/>
      <c r="B166" s="17" t="s">
        <v>34</v>
      </c>
      <c r="C166" s="18">
        <v>1</v>
      </c>
      <c r="D166" s="18"/>
      <c r="E166" s="18" t="s">
        <v>8</v>
      </c>
      <c r="F166" s="19"/>
      <c r="G166" s="19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5"/>
      <c r="Z166" s="25"/>
    </row>
    <row r="167" spans="1:490" s="20" customFormat="1" ht="12.75" x14ac:dyDescent="0.2">
      <c r="A167" s="28"/>
      <c r="B167" s="17"/>
      <c r="C167" s="18"/>
      <c r="D167" s="18"/>
      <c r="E167" s="18"/>
      <c r="F167" s="19"/>
      <c r="G167" s="19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  <c r="Z167" s="25"/>
    </row>
    <row r="168" spans="1:490" s="10" customFormat="1" x14ac:dyDescent="0.25">
      <c r="A168" s="54"/>
      <c r="B168" s="57" t="s">
        <v>95</v>
      </c>
      <c r="C168" s="55"/>
      <c r="D168" s="55"/>
      <c r="E168" s="55"/>
      <c r="F168" s="56"/>
      <c r="G168" s="56">
        <f>SUM(G86:G167)</f>
        <v>0</v>
      </c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</row>
    <row r="169" spans="1:490" s="10" customFormat="1" ht="13.5" thickBot="1" x14ac:dyDescent="0.25">
      <c r="A169" s="16"/>
      <c r="B169" s="31"/>
      <c r="C169" s="18"/>
      <c r="D169" s="18"/>
      <c r="E169" s="18"/>
      <c r="F169" s="19"/>
      <c r="G169" s="19"/>
      <c r="H169" s="53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RV169" s="10">
        <v>0</v>
      </c>
    </row>
    <row r="170" spans="1:490" s="20" customFormat="1" ht="12.75" x14ac:dyDescent="0.2">
      <c r="A170" s="38"/>
      <c r="B170" s="39" t="s">
        <v>35</v>
      </c>
      <c r="C170" s="40"/>
      <c r="D170" s="40"/>
      <c r="E170" s="40"/>
      <c r="F170" s="41"/>
      <c r="G170" s="52">
        <f>SUM(G7:G81,G86:G167)</f>
        <v>0</v>
      </c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  <c r="Z170" s="25"/>
    </row>
    <row r="171" spans="1:490" s="20" customFormat="1" ht="12.75" x14ac:dyDescent="0.2">
      <c r="A171" s="33"/>
      <c r="B171" s="35" t="s">
        <v>36</v>
      </c>
      <c r="C171" s="36"/>
      <c r="D171" s="36"/>
      <c r="E171" s="36"/>
      <c r="F171" s="34"/>
      <c r="G171" s="37">
        <f>0.2*G170</f>
        <v>0</v>
      </c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  <c r="Z171" s="25"/>
    </row>
    <row r="172" spans="1:490" s="20" customFormat="1" ht="13.5" thickBot="1" x14ac:dyDescent="0.25">
      <c r="A172" s="42"/>
      <c r="B172" s="43" t="s">
        <v>37</v>
      </c>
      <c r="C172" s="44"/>
      <c r="D172" s="44"/>
      <c r="E172" s="44"/>
      <c r="F172" s="45"/>
      <c r="G172" s="46">
        <f>G171+G170</f>
        <v>0</v>
      </c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  <c r="Z172" s="25"/>
    </row>
    <row r="173" spans="1:490" x14ac:dyDescent="0.25">
      <c r="I173" s="47"/>
    </row>
  </sheetData>
  <phoneticPr fontId="9" type="noConversion"/>
  <pageMargins left="0.59055118110236227" right="0.23622047244094491" top="0.62992125984251968" bottom="0.59055118110236227" header="0.31496062992125984" footer="0.31496062992125984"/>
  <pageSetup paperSize="9" scale="7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n°1</vt:lpstr>
      <vt:lpstr>'Lot n°1'!Impression_des_titres</vt:lpstr>
      <vt:lpstr>'Lot n°1'!Zone_d_impression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Quentin DUSSOUL</dc:creator>
  <cp:lastModifiedBy>GOEPPERT Christine</cp:lastModifiedBy>
  <cp:lastPrinted>2025-03-11T07:51:49Z</cp:lastPrinted>
  <dcterms:created xsi:type="dcterms:W3CDTF">2019-03-04T16:03:32Z</dcterms:created>
  <dcterms:modified xsi:type="dcterms:W3CDTF">2025-03-11T07:54:41Z</dcterms:modified>
</cp:coreProperties>
</file>