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MB07_Intérim paramédical\1_DCE\Docs travail\Word\Version 3 - 10-4-25\"/>
    </mc:Choice>
  </mc:AlternateContent>
  <bookViews>
    <workbookView xWindow="0" yWindow="0" windowWidth="23040" windowHeight="9195"/>
  </bookViews>
  <sheets>
    <sheet name="zone de résidence Zone 1 " sheetId="2" r:id="rId1"/>
  </sheets>
  <externalReferences>
    <externalReference r:id="rId2"/>
  </externalReferences>
  <definedNames>
    <definedName name="BDD">#REF!</definedName>
    <definedName name="BDDC">'[1]BDD CONSOLIDEE'!$A$1:$H$5358</definedName>
    <definedName name="BDDCC">'[1]BDD CONSOLIDEE'!$A$1:$I$5358</definedName>
    <definedName name="_xlnm.Print_Area" localSheetId="0">'zone de résidence Zone 1 '!$A$4:$P$41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2" l="1"/>
  <c r="J17" i="2"/>
  <c r="J16" i="2"/>
  <c r="J15" i="2"/>
  <c r="J14" i="2"/>
  <c r="J13" i="2"/>
  <c r="J12" i="2"/>
  <c r="J11" i="2"/>
  <c r="J10" i="2"/>
  <c r="J30" i="2" l="1"/>
  <c r="J31" i="2"/>
  <c r="J25" i="2"/>
  <c r="J26" i="2"/>
  <c r="J22" i="2"/>
  <c r="J23" i="2"/>
  <c r="F19" i="2" l="1"/>
  <c r="E19" i="2"/>
  <c r="F21" i="2"/>
  <c r="E21" i="2"/>
  <c r="F20" i="2"/>
  <c r="E20" i="2"/>
  <c r="G21" i="2" l="1"/>
  <c r="I21" i="2"/>
  <c r="G19" i="2"/>
  <c r="I19" i="2"/>
  <c r="G20" i="2"/>
  <c r="I20" i="2"/>
  <c r="N19" i="2" l="1"/>
  <c r="O19" i="2" s="1"/>
  <c r="N20" i="2"/>
  <c r="O20" i="2" s="1"/>
  <c r="N21" i="2"/>
  <c r="O21" i="2" s="1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18" i="2"/>
  <c r="E17" i="2"/>
  <c r="E16" i="2"/>
  <c r="E15" i="2"/>
  <c r="E14" i="2"/>
  <c r="E13" i="2"/>
  <c r="E12" i="2"/>
  <c r="E11" i="2"/>
  <c r="E10" i="2"/>
  <c r="F24" i="2"/>
  <c r="F31" i="2"/>
  <c r="F30" i="2"/>
  <c r="F23" i="2"/>
  <c r="F22" i="2"/>
  <c r="F16" i="2"/>
  <c r="F15" i="2"/>
  <c r="F14" i="2"/>
  <c r="F13" i="2"/>
  <c r="F12" i="2"/>
  <c r="F36" i="2"/>
  <c r="F33" i="2"/>
  <c r="F32" i="2"/>
  <c r="F10" i="2"/>
  <c r="F11" i="2"/>
  <c r="F28" i="2"/>
  <c r="F29" i="2"/>
  <c r="F27" i="2"/>
  <c r="F26" i="2"/>
  <c r="F25" i="2"/>
  <c r="F38" i="2"/>
  <c r="F37" i="2"/>
  <c r="F35" i="2"/>
  <c r="F34" i="2"/>
  <c r="F18" i="2"/>
  <c r="F17" i="2"/>
  <c r="G31" i="2" l="1"/>
  <c r="I31" i="2"/>
  <c r="G34" i="2"/>
  <c r="I34" i="2"/>
  <c r="I14" i="2"/>
  <c r="G14" i="2"/>
  <c r="N14" i="2" s="1"/>
  <c r="O14" i="2" s="1"/>
  <c r="G35" i="2"/>
  <c r="I35" i="2"/>
  <c r="G32" i="2"/>
  <c r="I32" i="2"/>
  <c r="G33" i="2"/>
  <c r="I33" i="2"/>
  <c r="G37" i="2"/>
  <c r="I37" i="2"/>
  <c r="G28" i="2"/>
  <c r="I28" i="2"/>
  <c r="G36" i="2"/>
  <c r="I36" i="2"/>
  <c r="G22" i="2"/>
  <c r="I22" i="2"/>
  <c r="G17" i="2"/>
  <c r="I17" i="2"/>
  <c r="G25" i="2"/>
  <c r="I25" i="2"/>
  <c r="G13" i="2"/>
  <c r="I13" i="2"/>
  <c r="G26" i="2"/>
  <c r="I26" i="2"/>
  <c r="I15" i="2"/>
  <c r="G15" i="2"/>
  <c r="G29" i="2"/>
  <c r="I29" i="2"/>
  <c r="G38" i="2"/>
  <c r="I38" i="2"/>
  <c r="N38" i="2" s="1"/>
  <c r="O38" i="2" s="1"/>
  <c r="I11" i="2"/>
  <c r="G11" i="2"/>
  <c r="N11" i="2" s="1"/>
  <c r="O11" i="2" s="1"/>
  <c r="G23" i="2"/>
  <c r="I23" i="2"/>
  <c r="G12" i="2"/>
  <c r="I12" i="2"/>
  <c r="G24" i="2"/>
  <c r="I24" i="2"/>
  <c r="I18" i="2"/>
  <c r="G18" i="2"/>
  <c r="G27" i="2"/>
  <c r="I27" i="2"/>
  <c r="N27" i="2" s="1"/>
  <c r="O27" i="2" s="1"/>
  <c r="G16" i="2"/>
  <c r="I16" i="2"/>
  <c r="G10" i="2"/>
  <c r="I10" i="2"/>
  <c r="I30" i="2"/>
  <c r="G30" i="2"/>
  <c r="K33" i="2"/>
  <c r="K32" i="2"/>
  <c r="K34" i="2"/>
  <c r="N15" i="2" l="1"/>
  <c r="O15" i="2" s="1"/>
  <c r="N30" i="2"/>
  <c r="O30" i="2" s="1"/>
  <c r="N16" i="2"/>
  <c r="N24" i="2"/>
  <c r="O24" i="2" s="1"/>
  <c r="N17" i="2"/>
  <c r="O17" i="2" s="1"/>
  <c r="O16" i="2"/>
  <c r="N12" i="2"/>
  <c r="O12" i="2" s="1"/>
  <c r="N18" i="2"/>
  <c r="O18" i="2" s="1"/>
  <c r="N25" i="2"/>
  <c r="O25" i="2" s="1"/>
  <c r="N13" i="2"/>
  <c r="O13" i="2" s="1"/>
  <c r="N23" i="2"/>
  <c r="O23" i="2" s="1"/>
  <c r="N36" i="2"/>
  <c r="O36" i="2" s="1"/>
  <c r="N31" i="2"/>
  <c r="O31" i="2" s="1"/>
  <c r="N29" i="2"/>
  <c r="O29" i="2" s="1"/>
  <c r="N26" i="2"/>
  <c r="O26" i="2" s="1"/>
  <c r="N37" i="2"/>
  <c r="O37" i="2" s="1"/>
  <c r="N10" i="2"/>
  <c r="O10" i="2" s="1"/>
  <c r="N28" i="2"/>
  <c r="O28" i="2" s="1"/>
  <c r="N22" i="2"/>
  <c r="O22" i="2" s="1"/>
  <c r="N32" i="2"/>
  <c r="O32" i="2" s="1"/>
  <c r="N33" i="2"/>
  <c r="O33" i="2" s="1"/>
  <c r="N34" i="2"/>
  <c r="O34" i="2" s="1"/>
  <c r="N35" i="2"/>
  <c r="O35" i="2" s="1"/>
</calcChain>
</file>

<file path=xl/sharedStrings.xml><?xml version="1.0" encoding="utf-8"?>
<sst xmlns="http://schemas.openxmlformats.org/spreadsheetml/2006/main" count="81" uniqueCount="69">
  <si>
    <t>Base nombre d'heures mensuelles :</t>
  </si>
  <si>
    <t xml:space="preserve">Traitement de base </t>
  </si>
  <si>
    <t>Prime spécifique
/ début de carrière</t>
  </si>
  <si>
    <t>Indemnité de résidence</t>
  </si>
  <si>
    <t>Prime de sujetion AS ( 10% TB)</t>
  </si>
  <si>
    <t>Prime forfaitaire AS)</t>
  </si>
  <si>
    <t>1er échelon</t>
  </si>
  <si>
    <t>Auxiliaire de Puériculture DE</t>
  </si>
  <si>
    <t>Echelon de référence et grade</t>
  </si>
  <si>
    <t>2e grade ISG 10e échelon</t>
  </si>
  <si>
    <t>Technicien de laboratoire</t>
  </si>
  <si>
    <t>2ème grade 6e échelon</t>
  </si>
  <si>
    <t xml:space="preserve">Indemnité de sujetion spéciale </t>
  </si>
  <si>
    <t>Prime grand âge</t>
  </si>
  <si>
    <t>complément ségur</t>
  </si>
  <si>
    <t>1e grade 9e échelon</t>
  </si>
  <si>
    <t xml:space="preserve">Tx horaire brut base  </t>
  </si>
  <si>
    <t>Agent de Service Hospitalier (ASH)</t>
  </si>
  <si>
    <t>Orthophoniste DE</t>
  </si>
  <si>
    <t xml:space="preserve">Orthoptiste DE </t>
  </si>
  <si>
    <t>Psychomotricien DE</t>
  </si>
  <si>
    <t xml:space="preserve">Pédicure-Podologue DE </t>
  </si>
  <si>
    <t>Diététitien DE</t>
  </si>
  <si>
    <t xml:space="preserve">Total Base brut </t>
  </si>
  <si>
    <t>2e grade ISG 5e échelon</t>
  </si>
  <si>
    <t>1e grade ISG 3e échelon</t>
  </si>
  <si>
    <t>1e grade ISG 6e échelon</t>
  </si>
  <si>
    <t>3e grade ISG 5e échelon</t>
  </si>
  <si>
    <t>3e grade ISG 7e échelon</t>
  </si>
  <si>
    <t>3e grade ISG 9e échelon</t>
  </si>
  <si>
    <t>Nouvelle bonification Indiciaire</t>
  </si>
  <si>
    <t>Assistant Médico-Administratif (secretaire médicale)</t>
  </si>
  <si>
    <r>
      <t xml:space="preserve">Infirmier Anesthésiste DE (IADE) </t>
    </r>
    <r>
      <rPr>
        <b/>
        <sz val="11"/>
        <color theme="1"/>
        <rFont val="Calibri"/>
        <family val="2"/>
        <scheme val="minor"/>
      </rPr>
      <t>en IDF</t>
    </r>
  </si>
  <si>
    <t>2e grade 4e échelon</t>
  </si>
  <si>
    <r>
      <t xml:space="preserve">Aide-soignant DE (AS) </t>
    </r>
    <r>
      <rPr>
        <b/>
        <sz val="11"/>
        <color theme="1"/>
        <rFont val="Calibri"/>
        <family val="2"/>
        <scheme val="minor"/>
      </rPr>
      <t>en IDF</t>
    </r>
  </si>
  <si>
    <r>
      <t xml:space="preserve">Aide-soignant DE (AS) en GERIATRIE </t>
    </r>
    <r>
      <rPr>
        <b/>
        <sz val="11"/>
        <color theme="1"/>
        <rFont val="Calibri"/>
        <family val="2"/>
        <scheme val="minor"/>
      </rPr>
      <t>en IDF</t>
    </r>
  </si>
  <si>
    <r>
      <t xml:space="preserve">Préparateur en pharmacie hospitalière </t>
    </r>
    <r>
      <rPr>
        <b/>
        <sz val="11"/>
        <color theme="1"/>
        <rFont val="Calibri"/>
        <family val="2"/>
        <scheme val="minor"/>
      </rPr>
      <t>en IDF</t>
    </r>
  </si>
  <si>
    <t>Cl Nor 5e échelon</t>
  </si>
  <si>
    <t>2e grade ISG 4ème échelon</t>
  </si>
  <si>
    <t>2e grade 2ème échelon</t>
  </si>
  <si>
    <t>7e échelon</t>
  </si>
  <si>
    <t>10e échelon</t>
  </si>
  <si>
    <t>Cl Sup 8e échelon</t>
  </si>
  <si>
    <t>5ème échelon</t>
  </si>
  <si>
    <r>
      <t xml:space="preserve">IDE spécialisé Bloc Opératoire </t>
    </r>
    <r>
      <rPr>
        <b/>
        <sz val="11"/>
        <color theme="1"/>
        <rFont val="Calibri"/>
        <family val="2"/>
        <scheme val="minor"/>
      </rPr>
      <t>IDF</t>
    </r>
  </si>
  <si>
    <r>
      <t xml:space="preserve">Infirmer de Bloc opératoire DE (IBODE) </t>
    </r>
    <r>
      <rPr>
        <b/>
        <sz val="11"/>
        <rFont val="Calibri"/>
        <family val="2"/>
        <scheme val="minor"/>
      </rPr>
      <t>IDF</t>
    </r>
  </si>
  <si>
    <r>
      <t xml:space="preserve">Infirmier de puériculture DE </t>
    </r>
    <r>
      <rPr>
        <b/>
        <sz val="11"/>
        <color theme="1"/>
        <rFont val="Calibri"/>
        <family val="2"/>
        <scheme val="minor"/>
      </rPr>
      <t>IDF</t>
    </r>
  </si>
  <si>
    <r>
      <t>Sage femme DE</t>
    </r>
    <r>
      <rPr>
        <b/>
        <sz val="11"/>
        <rFont val="Calibri"/>
        <family val="2"/>
        <scheme val="minor"/>
      </rPr>
      <t xml:space="preserve"> IDF</t>
    </r>
  </si>
  <si>
    <r>
      <t xml:space="preserve">Masseur Kinésithérapeute DE </t>
    </r>
    <r>
      <rPr>
        <b/>
        <sz val="11"/>
        <rFont val="Calibri"/>
        <family val="2"/>
        <scheme val="minor"/>
      </rPr>
      <t>IDF</t>
    </r>
  </si>
  <si>
    <r>
      <t xml:space="preserve">Ergothérapeute DE </t>
    </r>
    <r>
      <rPr>
        <b/>
        <sz val="11"/>
        <rFont val="Calibri"/>
        <family val="2"/>
        <scheme val="minor"/>
      </rPr>
      <t>IDF</t>
    </r>
  </si>
  <si>
    <r>
      <t xml:space="preserve">Manipulateur en radiologie médicale DE </t>
    </r>
    <r>
      <rPr>
        <b/>
        <sz val="11"/>
        <color theme="1"/>
        <rFont val="Calibri"/>
        <family val="2"/>
        <scheme val="minor"/>
      </rPr>
      <t>IDF</t>
    </r>
  </si>
  <si>
    <t>Tx horaire brut dérogatoires (métiers en tension)</t>
  </si>
  <si>
    <t>Indice majoré JANVIER 2024</t>
  </si>
  <si>
    <t xml:space="preserve">Cl Sup 5e échelon </t>
  </si>
  <si>
    <t>Décret</t>
  </si>
  <si>
    <t>Décret n° 2010-1139 du 29 septembre 2010 portant statut particulier du corps des infirmiers en soins généraux et spécialisés de la fonction publique hospitalière
Décret n° 2021-1262 du 29 septembre 2021 fixant l'échelonnement indiciaire applicable au corps des infirmiers en soins généraux et spécialisés de la fonction publique hospitalière</t>
  </si>
  <si>
    <t>Décret n° 2017-984 du 10 mai 2017 portant statut particulier du corps des infirmiers anesthésistes de la fonction publique hospitalière
Décret n° 2021-1261 du 29 septembre 2021 fixant l'échelonnement indiciaire applicable au corps des infirmiers anesthésistes de la fonction publique hospitalière</t>
  </si>
  <si>
    <t>Décret n° 2014-1585 du 23 décembre 2014 portant statut particulier des sages-femmes des hôpitaux de la fonction publique hospitalière
Décret n° 2022-439 du 28 mars 2022 relatif à l'échelonnement indiciaire des membres du corps des sages-femmes des hôpitaux de la fonction publique hospitalière et des emplois fonctionnels en maïeutique de certains établissements mentionnés à l'article L. 5 du code général de la fonction publique</t>
  </si>
  <si>
    <t>Décret n° 2015-1048 du 21 août 2015 portant dispositions statutaires relatives aux corps de personnels de rééducation de la catégorie A de la fonction publique hospitalière
Décret n° 2021-1264 du 29 septembre 2021 fixant l'échelonnement indiciaire applicable aux corps des personnels de rééducation de la catégorie A de la fonction publique hospitalière</t>
  </si>
  <si>
    <t>Décret n° 2017-1260 du 9 août 2017 portant statut particulier des corps médico-techniques de catégorie A de la fonction publique hospitalière
Décret n° 2021-1263 du 29 septembre 2021 fixant l'échelonnement indiciaire applicable aux corps des personnels médico-techniques de la catégorie A de la fonction publique hospitalière</t>
  </si>
  <si>
    <t>Décret n° 2021-1257 du 29 septembre 2021 portant statut particulier du corps des aides-soignants et des auxiliaires de puériculture de la fonction publique hospitalière
Décret n° 2021-1267 du 29 septembre 2021 fixant l'échelonnement indiciaire applicable au corps des aides-soignants et des auxiliaires de puériculture de la fonction publique hospitalière</t>
  </si>
  <si>
    <t>Décret n° 2021-1825 du 24 décembre 2021 portant statut particulier des corps de la filière soignante de la catégorie C de la fonction publique hospitalière
Décret n° 2021-1827 du 24 décembre 2021 fixant l'échelonnement indiciaire applicable aux fonctionnaires de catégorie C de la fonction publique hospitalière</t>
  </si>
  <si>
    <t>Décret n° 2011-660 du 14 juin 2011 portant statuts particuliers des personnels administratifs de la catégorie B de la fonction publique hospitalière
Décret n° 2011-661 du 14 juin 2011 portant dispositions statutaires communes à divers corps de fonctionnaires de la catégorie B de la fonction publique hospitalière
Décret n° 2022-1207 du 31 août 2022 fixant l'échelonnement indiciaire applicable à divers corps de fonctionnaires de la catégorie B de la fonction publique hospitalière et modifiant divers décrets indemnitaires</t>
  </si>
  <si>
    <t>Valeur du point au 01/01/2024 :</t>
  </si>
  <si>
    <r>
      <t xml:space="preserve">Infirmier Diplomé d'Etat (IDE)
&amp; IDE spécialisés Psychiatrie </t>
    </r>
    <r>
      <rPr>
        <b/>
        <sz val="11"/>
        <rFont val="Calibri"/>
        <family val="2"/>
        <scheme val="minor"/>
      </rPr>
      <t xml:space="preserve">en IDF
</t>
    </r>
  </si>
  <si>
    <t>Grille Salariale de Référence de la fonction publique hospitalière</t>
  </si>
  <si>
    <t>Consultation n° 2025MB07</t>
  </si>
  <si>
    <t>Prestations de travail temporaire et de placement de personnel paramédical et médico-administratif pour les établissements du GHT 78 SUD</t>
  </si>
  <si>
    <t>ANNEXE AU CCAP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</si>
</sst>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0\ [$€-1]_-;\-* #,##0.00\ [$€-1]_-;_-* &quot;-&quot;??\ [$€-1]_-"/>
    <numFmt numFmtId="166" formatCode="_(* #,##0.00_);_(* \(#,##0.00\);_(* &quot;-&quot;??_);_(@_)"/>
    <numFmt numFmtId="167" formatCode="_(&quot;$&quot;* #,##0.00_);_(&quot;$&quot;* \(#,##0.00\);_(&quot;$&quot;* &quot;-&quot;??_);_(@_)"/>
    <numFmt numFmtId="168" formatCode="#,##0.00\ &quot;€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indexed="12"/>
      <name val="Calibri"/>
      <family val="2"/>
    </font>
    <font>
      <u/>
      <sz val="11"/>
      <color theme="10"/>
      <name val="Calibri"/>
      <family val="2"/>
    </font>
    <font>
      <b/>
      <i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3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24"/>
      <color rgb="FF002060"/>
      <name val="Calibri"/>
      <family val="2"/>
      <scheme val="minor"/>
    </font>
    <font>
      <b/>
      <sz val="20"/>
      <color rgb="FF002060"/>
      <name val="Calibri"/>
      <family val="2"/>
      <scheme val="minor"/>
    </font>
    <font>
      <b/>
      <sz val="26"/>
      <color rgb="FF0000FF"/>
      <name val="Calibri"/>
      <family val="2"/>
      <scheme val="minor"/>
    </font>
    <font>
      <b/>
      <sz val="28"/>
      <color rgb="FF0000F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lightGray">
        <bgColor theme="0"/>
      </patternFill>
    </fill>
    <fill>
      <patternFill patternType="solid">
        <fgColor theme="4" tint="0.59999389629810485"/>
        <bgColor indexed="64"/>
      </patternFill>
    </fill>
    <fill>
      <patternFill patternType="lightGray">
        <bgColor theme="4" tint="0.5999938962981048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2" fillId="0" borderId="0"/>
    <xf numFmtId="0" fontId="1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98">
    <xf numFmtId="0" fontId="0" fillId="0" borderId="0" xfId="0"/>
    <xf numFmtId="0" fontId="4" fillId="2" borderId="5" xfId="1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1" applyFont="1" applyAlignment="1">
      <alignment vertical="center"/>
    </xf>
    <xf numFmtId="44" fontId="4" fillId="4" borderId="4" xfId="2" applyFont="1" applyFill="1" applyBorder="1" applyAlignment="1">
      <alignment vertical="center"/>
    </xf>
    <xf numFmtId="164" fontId="4" fillId="2" borderId="4" xfId="2" applyNumberFormat="1" applyFont="1" applyFill="1" applyBorder="1" applyAlignment="1">
      <alignment vertical="center"/>
    </xf>
    <xf numFmtId="164" fontId="6" fillId="2" borderId="6" xfId="2" applyNumberFormat="1" applyFont="1" applyFill="1" applyBorder="1" applyAlignment="1">
      <alignment horizontal="center" vertical="center"/>
    </xf>
    <xf numFmtId="168" fontId="4" fillId="0" borderId="4" xfId="2" applyNumberFormat="1" applyFont="1" applyFill="1" applyBorder="1" applyAlignment="1">
      <alignment horizontal="center" vertical="center"/>
    </xf>
    <xf numFmtId="44" fontId="4" fillId="2" borderId="4" xfId="2" applyFont="1" applyFill="1" applyBorder="1" applyAlignment="1">
      <alignment vertical="center"/>
    </xf>
    <xf numFmtId="0" fontId="4" fillId="3" borderId="4" xfId="1" applyFont="1" applyFill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44" fontId="4" fillId="0" borderId="4" xfId="2" applyFont="1" applyFill="1" applyBorder="1" applyAlignment="1">
      <alignment vertical="center"/>
    </xf>
    <xf numFmtId="0" fontId="0" fillId="2" borderId="3" xfId="0" applyFill="1" applyBorder="1" applyAlignment="1">
      <alignment vertical="center" wrapText="1"/>
    </xf>
    <xf numFmtId="168" fontId="4" fillId="0" borderId="1" xfId="2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vertical="center"/>
    </xf>
    <xf numFmtId="44" fontId="4" fillId="2" borderId="1" xfId="2" applyFont="1" applyFill="1" applyBorder="1" applyAlignment="1">
      <alignment vertical="center"/>
    </xf>
    <xf numFmtId="44" fontId="4" fillId="4" borderId="1" xfId="2" applyFont="1" applyFill="1" applyBorder="1" applyAlignment="1">
      <alignment vertical="center"/>
    </xf>
    <xf numFmtId="164" fontId="6" fillId="2" borderId="2" xfId="2" applyNumberFormat="1" applyFont="1" applyFill="1" applyBorder="1" applyAlignment="1">
      <alignment horizontal="center" vertical="center"/>
    </xf>
    <xf numFmtId="168" fontId="4" fillId="5" borderId="4" xfId="2" applyNumberFormat="1" applyFont="1" applyFill="1" applyBorder="1" applyAlignment="1">
      <alignment horizontal="center" vertical="center"/>
    </xf>
    <xf numFmtId="44" fontId="4" fillId="5" borderId="4" xfId="2" applyFont="1" applyFill="1" applyBorder="1" applyAlignment="1">
      <alignment vertical="center"/>
    </xf>
    <xf numFmtId="44" fontId="4" fillId="6" borderId="4" xfId="2" applyFont="1" applyFill="1" applyBorder="1" applyAlignment="1">
      <alignment vertical="center"/>
    </xf>
    <xf numFmtId="164" fontId="4" fillId="5" borderId="4" xfId="2" applyNumberFormat="1" applyFont="1" applyFill="1" applyBorder="1" applyAlignment="1">
      <alignment vertical="center"/>
    </xf>
    <xf numFmtId="164" fontId="6" fillId="5" borderId="6" xfId="2" applyNumberFormat="1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center" vertical="center"/>
    </xf>
    <xf numFmtId="0" fontId="17" fillId="5" borderId="4" xfId="1" applyFont="1" applyFill="1" applyBorder="1" applyAlignment="1">
      <alignment horizontal="center" vertical="center"/>
    </xf>
    <xf numFmtId="44" fontId="16" fillId="5" borderId="4" xfId="2" applyFont="1" applyFill="1" applyBorder="1" applyAlignment="1">
      <alignment vertical="center"/>
    </xf>
    <xf numFmtId="168" fontId="0" fillId="5" borderId="11" xfId="0" applyNumberFormat="1" applyFill="1" applyBorder="1" applyAlignment="1">
      <alignment vertical="center"/>
    </xf>
    <xf numFmtId="168" fontId="0" fillId="0" borderId="11" xfId="0" applyNumberFormat="1" applyBorder="1" applyAlignment="1">
      <alignment vertical="center"/>
    </xf>
    <xf numFmtId="168" fontId="0" fillId="2" borderId="11" xfId="0" applyNumberFormat="1" applyFill="1" applyBorder="1" applyAlignment="1">
      <alignment vertical="center"/>
    </xf>
    <xf numFmtId="168" fontId="0" fillId="0" borderId="12" xfId="0" applyNumberFormat="1" applyBorder="1" applyAlignment="1">
      <alignment vertical="center"/>
    </xf>
    <xf numFmtId="44" fontId="4" fillId="0" borderId="1" xfId="2" applyFont="1" applyFill="1" applyBorder="1" applyAlignment="1">
      <alignment vertical="center"/>
    </xf>
    <xf numFmtId="0" fontId="6" fillId="0" borderId="13" xfId="1" applyFont="1" applyBorder="1" applyAlignment="1">
      <alignment horizontal="center" vertical="center" wrapText="1"/>
    </xf>
    <xf numFmtId="0" fontId="4" fillId="5" borderId="5" xfId="1" applyFont="1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22" fillId="3" borderId="4" xfId="2" applyNumberFormat="1" applyFont="1" applyFill="1" applyBorder="1" applyAlignment="1">
      <alignment horizontal="center" vertical="center"/>
    </xf>
    <xf numFmtId="0" fontId="22" fillId="5" borderId="4" xfId="2" applyNumberFormat="1" applyFont="1" applyFill="1" applyBorder="1" applyAlignment="1">
      <alignment horizontal="center" vertical="center"/>
    </xf>
    <xf numFmtId="0" fontId="4" fillId="0" borderId="16" xfId="2" applyNumberFormat="1" applyFont="1" applyFill="1" applyBorder="1" applyAlignment="1">
      <alignment vertical="center" wrapText="1"/>
    </xf>
    <xf numFmtId="0" fontId="23" fillId="2" borderId="4" xfId="1" applyFont="1" applyFill="1" applyBorder="1" applyAlignment="1">
      <alignment vertical="center"/>
    </xf>
    <xf numFmtId="0" fontId="23" fillId="2" borderId="17" xfId="1" applyFont="1" applyFill="1" applyBorder="1" applyAlignment="1">
      <alignment vertical="center"/>
    </xf>
    <xf numFmtId="0" fontId="23" fillId="2" borderId="10" xfId="1" applyFont="1" applyFill="1" applyBorder="1" applyAlignment="1">
      <alignment vertical="center"/>
    </xf>
    <xf numFmtId="0" fontId="24" fillId="2" borderId="4" xfId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ont="1" applyFill="1" applyAlignment="1">
      <alignment vertical="center"/>
    </xf>
    <xf numFmtId="0" fontId="5" fillId="2" borderId="0" xfId="1" applyFont="1" applyFill="1" applyAlignment="1">
      <alignment vertical="center"/>
    </xf>
    <xf numFmtId="0" fontId="20" fillId="2" borderId="0" xfId="0" applyFont="1" applyFill="1" applyAlignment="1">
      <alignment vertical="center"/>
    </xf>
    <xf numFmtId="0" fontId="0" fillId="2" borderId="0" xfId="0" applyFill="1"/>
    <xf numFmtId="0" fontId="4" fillId="2" borderId="0" xfId="1" applyFont="1" applyFill="1" applyAlignment="1">
      <alignment vertical="center"/>
    </xf>
    <xf numFmtId="0" fontId="4" fillId="2" borderId="4" xfId="1" applyFont="1" applyFill="1" applyBorder="1" applyAlignment="1">
      <alignment horizontal="center" vertical="center"/>
    </xf>
    <xf numFmtId="0" fontId="22" fillId="2" borderId="4" xfId="2" applyNumberFormat="1" applyFont="1" applyFill="1" applyBorder="1" applyAlignment="1">
      <alignment horizontal="center" vertical="center"/>
    </xf>
    <xf numFmtId="0" fontId="2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4" fillId="3" borderId="20" xfId="1" applyFont="1" applyFill="1" applyBorder="1" applyAlignment="1">
      <alignment horizontal="center" vertical="center" wrapText="1"/>
    </xf>
    <xf numFmtId="0" fontId="4" fillId="3" borderId="14" xfId="2" applyNumberFormat="1" applyFont="1" applyFill="1" applyBorder="1" applyAlignment="1">
      <alignment horizontal="center" vertical="center" wrapText="1"/>
    </xf>
    <xf numFmtId="0" fontId="4" fillId="7" borderId="14" xfId="2" applyNumberFormat="1" applyFont="1" applyFill="1" applyBorder="1" applyAlignment="1">
      <alignment horizontal="center" vertical="center" wrapText="1"/>
    </xf>
    <xf numFmtId="0" fontId="6" fillId="0" borderId="14" xfId="2" applyNumberFormat="1" applyFont="1" applyFill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4" fillId="5" borderId="22" xfId="1" applyFont="1" applyFill="1" applyBorder="1" applyAlignment="1">
      <alignment horizontal="center" vertical="center"/>
    </xf>
    <xf numFmtId="0" fontId="22" fillId="5" borderId="22" xfId="2" applyNumberFormat="1" applyFont="1" applyFill="1" applyBorder="1" applyAlignment="1">
      <alignment horizontal="center" vertical="center"/>
    </xf>
    <xf numFmtId="168" fontId="4" fillId="5" borderId="22" xfId="2" applyNumberFormat="1" applyFont="1" applyFill="1" applyBorder="1" applyAlignment="1">
      <alignment horizontal="center" vertical="center"/>
    </xf>
    <xf numFmtId="44" fontId="4" fillId="5" borderId="22" xfId="2" applyFont="1" applyFill="1" applyBorder="1" applyAlignment="1">
      <alignment vertical="center"/>
    </xf>
    <xf numFmtId="44" fontId="4" fillId="6" borderId="22" xfId="2" applyFont="1" applyFill="1" applyBorder="1" applyAlignment="1">
      <alignment vertical="center"/>
    </xf>
    <xf numFmtId="164" fontId="4" fillId="5" borderId="22" xfId="2" applyNumberFormat="1" applyFont="1" applyFill="1" applyBorder="1" applyAlignment="1">
      <alignment vertical="center"/>
    </xf>
    <xf numFmtId="164" fontId="6" fillId="5" borderId="23" xfId="2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19" fillId="2" borderId="18" xfId="0" applyFont="1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165" fontId="4" fillId="2" borderId="0" xfId="3" applyFont="1" applyFill="1" applyAlignment="1">
      <alignment horizontal="left" vertical="center"/>
    </xf>
    <xf numFmtId="164" fontId="4" fillId="2" borderId="0" xfId="3" applyNumberFormat="1" applyFont="1" applyFill="1" applyAlignment="1">
      <alignment horizontal="left" vertical="center"/>
    </xf>
    <xf numFmtId="164" fontId="0" fillId="2" borderId="0" xfId="0" applyNumberFormat="1" applyFill="1" applyAlignment="1">
      <alignment vertical="center"/>
    </xf>
    <xf numFmtId="0" fontId="21" fillId="2" borderId="0" xfId="1" applyFont="1" applyFill="1" applyAlignment="1">
      <alignment vertical="center"/>
    </xf>
    <xf numFmtId="6" fontId="5" fillId="2" borderId="0" xfId="1" applyNumberFormat="1" applyFont="1" applyFill="1" applyAlignment="1">
      <alignment vertical="center"/>
    </xf>
    <xf numFmtId="0" fontId="18" fillId="2" borderId="0" xfId="1" applyFont="1" applyFill="1" applyBorder="1" applyAlignment="1">
      <alignment vertical="center"/>
    </xf>
    <xf numFmtId="0" fontId="25" fillId="2" borderId="0" xfId="0" applyFont="1" applyFill="1" applyAlignment="1">
      <alignment horizontal="center" vertical="center"/>
    </xf>
    <xf numFmtId="0" fontId="26" fillId="5" borderId="0" xfId="0" applyFont="1" applyFill="1" applyAlignment="1">
      <alignment horizontal="center" vertical="center" wrapText="1"/>
    </xf>
    <xf numFmtId="0" fontId="28" fillId="2" borderId="0" xfId="0" applyFont="1" applyFill="1" applyAlignment="1">
      <alignment horizontal="center" vertical="center"/>
    </xf>
    <xf numFmtId="0" fontId="4" fillId="0" borderId="16" xfId="2" applyNumberFormat="1" applyFont="1" applyFill="1" applyBorder="1" applyAlignment="1">
      <alignment horizontal="center" vertical="center" wrapText="1"/>
    </xf>
    <xf numFmtId="0" fontId="4" fillId="0" borderId="10" xfId="2" applyNumberFormat="1" applyFont="1" applyFill="1" applyBorder="1" applyAlignment="1">
      <alignment horizontal="center" vertical="center" wrapText="1"/>
    </xf>
    <xf numFmtId="0" fontId="4" fillId="0" borderId="15" xfId="2" applyNumberFormat="1" applyFont="1" applyFill="1" applyBorder="1" applyAlignment="1">
      <alignment horizontal="center" vertical="center" wrapText="1"/>
    </xf>
    <xf numFmtId="0" fontId="27" fillId="8" borderId="0" xfId="0" applyFont="1" applyFill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5" borderId="7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4" fillId="5" borderId="7" xfId="1" applyFont="1" applyFill="1" applyBorder="1" applyAlignment="1">
      <alignment vertical="center"/>
    </xf>
    <xf numFmtId="0" fontId="4" fillId="5" borderId="9" xfId="1" applyFont="1" applyFill="1" applyBorder="1" applyAlignment="1">
      <alignment vertical="center"/>
    </xf>
    <xf numFmtId="0" fontId="4" fillId="5" borderId="8" xfId="1" applyFont="1" applyFill="1" applyBorder="1" applyAlignment="1">
      <alignment vertical="center"/>
    </xf>
    <xf numFmtId="0" fontId="4" fillId="5" borderId="20" xfId="1" applyFont="1" applyFill="1" applyBorder="1" applyAlignment="1">
      <alignment vertical="center" wrapText="1"/>
    </xf>
    <xf numFmtId="0" fontId="4" fillId="5" borderId="5" xfId="1" applyFont="1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5" borderId="7" xfId="0" applyFill="1" applyBorder="1" applyAlignment="1">
      <alignment horizontal="left" vertical="center"/>
    </xf>
    <xf numFmtId="0" fontId="0" fillId="5" borderId="8" xfId="0" applyFill="1" applyBorder="1" applyAlignment="1">
      <alignment horizontal="left" vertical="center"/>
    </xf>
  </cellXfs>
  <cellStyles count="24">
    <cellStyle name="Euro" xfId="3"/>
    <cellStyle name="Euro 2" xfId="4"/>
    <cellStyle name="Lien hypertexte 2" xfId="5"/>
    <cellStyle name="Lien hypertexte 2 2" xfId="6"/>
    <cellStyle name="Lien hypertexte 2 3" xfId="7"/>
    <cellStyle name="Lien hypertexte 3" xfId="8"/>
    <cellStyle name="Lien hypertexte 3 2" xfId="9"/>
    <cellStyle name="Lien hypertexte 4" xfId="10"/>
    <cellStyle name="Milliers 2" xfId="11"/>
    <cellStyle name="Milliers 3" xfId="12"/>
    <cellStyle name="Monétaire 2" xfId="2"/>
    <cellStyle name="Monétaire 2 2" xfId="13"/>
    <cellStyle name="Normal" xfId="0" builtinId="0"/>
    <cellStyle name="Normal 2" xfId="1"/>
    <cellStyle name="Normal 2 2" xfId="14"/>
    <cellStyle name="Normal 2 3" xfId="15"/>
    <cellStyle name="Normal 3" xfId="16"/>
    <cellStyle name="Normal 3 2" xfId="17"/>
    <cellStyle name="Normal 3 2 2" xfId="18"/>
    <cellStyle name="Normal 3 3" xfId="19"/>
    <cellStyle name="Normal 4" xfId="20"/>
    <cellStyle name="Normal 4 2" xfId="21"/>
    <cellStyle name="Pourcentage 2" xfId="22"/>
    <cellStyle name="Pourcentage 2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238939</xdr:colOff>
      <xdr:row>0</xdr:row>
      <xdr:rowOff>119744</xdr:rowOff>
    </xdr:from>
    <xdr:to>
      <xdr:col>0</xdr:col>
      <xdr:colOff>1861456</xdr:colOff>
      <xdr:row>0</xdr:row>
      <xdr:rowOff>1088571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939" y="119744"/>
          <a:ext cx="1622517" cy="968827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vsrvfiles03\D.%20R.%20H\SRV-FICHIERS\data\02_MUTUALISATION%20ACHATS\02_Fili&#232;res\10_PI%20et%20de%20services\102%20RH\102_2_Recrutement_Int&#233;rim\projet%20Interim\1-Etudes%20et%20strategie\2-Etude%20Besoin\Copie%20de%20consolidation%20A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D CONSOLIDE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2"/>
  <sheetViews>
    <sheetView tabSelected="1" zoomScale="70" zoomScaleNormal="70" zoomScalePageLayoutView="90" workbookViewId="0">
      <selection activeCell="D9" sqref="D9"/>
    </sheetView>
  </sheetViews>
  <sheetFormatPr baseColWidth="10" defaultColWidth="11.42578125" defaultRowHeight="15" x14ac:dyDescent="0.25"/>
  <cols>
    <col min="1" max="1" width="42.42578125" style="3" customWidth="1"/>
    <col min="2" max="2" width="24.28515625" style="3" customWidth="1"/>
    <col min="3" max="3" width="9.28515625" style="3" customWidth="1"/>
    <col min="4" max="4" width="52.7109375" style="3" customWidth="1"/>
    <col min="5" max="5" width="18.5703125" style="3" customWidth="1"/>
    <col min="6" max="6" width="13.42578125" style="3" bestFit="1" customWidth="1"/>
    <col min="7" max="7" width="13" style="3" bestFit="1" customWidth="1"/>
    <col min="8" max="8" width="22.140625" style="3" customWidth="1"/>
    <col min="9" max="10" width="17.28515625" style="3" customWidth="1"/>
    <col min="11" max="11" width="11" style="3" bestFit="1" customWidth="1"/>
    <col min="12" max="12" width="10.28515625" style="3" bestFit="1" customWidth="1"/>
    <col min="13" max="13" width="10" style="3" bestFit="1" customWidth="1"/>
    <col min="14" max="14" width="12.42578125" style="3" bestFit="1" customWidth="1"/>
    <col min="15" max="15" width="15.140625" style="3" customWidth="1"/>
    <col min="16" max="16" width="16.5703125" style="3" customWidth="1"/>
    <col min="17" max="16384" width="11.42578125" style="3"/>
  </cols>
  <sheetData>
    <row r="1" spans="1:21" ht="94.9" customHeight="1" x14ac:dyDescent="0.25">
      <c r="A1" s="78" t="s">
        <v>66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21" ht="55.15" customHeight="1" x14ac:dyDescent="0.25">
      <c r="A2" s="79" t="s">
        <v>67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21" ht="54" customHeight="1" x14ac:dyDescent="0.25">
      <c r="A3" s="80" t="s">
        <v>68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</row>
    <row r="4" spans="1:21" ht="54" customHeight="1" x14ac:dyDescent="0.25">
      <c r="A4" s="84" t="s">
        <v>65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43"/>
      <c r="R4" s="43"/>
      <c r="S4" s="43"/>
      <c r="T4" s="43"/>
      <c r="U4" s="43"/>
    </row>
    <row r="5" spans="1:21" ht="21" x14ac:dyDescent="0.25">
      <c r="A5" s="42"/>
      <c r="B5" s="43"/>
      <c r="C5" s="43"/>
      <c r="D5" s="44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</row>
    <row r="6" spans="1:21" ht="18" customHeight="1" x14ac:dyDescent="0.25">
      <c r="A6" s="38" t="s">
        <v>63</v>
      </c>
      <c r="B6" s="41">
        <v>4.9227800000000004</v>
      </c>
      <c r="C6" s="45"/>
      <c r="D6" s="46"/>
      <c r="E6" s="45"/>
      <c r="F6" s="45"/>
      <c r="G6" s="45"/>
      <c r="H6" s="45"/>
      <c r="I6" s="45"/>
      <c r="J6" s="45"/>
      <c r="K6" s="45"/>
      <c r="L6" s="45"/>
      <c r="M6" s="45"/>
      <c r="N6" s="43"/>
      <c r="O6" s="43"/>
      <c r="P6" s="43"/>
      <c r="Q6" s="43"/>
      <c r="R6" s="43"/>
      <c r="S6" s="43"/>
      <c r="T6" s="43"/>
      <c r="U6" s="43"/>
    </row>
    <row r="7" spans="1:21" ht="18.75" x14ac:dyDescent="0.25">
      <c r="A7" s="39" t="s">
        <v>0</v>
      </c>
      <c r="B7" s="40">
        <v>151.66999999999999</v>
      </c>
      <c r="C7" s="45"/>
      <c r="D7" s="47"/>
      <c r="E7" s="45"/>
      <c r="F7" s="45"/>
      <c r="G7" s="48"/>
      <c r="H7" s="48"/>
      <c r="I7" s="48"/>
      <c r="J7" s="48"/>
      <c r="K7" s="48"/>
      <c r="L7" s="48"/>
      <c r="M7" s="48"/>
      <c r="N7" s="43"/>
      <c r="O7" s="43"/>
      <c r="P7" s="43"/>
      <c r="Q7" s="43"/>
      <c r="R7" s="43"/>
      <c r="S7" s="43"/>
      <c r="T7" s="43"/>
      <c r="U7" s="43"/>
    </row>
    <row r="8" spans="1:21" ht="15.75" thickBot="1" x14ac:dyDescent="0.3">
      <c r="A8" s="48"/>
      <c r="B8" s="48"/>
      <c r="C8" s="45"/>
      <c r="D8" s="45"/>
      <c r="E8" s="45"/>
      <c r="F8" s="45"/>
      <c r="G8" s="48"/>
      <c r="H8" s="48"/>
      <c r="I8" s="48"/>
      <c r="J8" s="48"/>
      <c r="K8" s="48"/>
      <c r="L8" s="48"/>
      <c r="M8" s="48"/>
      <c r="N8" s="43"/>
      <c r="O8" s="43"/>
      <c r="P8" s="43"/>
      <c r="Q8" s="43"/>
      <c r="R8" s="43"/>
      <c r="S8" s="43"/>
      <c r="T8" s="43"/>
      <c r="U8" s="43"/>
    </row>
    <row r="9" spans="1:21" ht="75.75" thickBot="1" x14ac:dyDescent="0.3">
      <c r="A9" s="4"/>
      <c r="B9" s="55" t="s">
        <v>8</v>
      </c>
      <c r="C9" s="56" t="s">
        <v>52</v>
      </c>
      <c r="D9" s="57" t="s">
        <v>54</v>
      </c>
      <c r="E9" s="58" t="s">
        <v>14</v>
      </c>
      <c r="F9" s="59" t="s">
        <v>1</v>
      </c>
      <c r="G9" s="59" t="s">
        <v>12</v>
      </c>
      <c r="H9" s="59" t="s">
        <v>2</v>
      </c>
      <c r="I9" s="59" t="s">
        <v>3</v>
      </c>
      <c r="J9" s="59" t="s">
        <v>30</v>
      </c>
      <c r="K9" s="59" t="s">
        <v>4</v>
      </c>
      <c r="L9" s="59" t="s">
        <v>5</v>
      </c>
      <c r="M9" s="59" t="s">
        <v>13</v>
      </c>
      <c r="N9" s="60" t="s">
        <v>23</v>
      </c>
      <c r="O9" s="61" t="s">
        <v>16</v>
      </c>
      <c r="P9" s="32" t="s">
        <v>51</v>
      </c>
      <c r="Q9" s="43"/>
      <c r="R9" s="43"/>
      <c r="S9" s="43"/>
      <c r="T9" s="43"/>
      <c r="U9" s="43"/>
    </row>
    <row r="10" spans="1:21" ht="27" customHeight="1" x14ac:dyDescent="0.25">
      <c r="A10" s="93" t="s">
        <v>64</v>
      </c>
      <c r="B10" s="62" t="s">
        <v>25</v>
      </c>
      <c r="C10" s="63">
        <v>447</v>
      </c>
      <c r="D10" s="85" t="s">
        <v>55</v>
      </c>
      <c r="E10" s="64">
        <f t="shared" ref="E10:E38" si="0">(49*$B$6)</f>
        <v>241.21622000000002</v>
      </c>
      <c r="F10" s="65">
        <f t="shared" ref="F10:F33" si="1">C10*$B$6</f>
        <v>2200.4826600000001</v>
      </c>
      <c r="G10" s="65">
        <f t="shared" ref="G10:G38" si="2">(F10)*((13*12)/1900)</f>
        <v>180.67120787368421</v>
      </c>
      <c r="H10" s="65">
        <v>90</v>
      </c>
      <c r="I10" s="65">
        <f t="shared" ref="I10:I38" si="3">(F10+J10)*0.03</f>
        <v>67.934364000000002</v>
      </c>
      <c r="J10" s="65">
        <f t="shared" ref="J10:J16" si="4">13*$B$6</f>
        <v>63.996140000000004</v>
      </c>
      <c r="K10" s="66"/>
      <c r="L10" s="66"/>
      <c r="M10" s="66"/>
      <c r="N10" s="67">
        <f t="shared" ref="N10:N26" si="5">SUM(F10:M10)+E10</f>
        <v>2844.3005918736844</v>
      </c>
      <c r="O10" s="68">
        <f t="shared" ref="O10:O38" si="6">N10/$B$7</f>
        <v>18.753218117450285</v>
      </c>
      <c r="P10" s="27">
        <v>20</v>
      </c>
      <c r="Q10" s="70"/>
      <c r="R10" s="43"/>
      <c r="S10" s="43"/>
      <c r="T10" s="43"/>
      <c r="U10" s="43"/>
    </row>
    <row r="11" spans="1:21" ht="19.899999999999999" customHeight="1" x14ac:dyDescent="0.25">
      <c r="A11" s="89"/>
      <c r="B11" s="24" t="s">
        <v>26</v>
      </c>
      <c r="C11" s="36">
        <v>518</v>
      </c>
      <c r="D11" s="86"/>
      <c r="E11" s="19">
        <f t="shared" si="0"/>
        <v>241.21622000000002</v>
      </c>
      <c r="F11" s="20">
        <f t="shared" si="1"/>
        <v>2550.0000400000004</v>
      </c>
      <c r="G11" s="20">
        <f t="shared" si="2"/>
        <v>209.36842433684214</v>
      </c>
      <c r="H11" s="20">
        <v>90</v>
      </c>
      <c r="I11" s="20">
        <f t="shared" si="3"/>
        <v>78.419885400000013</v>
      </c>
      <c r="J11" s="20">
        <f t="shared" si="4"/>
        <v>63.996140000000004</v>
      </c>
      <c r="K11" s="21"/>
      <c r="L11" s="21"/>
      <c r="M11" s="21"/>
      <c r="N11" s="22">
        <f t="shared" si="5"/>
        <v>3233.0007097368425</v>
      </c>
      <c r="O11" s="23">
        <f t="shared" si="6"/>
        <v>21.316019712117377</v>
      </c>
      <c r="P11" s="28"/>
      <c r="Q11" s="71"/>
      <c r="R11" s="43"/>
      <c r="S11" s="43"/>
      <c r="T11" s="43"/>
      <c r="U11" s="43"/>
    </row>
    <row r="12" spans="1:21" x14ac:dyDescent="0.25">
      <c r="A12" s="88" t="s">
        <v>44</v>
      </c>
      <c r="B12" s="25" t="s">
        <v>24</v>
      </c>
      <c r="C12" s="36">
        <v>534</v>
      </c>
      <c r="D12" s="86"/>
      <c r="E12" s="19">
        <f t="shared" si="0"/>
        <v>241.21622000000002</v>
      </c>
      <c r="F12" s="20">
        <f t="shared" si="1"/>
        <v>2628.7645200000002</v>
      </c>
      <c r="G12" s="20">
        <f t="shared" si="2"/>
        <v>215.83540269473684</v>
      </c>
      <c r="H12" s="20">
        <v>90</v>
      </c>
      <c r="I12" s="20">
        <f t="shared" si="3"/>
        <v>80.782819800000013</v>
      </c>
      <c r="J12" s="20">
        <f t="shared" si="4"/>
        <v>63.996140000000004</v>
      </c>
      <c r="K12" s="21"/>
      <c r="L12" s="21"/>
      <c r="M12" s="21"/>
      <c r="N12" s="22">
        <f t="shared" si="5"/>
        <v>3320.5951024947371</v>
      </c>
      <c r="O12" s="23">
        <f t="shared" ref="O12:O13" si="7">N12/$B$7</f>
        <v>21.893552465845172</v>
      </c>
      <c r="P12" s="27">
        <v>30</v>
      </c>
      <c r="Q12" s="43"/>
      <c r="R12" s="43"/>
      <c r="S12" s="43"/>
      <c r="T12" s="43"/>
      <c r="U12" s="43"/>
    </row>
    <row r="13" spans="1:21" ht="18" customHeight="1" x14ac:dyDescent="0.25">
      <c r="A13" s="89"/>
      <c r="B13" s="25" t="s">
        <v>9</v>
      </c>
      <c r="C13" s="36">
        <v>690</v>
      </c>
      <c r="D13" s="86"/>
      <c r="E13" s="19">
        <f t="shared" si="0"/>
        <v>241.21622000000002</v>
      </c>
      <c r="F13" s="20">
        <f t="shared" si="1"/>
        <v>3396.7182000000003</v>
      </c>
      <c r="G13" s="20">
        <f t="shared" si="2"/>
        <v>278.88844168421053</v>
      </c>
      <c r="H13" s="20">
        <v>90</v>
      </c>
      <c r="I13" s="20">
        <f t="shared" si="3"/>
        <v>103.82143020000001</v>
      </c>
      <c r="J13" s="20">
        <f t="shared" si="4"/>
        <v>63.996140000000004</v>
      </c>
      <c r="K13" s="21"/>
      <c r="L13" s="21"/>
      <c r="M13" s="21"/>
      <c r="N13" s="22">
        <f t="shared" si="5"/>
        <v>4174.6404318842115</v>
      </c>
      <c r="O13" s="23">
        <f t="shared" si="7"/>
        <v>27.524496814691183</v>
      </c>
      <c r="P13" s="27">
        <v>30</v>
      </c>
      <c r="Q13" s="43"/>
      <c r="R13" s="43"/>
      <c r="S13" s="43"/>
      <c r="T13" s="43"/>
      <c r="U13" s="43"/>
    </row>
    <row r="14" spans="1:21" x14ac:dyDescent="0.25">
      <c r="A14" s="90" t="s">
        <v>45</v>
      </c>
      <c r="B14" s="25" t="s">
        <v>27</v>
      </c>
      <c r="C14" s="36">
        <v>648</v>
      </c>
      <c r="D14" s="86"/>
      <c r="E14" s="19">
        <f t="shared" si="0"/>
        <v>241.21622000000002</v>
      </c>
      <c r="F14" s="20">
        <f t="shared" si="1"/>
        <v>3189.96144</v>
      </c>
      <c r="G14" s="20">
        <f t="shared" si="2"/>
        <v>261.91262349473686</v>
      </c>
      <c r="H14" s="20">
        <v>90</v>
      </c>
      <c r="I14" s="20">
        <f t="shared" si="3"/>
        <v>97.618727399999997</v>
      </c>
      <c r="J14" s="20">
        <f t="shared" si="4"/>
        <v>63.996140000000004</v>
      </c>
      <c r="K14" s="21"/>
      <c r="L14" s="21"/>
      <c r="M14" s="21"/>
      <c r="N14" s="22">
        <f t="shared" si="5"/>
        <v>3944.705150894737</v>
      </c>
      <c r="O14" s="23">
        <f t="shared" ref="O14:O15" si="8">N14/$B$7</f>
        <v>26.008473336155717</v>
      </c>
      <c r="P14" s="27">
        <v>30</v>
      </c>
      <c r="Q14" s="43"/>
      <c r="R14" s="43"/>
      <c r="S14" s="43"/>
      <c r="T14" s="43"/>
      <c r="U14" s="43"/>
    </row>
    <row r="15" spans="1:21" x14ac:dyDescent="0.25">
      <c r="A15" s="91"/>
      <c r="B15" s="25" t="s">
        <v>28</v>
      </c>
      <c r="C15" s="36">
        <v>714</v>
      </c>
      <c r="D15" s="86"/>
      <c r="E15" s="19">
        <f t="shared" si="0"/>
        <v>241.21622000000002</v>
      </c>
      <c r="F15" s="20">
        <f t="shared" si="1"/>
        <v>3514.8649200000004</v>
      </c>
      <c r="G15" s="20">
        <f t="shared" si="2"/>
        <v>288.58890922105269</v>
      </c>
      <c r="H15" s="20">
        <v>90</v>
      </c>
      <c r="I15" s="20">
        <f t="shared" si="3"/>
        <v>107.36583180000001</v>
      </c>
      <c r="J15" s="20">
        <f t="shared" si="4"/>
        <v>63.996140000000004</v>
      </c>
      <c r="K15" s="21"/>
      <c r="L15" s="21"/>
      <c r="M15" s="21"/>
      <c r="N15" s="22">
        <f t="shared" si="5"/>
        <v>4306.032021021053</v>
      </c>
      <c r="O15" s="23">
        <f t="shared" si="8"/>
        <v>28.390795945282871</v>
      </c>
      <c r="P15" s="27">
        <v>30</v>
      </c>
      <c r="Q15" s="43"/>
      <c r="R15" s="43"/>
      <c r="S15" s="43"/>
      <c r="T15" s="43"/>
      <c r="U15" s="43"/>
    </row>
    <row r="16" spans="1:21" ht="28.9" customHeight="1" x14ac:dyDescent="0.25">
      <c r="A16" s="92"/>
      <c r="B16" s="25" t="s">
        <v>29</v>
      </c>
      <c r="C16" s="36">
        <v>769</v>
      </c>
      <c r="D16" s="87"/>
      <c r="E16" s="19">
        <f t="shared" si="0"/>
        <v>241.21622000000002</v>
      </c>
      <c r="F16" s="20">
        <f t="shared" si="1"/>
        <v>3785.6178200000004</v>
      </c>
      <c r="G16" s="20">
        <f t="shared" si="2"/>
        <v>310.81914732631583</v>
      </c>
      <c r="H16" s="20">
        <v>90</v>
      </c>
      <c r="I16" s="20">
        <f t="shared" si="3"/>
        <v>115.48841880000002</v>
      </c>
      <c r="J16" s="20">
        <f t="shared" si="4"/>
        <v>63.996140000000004</v>
      </c>
      <c r="K16" s="21"/>
      <c r="L16" s="21"/>
      <c r="M16" s="21"/>
      <c r="N16" s="22">
        <f t="shared" si="5"/>
        <v>4607.1377461263164</v>
      </c>
      <c r="O16" s="23">
        <f>N16/$B$7</f>
        <v>30.376064786222173</v>
      </c>
      <c r="P16" s="29"/>
      <c r="Q16" s="43"/>
      <c r="R16" s="43"/>
      <c r="S16" s="43"/>
      <c r="T16" s="43"/>
      <c r="U16" s="43"/>
    </row>
    <row r="17" spans="1:21" ht="115.15" customHeight="1" x14ac:dyDescent="0.25">
      <c r="A17" s="95" t="s">
        <v>32</v>
      </c>
      <c r="B17" s="24" t="s">
        <v>15</v>
      </c>
      <c r="C17" s="36">
        <v>690</v>
      </c>
      <c r="D17" s="81" t="s">
        <v>56</v>
      </c>
      <c r="E17" s="19">
        <f t="shared" si="0"/>
        <v>241.21622000000002</v>
      </c>
      <c r="F17" s="20">
        <f t="shared" si="1"/>
        <v>3396.7182000000003</v>
      </c>
      <c r="G17" s="20">
        <f t="shared" si="2"/>
        <v>278.88844168421053</v>
      </c>
      <c r="H17" s="20">
        <v>90</v>
      </c>
      <c r="I17" s="20">
        <f t="shared" si="3"/>
        <v>104.11679700000001</v>
      </c>
      <c r="J17" s="20">
        <f t="shared" ref="J17:J18" si="9">15*$B$6</f>
        <v>73.841700000000003</v>
      </c>
      <c r="K17" s="21"/>
      <c r="L17" s="21"/>
      <c r="M17" s="21"/>
      <c r="N17" s="22">
        <f t="shared" si="5"/>
        <v>4184.7813586842112</v>
      </c>
      <c r="O17" s="23">
        <f t="shared" si="6"/>
        <v>27.591358598827796</v>
      </c>
      <c r="P17" s="27">
        <v>30</v>
      </c>
      <c r="Q17" s="43"/>
      <c r="R17" s="43"/>
      <c r="S17" s="43"/>
      <c r="T17" s="43"/>
      <c r="U17" s="43"/>
    </row>
    <row r="18" spans="1:21" x14ac:dyDescent="0.25">
      <c r="A18" s="95"/>
      <c r="B18" s="24" t="s">
        <v>11</v>
      </c>
      <c r="C18" s="36">
        <v>714</v>
      </c>
      <c r="D18" s="82"/>
      <c r="E18" s="19">
        <f t="shared" si="0"/>
        <v>241.21622000000002</v>
      </c>
      <c r="F18" s="20">
        <f t="shared" si="1"/>
        <v>3514.8649200000004</v>
      </c>
      <c r="G18" s="20">
        <f t="shared" si="2"/>
        <v>288.58890922105269</v>
      </c>
      <c r="H18" s="20">
        <v>90</v>
      </c>
      <c r="I18" s="20">
        <f t="shared" si="3"/>
        <v>107.66119860000001</v>
      </c>
      <c r="J18" s="20">
        <f t="shared" si="9"/>
        <v>73.841700000000003</v>
      </c>
      <c r="K18" s="21"/>
      <c r="L18" s="21"/>
      <c r="M18" s="21"/>
      <c r="N18" s="22">
        <f t="shared" si="5"/>
        <v>4316.1729478210527</v>
      </c>
      <c r="O18" s="23">
        <f t="shared" si="6"/>
        <v>28.457657729419484</v>
      </c>
      <c r="P18" s="27">
        <v>30</v>
      </c>
      <c r="Q18" s="43"/>
      <c r="R18" s="43"/>
      <c r="S18" s="43"/>
      <c r="T18" s="43"/>
      <c r="U18" s="43"/>
    </row>
    <row r="19" spans="1:21" ht="139.15" customHeight="1" x14ac:dyDescent="0.25">
      <c r="A19" s="34" t="s">
        <v>46</v>
      </c>
      <c r="B19" s="24" t="s">
        <v>38</v>
      </c>
      <c r="C19" s="36">
        <v>506</v>
      </c>
      <c r="D19" s="37" t="s">
        <v>55</v>
      </c>
      <c r="E19" s="19">
        <f t="shared" si="0"/>
        <v>241.21622000000002</v>
      </c>
      <c r="F19" s="20">
        <f t="shared" si="1"/>
        <v>2490.92668</v>
      </c>
      <c r="G19" s="20">
        <f t="shared" si="2"/>
        <v>204.51819056842106</v>
      </c>
      <c r="H19" s="20">
        <v>90</v>
      </c>
      <c r="I19" s="20">
        <f t="shared" si="3"/>
        <v>74.727800399999992</v>
      </c>
      <c r="J19" s="21"/>
      <c r="K19" s="21"/>
      <c r="L19" s="21"/>
      <c r="M19" s="21"/>
      <c r="N19" s="22">
        <f t="shared" si="5"/>
        <v>3101.388890968421</v>
      </c>
      <c r="O19" s="23">
        <f t="shared" ref="O19" si="10">N19/$B$7</f>
        <v>20.448268549933548</v>
      </c>
      <c r="P19" s="29"/>
      <c r="Q19" s="43"/>
      <c r="R19" s="43"/>
      <c r="S19" s="43"/>
      <c r="T19" s="43"/>
      <c r="U19" s="43"/>
    </row>
    <row r="20" spans="1:21" ht="158.44999999999999" customHeight="1" x14ac:dyDescent="0.25">
      <c r="A20" s="94" t="s">
        <v>47</v>
      </c>
      <c r="B20" s="24" t="s">
        <v>39</v>
      </c>
      <c r="C20" s="36">
        <v>598</v>
      </c>
      <c r="D20" s="81" t="s">
        <v>57</v>
      </c>
      <c r="E20" s="19">
        <f t="shared" si="0"/>
        <v>241.21622000000002</v>
      </c>
      <c r="F20" s="20">
        <f t="shared" si="1"/>
        <v>2943.8224400000004</v>
      </c>
      <c r="G20" s="20">
        <f t="shared" si="2"/>
        <v>241.70331612631583</v>
      </c>
      <c r="H20" s="20">
        <v>90</v>
      </c>
      <c r="I20" s="20">
        <f t="shared" si="3"/>
        <v>88.314673200000001</v>
      </c>
      <c r="J20" s="21"/>
      <c r="K20" s="21"/>
      <c r="L20" s="21"/>
      <c r="M20" s="21"/>
      <c r="N20" s="22">
        <f t="shared" si="5"/>
        <v>3605.0566493263159</v>
      </c>
      <c r="O20" s="23">
        <f t="shared" ref="O20:O21" si="11">N20/$B$7</f>
        <v>23.769081883868374</v>
      </c>
      <c r="P20" s="27">
        <v>25</v>
      </c>
      <c r="Q20" s="43"/>
      <c r="R20" s="43"/>
      <c r="S20" s="43"/>
      <c r="T20" s="43"/>
      <c r="U20" s="43"/>
    </row>
    <row r="21" spans="1:21" x14ac:dyDescent="0.25">
      <c r="A21" s="94"/>
      <c r="B21" s="24" t="s">
        <v>33</v>
      </c>
      <c r="C21" s="36">
        <v>658</v>
      </c>
      <c r="D21" s="82"/>
      <c r="E21" s="19">
        <f t="shared" si="0"/>
        <v>241.21622000000002</v>
      </c>
      <c r="F21" s="20">
        <f t="shared" si="1"/>
        <v>3239.1892400000002</v>
      </c>
      <c r="G21" s="20">
        <f t="shared" si="2"/>
        <v>265.95448496842107</v>
      </c>
      <c r="H21" s="20">
        <v>90</v>
      </c>
      <c r="I21" s="20">
        <f t="shared" si="3"/>
        <v>97.175677199999996</v>
      </c>
      <c r="J21" s="21"/>
      <c r="K21" s="21"/>
      <c r="L21" s="21"/>
      <c r="M21" s="21"/>
      <c r="N21" s="22">
        <f t="shared" si="5"/>
        <v>3933.5356221684215</v>
      </c>
      <c r="O21" s="23">
        <f t="shared" si="11"/>
        <v>25.934829710347607</v>
      </c>
      <c r="P21" s="29"/>
      <c r="Q21" s="43"/>
      <c r="R21" s="43"/>
      <c r="S21" s="43"/>
      <c r="T21" s="43"/>
      <c r="U21" s="43"/>
    </row>
    <row r="22" spans="1:21" x14ac:dyDescent="0.25">
      <c r="A22" s="94" t="s">
        <v>48</v>
      </c>
      <c r="B22" s="24" t="s">
        <v>40</v>
      </c>
      <c r="C22" s="36">
        <v>593</v>
      </c>
      <c r="D22" s="81" t="s">
        <v>58</v>
      </c>
      <c r="E22" s="19">
        <f t="shared" si="0"/>
        <v>241.21622000000002</v>
      </c>
      <c r="F22" s="20">
        <f t="shared" si="1"/>
        <v>2919.2085400000001</v>
      </c>
      <c r="G22" s="20">
        <f t="shared" si="2"/>
        <v>239.68238538947369</v>
      </c>
      <c r="H22" s="21"/>
      <c r="I22" s="20">
        <f t="shared" si="3"/>
        <v>89.496140400000002</v>
      </c>
      <c r="J22" s="20">
        <f t="shared" ref="J22:J31" si="12">13*$B$6</f>
        <v>63.996140000000004</v>
      </c>
      <c r="K22" s="21"/>
      <c r="L22" s="21"/>
      <c r="M22" s="21"/>
      <c r="N22" s="22">
        <f t="shared" si="5"/>
        <v>3553.5994257894745</v>
      </c>
      <c r="O22" s="23">
        <f t="shared" ref="O22:O23" si="13">N22/$B$7</f>
        <v>23.42981094342635</v>
      </c>
      <c r="P22" s="29"/>
      <c r="Q22" s="43"/>
      <c r="R22" s="43"/>
      <c r="S22" s="43"/>
      <c r="T22" s="43"/>
      <c r="U22" s="43"/>
    </row>
    <row r="23" spans="1:21" x14ac:dyDescent="0.25">
      <c r="A23" s="94"/>
      <c r="B23" s="24" t="s">
        <v>41</v>
      </c>
      <c r="C23" s="36">
        <v>690</v>
      </c>
      <c r="D23" s="83"/>
      <c r="E23" s="19">
        <f t="shared" si="0"/>
        <v>241.21622000000002</v>
      </c>
      <c r="F23" s="20">
        <f t="shared" si="1"/>
        <v>3396.7182000000003</v>
      </c>
      <c r="G23" s="20">
        <f t="shared" si="2"/>
        <v>278.88844168421053</v>
      </c>
      <c r="H23" s="21"/>
      <c r="I23" s="20">
        <f t="shared" si="3"/>
        <v>103.82143020000001</v>
      </c>
      <c r="J23" s="20">
        <f t="shared" si="12"/>
        <v>63.996140000000004</v>
      </c>
      <c r="K23" s="21"/>
      <c r="L23" s="21"/>
      <c r="M23" s="21"/>
      <c r="N23" s="22">
        <f t="shared" si="5"/>
        <v>4084.6404318842115</v>
      </c>
      <c r="O23" s="23">
        <f t="shared" si="13"/>
        <v>26.931103262901114</v>
      </c>
      <c r="P23" s="29"/>
      <c r="Q23" s="43"/>
      <c r="R23" s="43"/>
      <c r="S23" s="43"/>
      <c r="T23" s="43"/>
      <c r="U23" s="43"/>
    </row>
    <row r="24" spans="1:21" x14ac:dyDescent="0.25">
      <c r="A24" s="33" t="s">
        <v>49</v>
      </c>
      <c r="B24" s="24" t="s">
        <v>43</v>
      </c>
      <c r="C24" s="36">
        <v>491</v>
      </c>
      <c r="D24" s="83"/>
      <c r="E24" s="19">
        <f t="shared" si="0"/>
        <v>241.21622000000002</v>
      </c>
      <c r="F24" s="20">
        <f t="shared" si="1"/>
        <v>2417.0849800000001</v>
      </c>
      <c r="G24" s="20">
        <f t="shared" si="2"/>
        <v>198.45539835789475</v>
      </c>
      <c r="H24" s="21"/>
      <c r="I24" s="20">
        <f t="shared" si="3"/>
        <v>72.512549399999997</v>
      </c>
      <c r="J24" s="21"/>
      <c r="K24" s="21"/>
      <c r="L24" s="21"/>
      <c r="M24" s="21"/>
      <c r="N24" s="22">
        <f t="shared" si="5"/>
        <v>2929.2691477578946</v>
      </c>
      <c r="O24" s="23">
        <f t="shared" ref="O24" si="14">N24/$B$7</f>
        <v>19.313438041523668</v>
      </c>
      <c r="P24" s="29"/>
      <c r="Q24" s="43"/>
      <c r="R24" s="43"/>
      <c r="S24" s="43"/>
      <c r="T24" s="43"/>
      <c r="U24" s="43"/>
    </row>
    <row r="25" spans="1:21" x14ac:dyDescent="0.25">
      <c r="A25" s="1" t="s">
        <v>18</v>
      </c>
      <c r="B25" s="10" t="s">
        <v>6</v>
      </c>
      <c r="C25" s="35">
        <v>427</v>
      </c>
      <c r="D25" s="83"/>
      <c r="E25" s="8">
        <f t="shared" si="0"/>
        <v>241.21622000000002</v>
      </c>
      <c r="F25" s="9">
        <f t="shared" si="1"/>
        <v>2102.0270600000003</v>
      </c>
      <c r="G25" s="9">
        <f t="shared" si="2"/>
        <v>172.58748492631582</v>
      </c>
      <c r="H25" s="5"/>
      <c r="I25" s="12">
        <f t="shared" si="3"/>
        <v>64.980696000000009</v>
      </c>
      <c r="J25" s="12">
        <f t="shared" si="12"/>
        <v>63.996140000000004</v>
      </c>
      <c r="K25" s="5"/>
      <c r="L25" s="5"/>
      <c r="M25" s="5"/>
      <c r="N25" s="6">
        <f t="shared" si="5"/>
        <v>2644.8076009263168</v>
      </c>
      <c r="O25" s="7">
        <f t="shared" si="6"/>
        <v>17.437908623500476</v>
      </c>
      <c r="P25" s="29"/>
      <c r="Q25" s="43"/>
      <c r="R25" s="43"/>
      <c r="S25" s="43"/>
      <c r="T25" s="43"/>
      <c r="U25" s="43"/>
    </row>
    <row r="26" spans="1:21" x14ac:dyDescent="0.25">
      <c r="A26" s="1" t="s">
        <v>19</v>
      </c>
      <c r="B26" s="10" t="s">
        <v>6</v>
      </c>
      <c r="C26" s="35">
        <v>395</v>
      </c>
      <c r="D26" s="83"/>
      <c r="E26" s="8">
        <f t="shared" si="0"/>
        <v>241.21622000000002</v>
      </c>
      <c r="F26" s="9">
        <f t="shared" si="1"/>
        <v>1944.4981000000002</v>
      </c>
      <c r="G26" s="9">
        <f t="shared" si="2"/>
        <v>159.65352821052633</v>
      </c>
      <c r="H26" s="5"/>
      <c r="I26" s="12">
        <f t="shared" si="3"/>
        <v>60.254827200000001</v>
      </c>
      <c r="J26" s="12">
        <f t="shared" si="12"/>
        <v>63.996140000000004</v>
      </c>
      <c r="K26" s="5"/>
      <c r="L26" s="5"/>
      <c r="M26" s="5"/>
      <c r="N26" s="6">
        <f t="shared" si="5"/>
        <v>2469.6188154105266</v>
      </c>
      <c r="O26" s="7">
        <f t="shared" si="6"/>
        <v>16.28284311604488</v>
      </c>
      <c r="P26" s="29"/>
      <c r="Q26" s="43"/>
      <c r="R26" s="43"/>
      <c r="S26" s="43"/>
      <c r="T26" s="43"/>
      <c r="U26" s="43"/>
    </row>
    <row r="27" spans="1:21" x14ac:dyDescent="0.25">
      <c r="A27" s="1" t="s">
        <v>21</v>
      </c>
      <c r="B27" s="10" t="s">
        <v>6</v>
      </c>
      <c r="C27" s="35">
        <v>395</v>
      </c>
      <c r="D27" s="83"/>
      <c r="E27" s="8">
        <f t="shared" si="0"/>
        <v>241.21622000000002</v>
      </c>
      <c r="F27" s="9">
        <f t="shared" si="1"/>
        <v>1944.4981000000002</v>
      </c>
      <c r="G27" s="9">
        <f t="shared" si="2"/>
        <v>159.65352821052633</v>
      </c>
      <c r="H27" s="5"/>
      <c r="I27" s="12">
        <f t="shared" si="3"/>
        <v>58.334943000000003</v>
      </c>
      <c r="J27" s="5"/>
      <c r="K27" s="5"/>
      <c r="L27" s="5"/>
      <c r="M27" s="5"/>
      <c r="N27" s="6">
        <f t="shared" ref="N27:N38" si="15">SUM(F27:M27)+E27</f>
        <v>2403.7027912105268</v>
      </c>
      <c r="O27" s="7">
        <f t="shared" si="6"/>
        <v>15.8482415191569</v>
      </c>
      <c r="P27" s="29"/>
      <c r="Q27" s="43"/>
      <c r="R27" s="43"/>
      <c r="S27" s="43"/>
      <c r="T27" s="43"/>
      <c r="U27" s="43"/>
    </row>
    <row r="28" spans="1:21" x14ac:dyDescent="0.25">
      <c r="A28" s="1" t="s">
        <v>20</v>
      </c>
      <c r="B28" s="10" t="s">
        <v>6</v>
      </c>
      <c r="C28" s="35">
        <v>395</v>
      </c>
      <c r="D28" s="83"/>
      <c r="E28" s="8">
        <f t="shared" si="0"/>
        <v>241.21622000000002</v>
      </c>
      <c r="F28" s="9">
        <f t="shared" si="1"/>
        <v>1944.4981000000002</v>
      </c>
      <c r="G28" s="9">
        <f t="shared" si="2"/>
        <v>159.65352821052633</v>
      </c>
      <c r="H28" s="5"/>
      <c r="I28" s="12">
        <f t="shared" si="3"/>
        <v>58.334943000000003</v>
      </c>
      <c r="J28" s="5"/>
      <c r="K28" s="5"/>
      <c r="L28" s="5"/>
      <c r="M28" s="5"/>
      <c r="N28" s="6">
        <f t="shared" si="15"/>
        <v>2403.7027912105268</v>
      </c>
      <c r="O28" s="7">
        <f t="shared" si="6"/>
        <v>15.8482415191569</v>
      </c>
      <c r="P28" s="29"/>
      <c r="Q28" s="43"/>
      <c r="R28" s="43"/>
      <c r="S28" s="43"/>
      <c r="T28" s="43"/>
      <c r="U28" s="43"/>
    </row>
    <row r="29" spans="1:21" x14ac:dyDescent="0.25">
      <c r="A29" s="1" t="s">
        <v>22</v>
      </c>
      <c r="B29" s="10" t="s">
        <v>6</v>
      </c>
      <c r="C29" s="35">
        <v>395</v>
      </c>
      <c r="D29" s="82"/>
      <c r="E29" s="8">
        <f t="shared" si="0"/>
        <v>241.21622000000002</v>
      </c>
      <c r="F29" s="9">
        <f t="shared" si="1"/>
        <v>1944.4981000000002</v>
      </c>
      <c r="G29" s="9">
        <f t="shared" si="2"/>
        <v>159.65352821052633</v>
      </c>
      <c r="H29" s="5"/>
      <c r="I29" s="12">
        <f t="shared" si="3"/>
        <v>58.334943000000003</v>
      </c>
      <c r="J29" s="5"/>
      <c r="K29" s="5"/>
      <c r="L29" s="5"/>
      <c r="M29" s="5"/>
      <c r="N29" s="6">
        <f t="shared" si="15"/>
        <v>2403.7027912105268</v>
      </c>
      <c r="O29" s="7">
        <f t="shared" si="6"/>
        <v>15.8482415191569</v>
      </c>
      <c r="P29" s="29"/>
      <c r="Q29" s="43"/>
      <c r="R29" s="43"/>
      <c r="S29" s="43"/>
      <c r="T29" s="43"/>
      <c r="U29" s="43"/>
    </row>
    <row r="30" spans="1:21" ht="53.45" customHeight="1" x14ac:dyDescent="0.25">
      <c r="A30" s="96" t="s">
        <v>50</v>
      </c>
      <c r="B30" s="24" t="s">
        <v>53</v>
      </c>
      <c r="C30" s="36">
        <v>563</v>
      </c>
      <c r="D30" s="81" t="s">
        <v>59</v>
      </c>
      <c r="E30" s="19">
        <f t="shared" si="0"/>
        <v>241.21622000000002</v>
      </c>
      <c r="F30" s="20">
        <f t="shared" si="1"/>
        <v>2771.5251400000002</v>
      </c>
      <c r="G30" s="20">
        <f t="shared" si="2"/>
        <v>227.55680096842107</v>
      </c>
      <c r="H30" s="21"/>
      <c r="I30" s="20">
        <f t="shared" si="3"/>
        <v>85.065638400000012</v>
      </c>
      <c r="J30" s="20">
        <f t="shared" si="12"/>
        <v>63.996140000000004</v>
      </c>
      <c r="K30" s="21"/>
      <c r="L30" s="21"/>
      <c r="M30" s="21"/>
      <c r="N30" s="22">
        <f t="shared" si="15"/>
        <v>3389.3599393684217</v>
      </c>
      <c r="O30" s="23">
        <f t="shared" ref="O30:O31" si="16">N30/$B$7</f>
        <v>22.346937030186734</v>
      </c>
      <c r="P30" s="29"/>
      <c r="Q30" s="43"/>
      <c r="R30" s="43"/>
      <c r="S30" s="43"/>
      <c r="T30" s="43"/>
      <c r="U30" s="43"/>
    </row>
    <row r="31" spans="1:21" ht="69" customHeight="1" x14ac:dyDescent="0.25">
      <c r="A31" s="97"/>
      <c r="B31" s="24" t="s">
        <v>42</v>
      </c>
      <c r="C31" s="36">
        <v>656</v>
      </c>
      <c r="D31" s="82"/>
      <c r="E31" s="19">
        <f t="shared" si="0"/>
        <v>241.21622000000002</v>
      </c>
      <c r="F31" s="20">
        <f t="shared" si="1"/>
        <v>3229.3436800000004</v>
      </c>
      <c r="G31" s="20">
        <f t="shared" si="2"/>
        <v>265.14611267368423</v>
      </c>
      <c r="H31" s="21"/>
      <c r="I31" s="20">
        <f t="shared" si="3"/>
        <v>98.800194600000012</v>
      </c>
      <c r="J31" s="20">
        <f t="shared" si="12"/>
        <v>63.996140000000004</v>
      </c>
      <c r="K31" s="21"/>
      <c r="L31" s="21"/>
      <c r="M31" s="21"/>
      <c r="N31" s="22">
        <f t="shared" si="15"/>
        <v>3898.5023472736848</v>
      </c>
      <c r="O31" s="23">
        <f t="shared" si="16"/>
        <v>25.703846161229546</v>
      </c>
      <c r="P31" s="29"/>
      <c r="Q31" s="43"/>
      <c r="R31" s="43"/>
      <c r="S31" s="43"/>
      <c r="T31" s="43"/>
      <c r="U31" s="43"/>
    </row>
    <row r="32" spans="1:21" ht="129.6" customHeight="1" x14ac:dyDescent="0.25">
      <c r="A32" s="34" t="s">
        <v>34</v>
      </c>
      <c r="B32" s="24" t="s">
        <v>37</v>
      </c>
      <c r="C32" s="36">
        <v>401</v>
      </c>
      <c r="D32" s="81" t="s">
        <v>60</v>
      </c>
      <c r="E32" s="19">
        <f t="shared" si="0"/>
        <v>241.21622000000002</v>
      </c>
      <c r="F32" s="20">
        <f t="shared" si="1"/>
        <v>1974.0347800000002</v>
      </c>
      <c r="G32" s="20">
        <f t="shared" si="2"/>
        <v>162.07864509473686</v>
      </c>
      <c r="H32" s="21"/>
      <c r="I32" s="20">
        <f t="shared" si="3"/>
        <v>59.221043400000006</v>
      </c>
      <c r="J32" s="21"/>
      <c r="K32" s="20">
        <f>0.1*F32</f>
        <v>197.40347800000004</v>
      </c>
      <c r="L32" s="20">
        <v>15.24</v>
      </c>
      <c r="M32" s="21"/>
      <c r="N32" s="22">
        <f t="shared" si="15"/>
        <v>2649.1941664947371</v>
      </c>
      <c r="O32" s="23">
        <f>N32/$B$7</f>
        <v>17.466830398198308</v>
      </c>
      <c r="P32" s="29"/>
      <c r="Q32" s="43"/>
      <c r="R32" s="43"/>
      <c r="S32" s="43"/>
      <c r="T32" s="43"/>
      <c r="U32" s="43"/>
    </row>
    <row r="33" spans="1:21" x14ac:dyDescent="0.25">
      <c r="A33" s="34" t="s">
        <v>35</v>
      </c>
      <c r="B33" s="24" t="s">
        <v>37</v>
      </c>
      <c r="C33" s="36">
        <v>401</v>
      </c>
      <c r="D33" s="83"/>
      <c r="E33" s="19">
        <f t="shared" si="0"/>
        <v>241.21622000000002</v>
      </c>
      <c r="F33" s="20">
        <f t="shared" si="1"/>
        <v>1974.0347800000002</v>
      </c>
      <c r="G33" s="20">
        <f t="shared" si="2"/>
        <v>162.07864509473686</v>
      </c>
      <c r="H33" s="21"/>
      <c r="I33" s="20">
        <f t="shared" si="3"/>
        <v>59.221043400000006</v>
      </c>
      <c r="J33" s="21"/>
      <c r="K33" s="20">
        <f>0.1*F33</f>
        <v>197.40347800000004</v>
      </c>
      <c r="L33" s="20">
        <v>15.24</v>
      </c>
      <c r="M33" s="26">
        <v>118</v>
      </c>
      <c r="N33" s="22">
        <f t="shared" si="15"/>
        <v>2767.1941664947371</v>
      </c>
      <c r="O33" s="23">
        <f t="shared" si="6"/>
        <v>18.244835277211955</v>
      </c>
      <c r="P33" s="29"/>
      <c r="Q33" s="43"/>
      <c r="R33" s="43"/>
      <c r="S33" s="43"/>
      <c r="T33" s="43"/>
      <c r="U33" s="43"/>
    </row>
    <row r="34" spans="1:21" x14ac:dyDescent="0.25">
      <c r="A34" s="11" t="s">
        <v>7</v>
      </c>
      <c r="B34" s="49" t="s">
        <v>6</v>
      </c>
      <c r="C34" s="50">
        <v>373</v>
      </c>
      <c r="D34" s="82"/>
      <c r="E34" s="8">
        <f t="shared" si="0"/>
        <v>241.21622000000002</v>
      </c>
      <c r="F34" s="12">
        <f t="shared" ref="F34:F38" si="17">C34*$B$6</f>
        <v>1836.19694</v>
      </c>
      <c r="G34" s="9">
        <f t="shared" si="2"/>
        <v>150.76143296842105</v>
      </c>
      <c r="H34" s="5"/>
      <c r="I34" s="12">
        <f t="shared" si="3"/>
        <v>55.085908199999999</v>
      </c>
      <c r="J34" s="5"/>
      <c r="K34" s="9">
        <f>0.1*F34</f>
        <v>183.61969400000001</v>
      </c>
      <c r="L34" s="9">
        <v>15.24</v>
      </c>
      <c r="M34" s="5"/>
      <c r="N34" s="6">
        <f t="shared" si="15"/>
        <v>2482.1201951684207</v>
      </c>
      <c r="O34" s="7">
        <f t="shared" si="6"/>
        <v>16.365267984231693</v>
      </c>
      <c r="P34" s="28"/>
      <c r="Q34" s="43"/>
      <c r="R34" s="43"/>
      <c r="S34" s="43"/>
      <c r="T34" s="43"/>
      <c r="U34" s="43"/>
    </row>
    <row r="35" spans="1:21" ht="111" customHeight="1" x14ac:dyDescent="0.25">
      <c r="A35" s="11" t="s">
        <v>17</v>
      </c>
      <c r="B35" s="49" t="s">
        <v>6</v>
      </c>
      <c r="C35" s="51">
        <v>366</v>
      </c>
      <c r="D35" s="54" t="s">
        <v>61</v>
      </c>
      <c r="E35" s="8">
        <f t="shared" si="0"/>
        <v>241.21622000000002</v>
      </c>
      <c r="F35" s="12">
        <f t="shared" si="17"/>
        <v>1801.7374800000002</v>
      </c>
      <c r="G35" s="9">
        <f t="shared" si="2"/>
        <v>147.93212993684213</v>
      </c>
      <c r="H35" s="5"/>
      <c r="I35" s="12">
        <f t="shared" si="3"/>
        <v>54.052124400000004</v>
      </c>
      <c r="J35" s="5"/>
      <c r="K35" s="5"/>
      <c r="L35" s="5"/>
      <c r="M35" s="5"/>
      <c r="N35" s="6">
        <f t="shared" si="15"/>
        <v>2244.9379543368423</v>
      </c>
      <c r="O35" s="7">
        <f t="shared" si="6"/>
        <v>14.801463403025268</v>
      </c>
      <c r="P35" s="28"/>
      <c r="Q35" s="43"/>
      <c r="R35" s="43"/>
      <c r="S35" s="43"/>
      <c r="T35" s="43"/>
      <c r="U35" s="43"/>
    </row>
    <row r="36" spans="1:21" ht="79.900000000000006" customHeight="1" x14ac:dyDescent="0.25">
      <c r="A36" s="34" t="s">
        <v>36</v>
      </c>
      <c r="B36" s="24" t="s">
        <v>37</v>
      </c>
      <c r="C36" s="36">
        <v>491</v>
      </c>
      <c r="D36" s="81" t="s">
        <v>59</v>
      </c>
      <c r="E36" s="19">
        <f t="shared" si="0"/>
        <v>241.21622000000002</v>
      </c>
      <c r="F36" s="20">
        <f t="shared" si="17"/>
        <v>2417.0849800000001</v>
      </c>
      <c r="G36" s="20">
        <f t="shared" si="2"/>
        <v>198.45539835789475</v>
      </c>
      <c r="H36" s="21"/>
      <c r="I36" s="20">
        <f t="shared" si="3"/>
        <v>72.512549399999997</v>
      </c>
      <c r="J36" s="21"/>
      <c r="K36" s="21"/>
      <c r="L36" s="21"/>
      <c r="M36" s="21"/>
      <c r="N36" s="22">
        <f t="shared" si="15"/>
        <v>2929.2691477578946</v>
      </c>
      <c r="O36" s="23">
        <f t="shared" si="6"/>
        <v>19.313438041523668</v>
      </c>
      <c r="P36" s="27">
        <v>20</v>
      </c>
      <c r="Q36" s="43"/>
      <c r="R36" s="43"/>
      <c r="S36" s="43"/>
      <c r="T36" s="43"/>
      <c r="U36" s="43"/>
    </row>
    <row r="37" spans="1:21" ht="42.6" customHeight="1" x14ac:dyDescent="0.25">
      <c r="A37" s="2" t="s">
        <v>10</v>
      </c>
      <c r="B37" s="49" t="s">
        <v>6</v>
      </c>
      <c r="C37" s="50">
        <v>395</v>
      </c>
      <c r="D37" s="82"/>
      <c r="E37" s="8">
        <f t="shared" si="0"/>
        <v>241.21622000000002</v>
      </c>
      <c r="F37" s="9">
        <f t="shared" si="17"/>
        <v>1944.4981000000002</v>
      </c>
      <c r="G37" s="9">
        <f t="shared" si="2"/>
        <v>159.65352821052633</v>
      </c>
      <c r="H37" s="5"/>
      <c r="I37" s="12">
        <f t="shared" si="3"/>
        <v>58.334943000000003</v>
      </c>
      <c r="J37" s="5"/>
      <c r="K37" s="5"/>
      <c r="L37" s="5"/>
      <c r="M37" s="5"/>
      <c r="N37" s="6">
        <f t="shared" si="15"/>
        <v>2403.7027912105268</v>
      </c>
      <c r="O37" s="7">
        <f t="shared" si="6"/>
        <v>15.8482415191569</v>
      </c>
      <c r="P37" s="28"/>
      <c r="Q37" s="43"/>
      <c r="R37" s="43"/>
      <c r="S37" s="43"/>
      <c r="T37" s="43"/>
      <c r="U37" s="43"/>
    </row>
    <row r="38" spans="1:21" ht="167.45" customHeight="1" thickBot="1" x14ac:dyDescent="0.3">
      <c r="A38" s="13" t="s">
        <v>31</v>
      </c>
      <c r="B38" s="52" t="s">
        <v>6</v>
      </c>
      <c r="C38" s="53">
        <v>373</v>
      </c>
      <c r="D38" s="69" t="s">
        <v>62</v>
      </c>
      <c r="E38" s="14">
        <f t="shared" si="0"/>
        <v>241.21622000000002</v>
      </c>
      <c r="F38" s="15">
        <f t="shared" si="17"/>
        <v>1836.19694</v>
      </c>
      <c r="G38" s="16">
        <f t="shared" si="2"/>
        <v>150.76143296842105</v>
      </c>
      <c r="H38" s="17"/>
      <c r="I38" s="31">
        <f t="shared" si="3"/>
        <v>55.085908199999999</v>
      </c>
      <c r="J38" s="17"/>
      <c r="K38" s="17"/>
      <c r="L38" s="17"/>
      <c r="M38" s="17"/>
      <c r="N38" s="16">
        <f t="shared" si="15"/>
        <v>2283.2605011684209</v>
      </c>
      <c r="O38" s="18">
        <f t="shared" si="6"/>
        <v>15.054133982781178</v>
      </c>
      <c r="P38" s="30"/>
      <c r="Q38" s="43"/>
      <c r="R38" s="43"/>
      <c r="S38" s="43"/>
      <c r="T38" s="43"/>
      <c r="U38" s="43"/>
    </row>
    <row r="39" spans="1:21" x14ac:dyDescent="0.25">
      <c r="A39" s="48"/>
      <c r="B39" s="45"/>
      <c r="C39" s="45"/>
      <c r="D39" s="45"/>
      <c r="E39" s="45"/>
      <c r="F39" s="45"/>
      <c r="G39" s="72"/>
      <c r="H39" s="72"/>
      <c r="I39" s="72"/>
      <c r="J39" s="72"/>
      <c r="K39" s="72"/>
      <c r="L39" s="72"/>
      <c r="M39" s="72"/>
      <c r="N39" s="73"/>
      <c r="O39" s="74"/>
      <c r="P39" s="43"/>
    </row>
    <row r="40" spans="1:21" x14ac:dyDescent="0.25">
      <c r="A40" s="77"/>
      <c r="B40" s="75"/>
      <c r="C40" s="76"/>
      <c r="D40" s="76"/>
      <c r="E40" s="45"/>
      <c r="F40" s="45"/>
      <c r="G40" s="72"/>
      <c r="H40" s="72"/>
      <c r="I40" s="72"/>
      <c r="J40" s="72"/>
      <c r="K40" s="72"/>
      <c r="L40" s="72"/>
      <c r="M40" s="72"/>
      <c r="N40" s="73"/>
      <c r="O40" s="74"/>
      <c r="P40" s="43"/>
    </row>
    <row r="41" spans="1:21" ht="31.5" x14ac:dyDescent="0.25">
      <c r="A41" s="48"/>
      <c r="B41" s="45"/>
      <c r="C41" s="45"/>
      <c r="D41" s="46"/>
      <c r="E41" s="45"/>
      <c r="F41" s="45"/>
      <c r="G41" s="72"/>
      <c r="H41" s="72"/>
      <c r="I41" s="72"/>
      <c r="J41" s="72"/>
      <c r="K41" s="72"/>
      <c r="L41" s="72"/>
      <c r="M41" s="72"/>
      <c r="N41" s="73"/>
      <c r="O41" s="74"/>
      <c r="P41" s="43"/>
    </row>
    <row r="42" spans="1:21" x14ac:dyDescent="0.25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</row>
  </sheetData>
  <mergeCells count="18">
    <mergeCell ref="D36:D37"/>
    <mergeCell ref="A22:A23"/>
    <mergeCell ref="A17:A18"/>
    <mergeCell ref="A30:A31"/>
    <mergeCell ref="A20:A21"/>
    <mergeCell ref="D17:D18"/>
    <mergeCell ref="D20:D21"/>
    <mergeCell ref="D22:D29"/>
    <mergeCell ref="A1:P1"/>
    <mergeCell ref="A2:P2"/>
    <mergeCell ref="A3:P3"/>
    <mergeCell ref="D30:D31"/>
    <mergeCell ref="D32:D34"/>
    <mergeCell ref="A4:P4"/>
    <mergeCell ref="D10:D16"/>
    <mergeCell ref="A12:A13"/>
    <mergeCell ref="A14:A16"/>
    <mergeCell ref="A10:A11"/>
  </mergeCells>
  <phoneticPr fontId="15" type="noConversion"/>
  <pageMargins left="0.15748031496062992" right="0.70866141732283472" top="0.43307086614173229" bottom="0.74803149606299213" header="0.31496062992125984" footer="0.31496062992125984"/>
  <pageSetup paperSize="8" scale="46" orientation="landscape" r:id="rId1"/>
  <headerFooter>
    <oddHeader xml:space="preserve">&amp;CAnnexe au CCAP : Grille salariale de référence 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9" ma:contentTypeDescription="Crée un document." ma:contentTypeScope="" ma:versionID="bb77ef92a19c046cd9fa0f33280466da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e7b8ccaa55957154ee8932c5945c5efe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E91D36-037F-4AF6-A3FF-3AA8A120F69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acf9afd-3c73-4823-9f9d-db81b49160af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1B14D2C-0B99-4B02-9BD6-E03863C33A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AA0F09-6432-4D11-87CE-EE4326DC69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zone de résidence Zone 1 </vt:lpstr>
      <vt:lpstr>'zone de résidence Zone 1 '!Zone_d_impression</vt:lpstr>
    </vt:vector>
  </TitlesOfParts>
  <Company>PARME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Aurélie FRECHE</dc:creator>
  <cp:lastModifiedBy>BAMBA Fatim</cp:lastModifiedBy>
  <cp:lastPrinted>2025-03-17T10:31:04Z</cp:lastPrinted>
  <dcterms:created xsi:type="dcterms:W3CDTF">2015-10-13T08:35:17Z</dcterms:created>
  <dcterms:modified xsi:type="dcterms:W3CDTF">2025-04-14T13:30:17Z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0x010100C52B999FE40F1E4CBB79B864BC85E190</vt:lpwstr>
  </property>
</Properties>
</file>