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png" ContentType="image/png"/>
  <Override PartName="/xl/media/image4.jpeg" ContentType="image/jpeg"/>
  <Override PartName="/xl/media/image5.png" ContentType="image/png"/>
  <Override PartName="/xl/media/image6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age de garde" sheetId="1" state="visible" r:id="rId3"/>
    <sheet name="DPGF" sheetId="2" state="visible" r:id="rId4"/>
    <sheet name="Paramètres" sheetId="3" state="hidden" r:id="rId5"/>
    <sheet name="Version" sheetId="4" state="hidden" r:id="rId6"/>
    <sheet name="Coordonnées Entreprise" sheetId="5" state="visible" r:id="rId7"/>
    <sheet name="Prestations supplémentaires" sheetId="6" state="visible" r:id="rId8"/>
  </sheets>
  <definedNames>
    <definedName function="false" hidden="false" localSheetId="1" name="_xlnm.Print_Titles" vbProcedure="false">DPGF!$1:$3</definedName>
    <definedName function="false" hidden="false" name="CODELOT" vbProcedure="false">Paramètres!$C$9</definedName>
    <definedName function="false" hidden="false" name="CPVILLEDOSSIER" vbProcedure="false">Paramètres!$C$26:$J$26</definedName>
    <definedName function="false" hidden="false" name="DATEVALEUR" vbProcedure="false">Paramètres!$C$13</definedName>
    <definedName function="false" hidden="false" name="INDICELOT" vbProcedure="false">Paramètres!$C$17</definedName>
    <definedName function="false" hidden="false" name="NUMDOSSIER" vbProcedure="false">Paramètres!$C$7</definedName>
    <definedName function="false" hidden="false" name="OBSERVATIONCONSULTE" vbProcedure="false">'Coordonnées Entreprise'!$C$28:$J$28</definedName>
    <definedName function="false" hidden="false" name="PARCELLEDOSSIER" vbProcedure="false">Paramètres!$C$28:$J$28</definedName>
    <definedName function="false" hidden="false" name="PHASELOT" vbProcedure="false">Paramètres!$C$15</definedName>
    <definedName function="false" hidden="false" name="RUEDOSSIER" vbProcedure="false">Paramètres!$C$24:$J$24</definedName>
    <definedName function="false" hidden="false" name="TAUXTVA1" vbProcedure="false">Paramètres!$C$19</definedName>
    <definedName function="false" hidden="false" name="TAUXTVA2" vbProcedure="false">Paramètres!$C$20</definedName>
    <definedName function="false" hidden="false" name="TAUXTVA3" vbProcedure="false">Paramètres!$C$21</definedName>
    <definedName function="false" hidden="false" name="TAUXTVA4" vbProcedure="false">Paramètres!$C$22</definedName>
    <definedName function="false" hidden="false" name="TIERSADRSSPOS" vbProcedure="false">'Coordonnées Entreprise'!$C$8:$J$8</definedName>
    <definedName function="false" hidden="false" name="TIERSBTPOS" vbProcedure="false">'Coordonnées Entreprise'!$C$16:$J$16</definedName>
    <definedName function="false" hidden="false" name="TIERSCONTACT" vbProcedure="false">'Coordonnées Entreprise'!$C$6:$J$6</definedName>
    <definedName function="false" hidden="false" name="TIERSCP" vbProcedure="false">'Coordonnées Entreprise'!$C$10:$J$10</definedName>
    <definedName function="false" hidden="false" name="TIERSEMAIL" vbProcedure="false">'Coordonnées Entreprise'!$C$24:$J$24</definedName>
    <definedName function="false" hidden="false" name="TIERSFAX" vbProcedure="false">'Coordonnées Entreprise'!$C$20:$J$20</definedName>
    <definedName function="false" hidden="false" name="TIERSLOCALITE" vbProcedure="false">'Coordonnées Entreprise'!$C$14:$J$14</definedName>
    <definedName function="false" hidden="false" name="TIERSNOM" vbProcedure="false">'Coordonnées Entreprise'!$C$4:$J$4</definedName>
    <definedName function="false" hidden="false" name="TIERSTEL" vbProcedure="false">'Coordonnées Entreprise'!$C$18:$J$18</definedName>
    <definedName function="false" hidden="false" name="TIERSTELP" vbProcedure="false">'Coordonnées Entreprise'!$C$22:$J$22</definedName>
    <definedName function="false" hidden="false" name="TIERSVILLE" vbProcedure="false">'Coordonnées Entreprise'!$C$12:$J$12</definedName>
    <definedName function="false" hidden="false" name="TITREDOC" vbProcedure="false">Paramètres!$C$3:$J$3</definedName>
    <definedName function="false" hidden="false" name="TITREDOSSIER" vbProcedure="false">Paramètres!$C$5:$J$5</definedName>
    <definedName function="false" hidden="false" name="TITRELOT" vbProcedure="false">Paramètres!$C$11:$J$11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<sst xmlns="http://schemas.openxmlformats.org/spreadsheetml/2006/main" count="431" uniqueCount="169">
  <si>
    <t xml:space="preserve">MAITRE D'OUVRAGE
Préfecture de Haute Loire
6 avenue du Général de Gaulle
43000 Le Puy en Velay</t>
  </si>
  <si>
    <t xml:space="preserve">ARCHITECTE : 
    Benoit COILLOT
    3 Place Michelet
    43000 LE PUY EN VELAY
    Tél : 04 71 05 61 87
    Mél : archi@agencelacite.com</t>
  </si>
  <si>
    <t xml:space="preserve">BE FLUIDES : 
    GBA ENERGIES
    4 Bd George SAND
    43000 Le Puy en Velay
    Tél : 04 71 09 12 19
    Mél : energies@gba-energies.com</t>
  </si>
  <si>
    <t xml:space="preserve">BUREAU D'ETUDES : 
    BET MERIGEON
    ZA la Chartreuse
    43700 BRIVES CHARENSAC
    Tél : 04 71 02 28 02
    Mél : bet.merigeon@wanadoo.fr</t>
  </si>
  <si>
    <t xml:space="preserve">ECONOMISTE DE LA CONSTRUCTION : 
    GBA&amp;Co Le PUY
    4Bd G SAND
    43000 LE PUY en VELAY
    Tél : 04 71 09 12 19
    Mél : rrey@gba-eco.com</t>
  </si>
  <si>
    <t xml:space="preserve">Dossier</t>
  </si>
  <si>
    <t xml:space="preserve">Date</t>
  </si>
  <si>
    <t xml:space="preserve">Phase</t>
  </si>
  <si>
    <t xml:space="preserve">Indice</t>
  </si>
  <si>
    <t xml:space="preserve">NIV</t>
  </si>
  <si>
    <t xml:space="preserve">CODE</t>
  </si>
  <si>
    <t xml:space="preserve">TITRE1</t>
  </si>
  <si>
    <t xml:space="preserve">M1</t>
  </si>
  <si>
    <t xml:space="preserve">M2</t>
  </si>
  <si>
    <t xml:space="preserve">M3</t>
  </si>
  <si>
    <t xml:space="preserve">M4</t>
  </si>
  <si>
    <t xml:space="preserve">U</t>
  </si>
  <si>
    <t xml:space="preserve">QTE</t>
  </si>
  <si>
    <t xml:space="preserve">QTEENTR</t>
  </si>
  <si>
    <t xml:space="preserve">CRM</t>
  </si>
  <si>
    <t xml:space="preserve">CRT</t>
  </si>
  <si>
    <t xml:space="preserve">VAROPT</t>
  </si>
  <si>
    <t xml:space="preserve">TVA</t>
  </si>
  <si>
    <t xml:space="preserve">MARQUE</t>
  </si>
  <si>
    <t xml:space="preserve">REF</t>
  </si>
  <si>
    <t xml:space="preserve">COMM</t>
  </si>
  <si>
    <t xml:space="preserve">LOC</t>
  </si>
  <si>
    <t xml:space="preserve">Niveau</t>
  </si>
  <si>
    <t xml:space="preserve">Code</t>
  </si>
  <si>
    <t xml:space="preserve">Désignation</t>
  </si>
  <si>
    <t xml:space="preserve">Qté</t>
  </si>
  <si>
    <t xml:space="preserve">Qté
Entr.</t>
  </si>
  <si>
    <t xml:space="preserve">P.U. HT</t>
  </si>
  <si>
    <t xml:space="preserve">P.T. HT</t>
  </si>
  <si>
    <t xml:space="preserve"> Variante /
 Variante imposée</t>
  </si>
  <si>
    <t xml:space="preserve">Numéro
 Variante imposée</t>
  </si>
  <si>
    <t xml:space="preserve">Taux TVA</t>
  </si>
  <si>
    <t xml:space="preserve">Marque</t>
  </si>
  <si>
    <t xml:space="preserve">Référence</t>
  </si>
  <si>
    <t xml:space="preserve">Commentaire</t>
  </si>
  <si>
    <t xml:space="preserve">Localisation</t>
  </si>
  <si>
    <t xml:space="preserve">Lot n°2</t>
  </si>
  <si>
    <t xml:space="preserve">Désamiantage</t>
  </si>
  <si>
    <t xml:space="preserve">3.&amp;</t>
  </si>
  <si>
    <t xml:space="preserve">Travaux préparatoires communs</t>
  </si>
  <si>
    <t xml:space="preserve">2.1</t>
  </si>
  <si>
    <t xml:space="preserve">Nature et localisation des matériaux amiantés </t>
  </si>
  <si>
    <t xml:space="preserve">6.T</t>
  </si>
  <si>
    <t xml:space="preserve">6.&amp;</t>
  </si>
  <si>
    <t xml:space="preserve">2.2</t>
  </si>
  <si>
    <t xml:space="preserve">Plan de retrait des matériaux amiantés</t>
  </si>
  <si>
    <t xml:space="preserve">FT</t>
  </si>
  <si>
    <t xml:space="preserve">9.T</t>
  </si>
  <si>
    <t xml:space="preserve">9.UMOD</t>
  </si>
  <si>
    <t xml:space="preserve">9.L</t>
  </si>
  <si>
    <t xml:space="preserve">9.M.Z</t>
  </si>
  <si>
    <t xml:space="preserve">9.&amp;</t>
  </si>
  <si>
    <t xml:space="preserve">Total H.T. :</t>
  </si>
  <si>
    <t xml:space="preserve">Total T.V.A. (20%) :</t>
  </si>
  <si>
    <t xml:space="preserve">Total T.T.C. :</t>
  </si>
  <si>
    <t xml:space="preserve">Désamiantage aile Est</t>
  </si>
  <si>
    <t xml:space="preserve">3.1</t>
  </si>
  <si>
    <t xml:space="preserve">Installation de chantier spécifique désamiantage</t>
  </si>
  <si>
    <t xml:space="preserve">ENS</t>
  </si>
  <si>
    <t xml:space="preserve">3.2</t>
  </si>
  <si>
    <t xml:space="preserve">Marquage des matériaux à décontaminer</t>
  </si>
  <si>
    <t xml:space="preserve">3.3</t>
  </si>
  <si>
    <t xml:space="preserve">Mesures d'empoussièrements et stratégie d'échantillonnage</t>
  </si>
  <si>
    <t xml:space="preserve">3.4</t>
  </si>
  <si>
    <t xml:space="preserve">Dépose de conduit en fibre-ciment intérieur amianté</t>
  </si>
  <si>
    <t xml:space="preserve">ML</t>
  </si>
  <si>
    <t xml:space="preserve">3.5</t>
  </si>
  <si>
    <t xml:space="preserve">Dépose de lucarnes métalliques avec mastic vitrier amianté - Dim environ 0.85x1.39mht</t>
  </si>
  <si>
    <t xml:space="preserve">3.6</t>
  </si>
  <si>
    <t xml:space="preserve">Traitement des déchets amiantés</t>
  </si>
  <si>
    <t xml:space="preserve">Désamiantage aile Centrale</t>
  </si>
  <si>
    <t xml:space="preserve">4.1</t>
  </si>
  <si>
    <t xml:space="preserve">4.2</t>
  </si>
  <si>
    <t xml:space="preserve">4.3</t>
  </si>
  <si>
    <t xml:space="preserve">4.4</t>
  </si>
  <si>
    <t xml:space="preserve">Dépose de panneaux amiantés collés au sol</t>
  </si>
  <si>
    <t xml:space="preserve">4.5</t>
  </si>
  <si>
    <t xml:space="preserve">Dépose du doublage amianté au droit du brisis</t>
  </si>
  <si>
    <t xml:space="preserve">4.6</t>
  </si>
  <si>
    <t xml:space="preserve">4.7</t>
  </si>
  <si>
    <t xml:space="preserve">Désamiantage aile Ouest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</si>
  <si>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</si>
  <si>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</si>
  <si>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</si>
  <si>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</si>
  <si>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</si>
  <si>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RECAPITULATIF
Lot n°2 Désamiantage</t>
  </si>
  <si>
    <t xml:space="preserve">RECAPITULATIF DES CHAPITRES</t>
  </si>
  <si>
    <t xml:space="preserve">2 - Travaux préparatoires communs</t>
  </si>
  <si>
    <t xml:space="preserve">3 - Désamiantage aile Est</t>
  </si>
  <si>
    <t xml:space="preserve">4 - Désamiantage aile Centrale</t>
  </si>
  <si>
    <t xml:space="preserve">5 - Désamiantage aile Ouest</t>
  </si>
  <si>
    <t xml:space="preserve">Total du lot Désamiantage</t>
  </si>
  <si>
    <t xml:space="preserve">Soit en toutes lettres TTC : </t>
  </si>
  <si>
    <t xml:space="preserve">Fait à _________________________
le _____________________________</t>
  </si>
  <si>
    <t xml:space="preserve">Bon pour accord, signature</t>
  </si>
  <si>
    <t xml:space="preserve">Signature et cachet de l'Entrepreneur</t>
  </si>
  <si>
    <t xml:space="preserve">Conditions de règlement : Par virement à 30 j</t>
  </si>
  <si>
    <t xml:space="preserve">Paramètres document</t>
  </si>
  <si>
    <t xml:space="preserve">1.</t>
  </si>
  <si>
    <t xml:space="preserve">Titre du document :</t>
  </si>
  <si>
    <t xml:space="preserve">D.P.G.F.</t>
  </si>
  <si>
    <t xml:space="preserve">2.</t>
  </si>
  <si>
    <t xml:space="preserve">Titre du dossier :</t>
  </si>
  <si>
    <t xml:space="preserve">Réhabilitation de la toiture de la Préfecture de Haute Loire au Puy en Velay</t>
  </si>
  <si>
    <t xml:space="preserve">3.</t>
  </si>
  <si>
    <t xml:space="preserve">Code du dossier</t>
  </si>
  <si>
    <t xml:space="preserve">4.</t>
  </si>
  <si>
    <t xml:space="preserve">Code du lot / des lots :</t>
  </si>
  <si>
    <t xml:space="preserve">5.</t>
  </si>
  <si>
    <t xml:space="preserve">Titre du lot / des lots :</t>
  </si>
  <si>
    <t xml:space="preserve">6.</t>
  </si>
  <si>
    <t xml:space="preserve">Date de valeur du lot / des lots :</t>
  </si>
  <si>
    <t xml:space="preserve">18/03/2025</t>
  </si>
  <si>
    <t xml:space="preserve">7.</t>
  </si>
  <si>
    <t xml:space="preserve">Phase :</t>
  </si>
  <si>
    <t xml:space="preserve">PRO DCE</t>
  </si>
  <si>
    <t xml:space="preserve">8.</t>
  </si>
  <si>
    <t xml:space="preserve">Indice :</t>
  </si>
  <si>
    <t xml:space="preserve">D</t>
  </si>
  <si>
    <t xml:space="preserve">Notes :</t>
  </si>
  <si>
    <t xml:space="preserve">- Le taux 0% est toujours supporté qu'il soit dans cette liste ou non</t>
  </si>
  <si>
    <t xml:space="preserve">- En dehors du taux 0%, vous pouvez renseigner au maximum 4 taux différents</t>
  </si>
  <si>
    <t xml:space="preserve">- Si votre lot contient plus de 4 taux différents, ou contient de la TVA proportionnelle, vous devez modifier manuellement la formule de calcul de TVA et de TTC dans le récapitulatif</t>
  </si>
  <si>
    <t xml:space="preserve">10.</t>
  </si>
  <si>
    <t xml:space="preserve">Rue du dossier</t>
  </si>
  <si>
    <t xml:space="preserve">11.</t>
  </si>
  <si>
    <t xml:space="preserve">Code postal et ville du dossier</t>
  </si>
  <si>
    <t xml:space="preserve">12.</t>
  </si>
  <si>
    <t xml:space="preserve">Parcelle du dossier</t>
  </si>
  <si>
    <t xml:space="preserve">VERSION</t>
  </si>
  <si>
    <t xml:space="preserve">4.00</t>
  </si>
  <si>
    <t xml:space="preserve">TYPEDOC</t>
  </si>
  <si>
    <t xml:space="preserve">DPGF</t>
  </si>
  <si>
    <t xml:space="preserve">SHOWADJU</t>
  </si>
  <si>
    <t xml:space="preserve">RECAPSIMPLE</t>
  </si>
  <si>
    <t xml:space="preserve">SHOWMONTANTS</t>
  </si>
  <si>
    <t xml:space="preserve">SHOWQUANTITES</t>
  </si>
  <si>
    <t xml:space="preserve">MONTANTSSURTETE</t>
  </si>
  <si>
    <t xml:space="preserve">MARGE</t>
  </si>
  <si>
    <t xml:space="preserve">RECAPLOCNIV9</t>
  </si>
  <si>
    <t xml:space="preserve">LIST_VALIDATION_CHECKBOX</t>
  </si>
  <si>
    <t xml:space="preserve">X</t>
  </si>
  <si>
    <t xml:space="preserve">LOCALISE</t>
  </si>
  <si>
    <t xml:space="preserve">Coordonnées entreprise</t>
  </si>
  <si>
    <t xml:space="preserve">Nom de l'entreprise</t>
  </si>
  <si>
    <t xml:space="preserve">Nom du contact</t>
  </si>
  <si>
    <t xml:space="preserve">Adresse postale</t>
  </si>
  <si>
    <t xml:space="preserve">Code postal</t>
  </si>
  <si>
    <t xml:space="preserve">Ville</t>
  </si>
  <si>
    <t xml:space="preserve">Localité</t>
  </si>
  <si>
    <t xml:space="preserve">Boîte postale</t>
  </si>
  <si>
    <t xml:space="preserve">Téléphone</t>
  </si>
  <si>
    <t xml:space="preserve">9.</t>
  </si>
  <si>
    <t xml:space="preserve">Fax</t>
  </si>
  <si>
    <t xml:space="preserve">Tél. Portable</t>
  </si>
  <si>
    <t xml:space="preserve">E-mail</t>
  </si>
  <si>
    <t xml:space="preserve">Observation : </t>
  </si>
  <si>
    <t xml:space="preserve">Prestations supplémentaires</t>
  </si>
  <si>
    <t xml:space="preserve">Titre de la prestation</t>
  </si>
  <si>
    <t xml:space="preserve">Unité</t>
  </si>
  <si>
    <t xml:space="preserve">Quantité</t>
  </si>
  <si>
    <t xml:space="preserve">Prix unitaire</t>
  </si>
  <si>
    <t xml:space="preserve">Prix total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</si>
</sst>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General"/>
    <numFmt numFmtId="166" formatCode="dd/mm/yyyy"/>
    <numFmt numFmtId="167" formatCode="#,##0"/>
    <numFmt numFmtId="168" formatCode="#,##0.00"/>
    <numFmt numFmtId="169" formatCode="0.00\ %"/>
    <numFmt numFmtId="170" formatCode="#,##0.00\ [$€];[RED]\-#,##0.00\ [$€]"/>
    <numFmt numFmtId="171" formatCode="00000"/>
    <numFmt numFmtId="172" formatCode="0#\ ##\ ##\ ##\ ##"/>
    <numFmt numFmtId="173" formatCode="#,##0.000"/>
  </numFmts>
  <fonts count="17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theme="1"/>
      <name val="Arial"/>
      <family val="2"/>
      <charset val="1"/>
    </font>
    <font>
      <sz val="14"/>
      <color theme="1"/>
      <name val="Arial"/>
      <family val="2"/>
      <charset val="1"/>
    </font>
    <font>
      <b val="true"/>
      <sz val="9"/>
      <color theme="1"/>
      <name val="Arial"/>
      <family val="2"/>
      <charset val="1"/>
    </font>
    <font>
      <sz val="7"/>
      <color theme="1"/>
      <name val="Arial"/>
      <family val="2"/>
      <charset val="1"/>
    </font>
    <font>
      <b val="true"/>
      <sz val="14"/>
      <color theme="1"/>
      <name val="Arial"/>
      <family val="2"/>
      <charset val="1"/>
    </font>
    <font>
      <sz val="10"/>
      <color theme="1"/>
      <name val="Arial"/>
      <family val="2"/>
      <charset val="1"/>
    </font>
    <font>
      <b val="true"/>
      <u val="single"/>
      <sz val="12"/>
      <color theme="1"/>
      <name val="Arial"/>
      <family val="2"/>
      <charset val="1"/>
    </font>
    <font>
      <u val="single"/>
      <sz val="10"/>
      <color theme="1"/>
      <name val="Arial"/>
      <family val="2"/>
      <charset val="1"/>
    </font>
    <font>
      <sz val="6"/>
      <color theme="1"/>
      <name val="Arial"/>
      <family val="2"/>
      <charset val="1"/>
    </font>
    <font>
      <b val="true"/>
      <sz val="8"/>
      <color theme="1"/>
      <name val="Arial"/>
      <family val="2"/>
      <charset val="1"/>
    </font>
    <font>
      <b val="true"/>
      <sz val="10"/>
      <color theme="1"/>
      <name val="Arial"/>
      <family val="2"/>
      <charset val="1"/>
    </font>
    <font>
      <b val="true"/>
      <sz val="12"/>
      <color theme="1"/>
      <name val="Arial"/>
      <family val="2"/>
      <charset val="1"/>
    </font>
    <font>
      <sz val="9"/>
      <color theme="1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CCFFCC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ck"/>
      <right style="thick"/>
      <top style="thick"/>
      <bottom style="thick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2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3" fillId="0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3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4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7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4" fillId="0" borderId="9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4" fillId="0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3" fillId="0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0" fontId="15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6" fillId="0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4" fillId="0" borderId="1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1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4" fillId="0" borderId="1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2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2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9" fillId="0" borderId="1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9" fontId="9" fillId="0" borderId="1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9" fontId="9" fillId="0" borderId="22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23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1" fontId="9" fillId="0" borderId="23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2" fontId="9" fillId="0" borderId="23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1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23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4" fontId="9" fillId="0" borderId="2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3" fontId="9" fillId="0" borderId="23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0" fontId="9" fillId="0" borderId="23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0" fontId="9" fillId="0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FDFD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9B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png"/><Relationship Id="rId4" Type="http://schemas.openxmlformats.org/officeDocument/2006/relationships/image" Target="../media/image1.png"/><Relationship Id="rId5" Type="http://schemas.openxmlformats.org/officeDocument/2006/relationships/image" Target="../media/image4.jpeg"/><Relationship Id="rId6" Type="http://schemas.openxmlformats.org/officeDocument/2006/relationships/image" Target="../media/image5.png"/><Relationship Id="rId7" Type="http://schemas.openxmlformats.org/officeDocument/2006/relationships/image" Target="../media/image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304920</xdr:colOff>
      <xdr:row>2</xdr:row>
      <xdr:rowOff>71280</xdr:rowOff>
    </xdr:from>
    <xdr:to>
      <xdr:col>6</xdr:col>
      <xdr:colOff>527400</xdr:colOff>
      <xdr:row>8</xdr:row>
      <xdr:rowOff>34200</xdr:rowOff>
    </xdr:to>
    <xdr:pic>
      <xdr:nvPicPr>
        <xdr:cNvPr id="0" name="Picture 1" descr="Image"/>
        <xdr:cNvPicPr/>
      </xdr:nvPicPr>
      <xdr:blipFill>
        <a:blip r:embed="rId1"/>
        <a:stretch/>
      </xdr:blipFill>
      <xdr:spPr>
        <a:xfrm>
          <a:off x="4406400" y="299880"/>
          <a:ext cx="1131840" cy="648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442800</xdr:colOff>
      <xdr:row>27</xdr:row>
      <xdr:rowOff>4680</xdr:rowOff>
    </xdr:from>
    <xdr:to>
      <xdr:col>7</xdr:col>
      <xdr:colOff>535680</xdr:colOff>
      <xdr:row>45</xdr:row>
      <xdr:rowOff>3960</xdr:rowOff>
    </xdr:to>
    <xdr:pic>
      <xdr:nvPicPr>
        <xdr:cNvPr id="1" name="Picture 2" descr="{afd36eac-789a-4800-8f2e-729c63bd059f}"/>
        <xdr:cNvPicPr/>
      </xdr:nvPicPr>
      <xdr:blipFill>
        <a:blip r:embed="rId2"/>
        <a:stretch/>
      </xdr:blipFill>
      <xdr:spPr>
        <a:xfrm>
          <a:off x="3529440" y="3090960"/>
          <a:ext cx="2890800" cy="2056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33480</xdr:colOff>
      <xdr:row>48</xdr:row>
      <xdr:rowOff>9360</xdr:rowOff>
    </xdr:from>
    <xdr:to>
      <xdr:col>4</xdr:col>
      <xdr:colOff>921960</xdr:colOff>
      <xdr:row>55</xdr:row>
      <xdr:rowOff>97920</xdr:rowOff>
    </xdr:to>
    <xdr:pic>
      <xdr:nvPicPr>
        <xdr:cNvPr id="2" name="Picture 3" descr="{bb172dee-e81c-459d-a176-34af94ba3ca9}"/>
        <xdr:cNvPicPr/>
      </xdr:nvPicPr>
      <xdr:blipFill>
        <a:blip r:embed="rId3"/>
        <a:stretch/>
      </xdr:blipFill>
      <xdr:spPr>
        <a:xfrm>
          <a:off x="3120120" y="5495760"/>
          <a:ext cx="888480" cy="888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33480</xdr:colOff>
      <xdr:row>78</xdr:row>
      <xdr:rowOff>100080</xdr:rowOff>
    </xdr:from>
    <xdr:to>
      <xdr:col>1</xdr:col>
      <xdr:colOff>636480</xdr:colOff>
      <xdr:row>82</xdr:row>
      <xdr:rowOff>5040</xdr:rowOff>
    </xdr:to>
    <xdr:pic>
      <xdr:nvPicPr>
        <xdr:cNvPr id="3" name="Picture 4" descr="Image"/>
        <xdr:cNvPicPr/>
      </xdr:nvPicPr>
      <xdr:blipFill>
        <a:blip r:embed="rId4"/>
        <a:stretch/>
      </xdr:blipFill>
      <xdr:spPr>
        <a:xfrm>
          <a:off x="40320" y="9015480"/>
          <a:ext cx="603000" cy="36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33480</xdr:colOff>
      <xdr:row>71</xdr:row>
      <xdr:rowOff>100080</xdr:rowOff>
    </xdr:from>
    <xdr:to>
      <xdr:col>1</xdr:col>
      <xdr:colOff>636480</xdr:colOff>
      <xdr:row>75</xdr:row>
      <xdr:rowOff>4320</xdr:rowOff>
    </xdr:to>
    <xdr:pic>
      <xdr:nvPicPr>
        <xdr:cNvPr id="4" name="Picture 5" descr="{bcfb2302-af3d-4c07-9bcf-ec281133323e}"/>
        <xdr:cNvPicPr/>
      </xdr:nvPicPr>
      <xdr:blipFill>
        <a:blip r:embed="rId5"/>
        <a:stretch/>
      </xdr:blipFill>
      <xdr:spPr>
        <a:xfrm>
          <a:off x="40320" y="8215560"/>
          <a:ext cx="603000" cy="361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33480</xdr:colOff>
      <xdr:row>65</xdr:row>
      <xdr:rowOff>23760</xdr:rowOff>
    </xdr:from>
    <xdr:to>
      <xdr:col>1</xdr:col>
      <xdr:colOff>636480</xdr:colOff>
      <xdr:row>67</xdr:row>
      <xdr:rowOff>81360</xdr:rowOff>
    </xdr:to>
    <xdr:pic>
      <xdr:nvPicPr>
        <xdr:cNvPr id="5" name="Picture 6" descr="{9cc65129-849e-40c8-8899-54ba40a591d6}"/>
        <xdr:cNvPicPr/>
      </xdr:nvPicPr>
      <xdr:blipFill>
        <a:blip r:embed="rId6"/>
        <a:stretch/>
      </xdr:blipFill>
      <xdr:spPr>
        <a:xfrm>
          <a:off x="40320" y="7453440"/>
          <a:ext cx="603000" cy="28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33480</xdr:colOff>
      <xdr:row>56</xdr:row>
      <xdr:rowOff>95400</xdr:rowOff>
    </xdr:from>
    <xdr:to>
      <xdr:col>1</xdr:col>
      <xdr:colOff>636480</xdr:colOff>
      <xdr:row>62</xdr:row>
      <xdr:rowOff>12600</xdr:rowOff>
    </xdr:to>
    <xdr:pic>
      <xdr:nvPicPr>
        <xdr:cNvPr id="6" name="Picture 7" descr="{8d55c6b4-fb81-4c7e-aa8e-f4b28dd718e8}"/>
        <xdr:cNvPicPr/>
      </xdr:nvPicPr>
      <xdr:blipFill>
        <a:blip r:embed="rId7"/>
        <a:stretch/>
      </xdr:blipFill>
      <xdr:spPr>
        <a:xfrm>
          <a:off x="40320" y="6496200"/>
          <a:ext cx="603000" cy="6030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I86"/>
  <sheetViews>
    <sheetView showFormulas="false" showGridLines="false" showRowColHeaders="true" showZeros="true" rightToLeft="false" tabSelected="true" showOutlineSymbols="true" defaultGridColor="true" view="normal" topLeftCell="A52" colorId="64" zoomScale="100" zoomScaleNormal="100" zoomScalePageLayoutView="100" workbookViewId="0">
      <selection pane="topLeft" activeCell="G82" activeCellId="0" sqref="G82"/>
    </sheetView>
  </sheetViews>
  <sheetFormatPr defaultColWidth="8.796875" defaultRowHeight="9" zeroHeight="false" outlineLevelRow="0" outlineLevelCol="0"/>
  <cols>
    <col collapsed="false" customWidth="true" hidden="false" outlineLevel="0" max="1" min="1" style="0" width="0.1"/>
    <col collapsed="false" customWidth="true" hidden="false" outlineLevel="0" max="2" min="2" style="0" width="10.1"/>
    <col collapsed="false" customWidth="true" hidden="false" outlineLevel="0" max="3" min="3" style="0" width="31.3"/>
    <col collapsed="false" customWidth="true" hidden="false" outlineLevel="0" max="4" min="4" style="0" width="2.3"/>
    <col collapsed="false" customWidth="true" hidden="false" outlineLevel="0" max="5" min="5" style="0" width="14.4"/>
    <col collapsed="false" customWidth="true" hidden="false" outlineLevel="0" max="6" min="6" style="0" width="12.9"/>
    <col collapsed="false" customWidth="true" hidden="false" outlineLevel="0" max="7" min="7" style="0" width="12.4"/>
    <col collapsed="false" customWidth="true" hidden="false" outlineLevel="0" max="8" min="8" style="0" width="14.6"/>
    <col collapsed="false" customWidth="true" hidden="false" outlineLevel="0" max="9" min="9" style="0" width="2.1"/>
    <col collapsed="false" customWidth="true" hidden="false" outlineLevel="0" max="69" min="10" style="0" width="10.71"/>
  </cols>
  <sheetData>
    <row r="1" customFormat="false" ht="9" hidden="false" customHeight="true" outlineLevel="0" collapsed="false">
      <c r="B1" s="1"/>
      <c r="C1" s="2"/>
      <c r="D1" s="3"/>
      <c r="E1" s="3"/>
      <c r="F1" s="3"/>
      <c r="G1" s="3"/>
      <c r="H1" s="3"/>
      <c r="I1" s="4"/>
    </row>
    <row r="2" customFormat="false" ht="9" hidden="false" customHeight="true" outlineLevel="0" collapsed="false">
      <c r="B2" s="5"/>
      <c r="C2" s="6"/>
      <c r="D2" s="7"/>
      <c r="E2" s="8"/>
      <c r="F2" s="8"/>
      <c r="G2" s="8"/>
      <c r="H2" s="8"/>
      <c r="I2" s="9"/>
    </row>
    <row r="3" customFormat="false" ht="9" hidden="false" customHeight="true" outlineLevel="0" collapsed="false">
      <c r="B3" s="5"/>
      <c r="C3" s="6"/>
      <c r="D3" s="7"/>
      <c r="E3" s="8"/>
      <c r="F3" s="8"/>
      <c r="G3" s="8"/>
      <c r="H3" s="8"/>
      <c r="I3" s="9"/>
    </row>
    <row r="4" customFormat="false" ht="9" hidden="false" customHeight="true" outlineLevel="0" collapsed="false">
      <c r="B4" s="5"/>
      <c r="C4" s="6"/>
      <c r="D4" s="7"/>
      <c r="E4" s="8"/>
      <c r="F4" s="8"/>
      <c r="G4" s="8"/>
      <c r="H4" s="8"/>
      <c r="I4" s="9"/>
    </row>
    <row r="5" customFormat="false" ht="9" hidden="false" customHeight="true" outlineLevel="0" collapsed="false">
      <c r="B5" s="5"/>
      <c r="C5" s="6"/>
      <c r="D5" s="7"/>
      <c r="E5" s="8"/>
      <c r="F5" s="8"/>
      <c r="G5" s="8"/>
      <c r="H5" s="8"/>
      <c r="I5" s="9"/>
    </row>
    <row r="6" customFormat="false" ht="9" hidden="false" customHeight="true" outlineLevel="0" collapsed="false">
      <c r="B6" s="5"/>
      <c r="C6" s="6"/>
      <c r="D6" s="7"/>
      <c r="E6" s="8"/>
      <c r="F6" s="8"/>
      <c r="G6" s="8"/>
      <c r="H6" s="8"/>
      <c r="I6" s="9"/>
    </row>
    <row r="7" customFormat="false" ht="9" hidden="false" customHeight="true" outlineLevel="0" collapsed="false">
      <c r="B7" s="5"/>
      <c r="C7" s="6"/>
      <c r="D7" s="7"/>
      <c r="E7" s="8"/>
      <c r="F7" s="8"/>
      <c r="G7" s="8"/>
      <c r="H7" s="8"/>
      <c r="I7" s="9"/>
    </row>
    <row r="8" customFormat="false" ht="9" hidden="false" customHeight="true" outlineLevel="0" collapsed="false">
      <c r="B8" s="5"/>
      <c r="C8" s="6"/>
      <c r="D8" s="7"/>
      <c r="E8" s="8"/>
      <c r="F8" s="8"/>
      <c r="G8" s="8"/>
      <c r="H8" s="8"/>
      <c r="I8" s="9"/>
    </row>
    <row r="9" customFormat="false" ht="9" hidden="false" customHeight="true" outlineLevel="0" collapsed="false">
      <c r="B9" s="5"/>
      <c r="C9" s="6"/>
      <c r="D9" s="7"/>
      <c r="E9" s="8"/>
      <c r="F9" s="8"/>
      <c r="G9" s="8"/>
      <c r="H9" s="8"/>
      <c r="I9" s="9"/>
    </row>
    <row r="10" customFormat="false" ht="9" hidden="false" customHeight="true" outlineLevel="0" collapsed="false">
      <c r="B10" s="5"/>
      <c r="C10" s="6"/>
      <c r="D10" s="7"/>
      <c r="E10" s="8"/>
      <c r="F10" s="8"/>
      <c r="G10" s="8"/>
      <c r="H10" s="8"/>
      <c r="I10" s="9"/>
    </row>
    <row r="11" customFormat="false" ht="9" hidden="false" customHeight="true" outlineLevel="0" collapsed="false">
      <c r="B11" s="5"/>
      <c r="C11" s="6"/>
      <c r="D11" s="7"/>
      <c r="E11" s="10" t="str">
        <f aca="false">IF(Paramètres!C5&lt;&gt;"",Paramètres!C5,"")</f>
        <v>Réhabilitation de la toiture de la Préfecture de Haute Loire au Puy en Velay</v>
      </c>
      <c r="F11" s="10"/>
      <c r="G11" s="10"/>
      <c r="H11" s="10"/>
      <c r="I11" s="9"/>
    </row>
    <row r="12" customFormat="false" ht="9" hidden="false" customHeight="true" outlineLevel="0" collapsed="false">
      <c r="B12" s="5"/>
      <c r="C12" s="6"/>
      <c r="D12" s="7"/>
      <c r="E12" s="10"/>
      <c r="F12" s="10"/>
      <c r="G12" s="10"/>
      <c r="H12" s="10"/>
      <c r="I12" s="9"/>
    </row>
    <row r="13" customFormat="false" ht="9" hidden="false" customHeight="true" outlineLevel="0" collapsed="false">
      <c r="B13" s="5"/>
      <c r="C13" s="6"/>
      <c r="D13" s="7"/>
      <c r="E13" s="10"/>
      <c r="F13" s="10"/>
      <c r="G13" s="10"/>
      <c r="H13" s="10"/>
      <c r="I13" s="9"/>
    </row>
    <row r="14" customFormat="false" ht="9" hidden="false" customHeight="true" outlineLevel="0" collapsed="false">
      <c r="B14" s="5"/>
      <c r="C14" s="6"/>
      <c r="D14" s="7"/>
      <c r="E14" s="10"/>
      <c r="F14" s="10"/>
      <c r="G14" s="10"/>
      <c r="H14" s="10"/>
      <c r="I14" s="9"/>
    </row>
    <row r="15" customFormat="false" ht="9" hidden="false" customHeight="true" outlineLevel="0" collapsed="false">
      <c r="B15" s="5"/>
      <c r="C15" s="6"/>
      <c r="D15" s="7"/>
      <c r="E15" s="10"/>
      <c r="F15" s="10"/>
      <c r="G15" s="10"/>
      <c r="H15" s="10"/>
      <c r="I15" s="9"/>
    </row>
    <row r="16" customFormat="false" ht="9" hidden="false" customHeight="true" outlineLevel="0" collapsed="false">
      <c r="B16" s="5"/>
      <c r="C16" s="6"/>
      <c r="D16" s="7"/>
      <c r="E16" s="10"/>
      <c r="F16" s="10"/>
      <c r="G16" s="10"/>
      <c r="H16" s="10"/>
      <c r="I16" s="9"/>
    </row>
    <row r="17" customFormat="false" ht="9" hidden="false" customHeight="true" outlineLevel="0" collapsed="false">
      <c r="B17" s="5"/>
      <c r="C17" s="6"/>
      <c r="D17" s="7"/>
      <c r="E17" s="10"/>
      <c r="F17" s="10"/>
      <c r="G17" s="10"/>
      <c r="H17" s="10"/>
      <c r="I17" s="9"/>
    </row>
    <row r="18" customFormat="false" ht="9" hidden="false" customHeight="true" outlineLevel="0" collapsed="false">
      <c r="B18" s="5"/>
      <c r="C18" s="6"/>
      <c r="D18" s="7"/>
      <c r="E18" s="10"/>
      <c r="F18" s="10"/>
      <c r="G18" s="10"/>
      <c r="H18" s="10"/>
      <c r="I18" s="9"/>
    </row>
    <row r="19" customFormat="false" ht="9" hidden="false" customHeight="true" outlineLevel="0" collapsed="false">
      <c r="B19" s="5"/>
      <c r="C19" s="6"/>
      <c r="D19" s="7"/>
      <c r="E19" s="10"/>
      <c r="F19" s="10"/>
      <c r="G19" s="10"/>
      <c r="H19" s="10"/>
      <c r="I19" s="9"/>
    </row>
    <row r="20" customFormat="false" ht="9" hidden="false" customHeight="true" outlineLevel="0" collapsed="false">
      <c r="B20" s="5"/>
      <c r="C20" s="6"/>
      <c r="D20" s="7"/>
      <c r="E20" s="10" t="str">
        <f aca="false">IF(Paramètres!C24&lt;&gt;"",Paramètres!C24,"") &amp; CHAR(10) &amp; IF(Paramètres!C26&lt;&gt;"",Paramètres!C26,"") &amp; CHAR(10) &amp; IF(Paramètres!C28&lt;&gt;"",Paramètres!C28,"")</f>
        <v>
</v>
      </c>
      <c r="F20" s="10"/>
      <c r="G20" s="10"/>
      <c r="H20" s="10"/>
      <c r="I20" s="9"/>
    </row>
    <row r="21" customFormat="false" ht="9" hidden="false" customHeight="true" outlineLevel="0" collapsed="false">
      <c r="B21" s="5"/>
      <c r="C21" s="6"/>
      <c r="D21" s="7"/>
      <c r="E21" s="10"/>
      <c r="F21" s="10"/>
      <c r="G21" s="10"/>
      <c r="H21" s="10"/>
      <c r="I21" s="9"/>
    </row>
    <row r="22" customFormat="false" ht="9" hidden="false" customHeight="true" outlineLevel="0" collapsed="false">
      <c r="B22" s="5"/>
      <c r="C22" s="6"/>
      <c r="D22" s="7"/>
      <c r="E22" s="10"/>
      <c r="F22" s="10"/>
      <c r="G22" s="10"/>
      <c r="H22" s="10"/>
      <c r="I22" s="9"/>
    </row>
    <row r="23" customFormat="false" ht="9" hidden="false" customHeight="true" outlineLevel="0" collapsed="false">
      <c r="B23" s="5"/>
      <c r="C23" s="6"/>
      <c r="D23" s="7"/>
      <c r="E23" s="10"/>
      <c r="F23" s="10"/>
      <c r="G23" s="10"/>
      <c r="H23" s="10"/>
      <c r="I23" s="9"/>
    </row>
    <row r="24" customFormat="false" ht="9" hidden="false" customHeight="true" outlineLevel="0" collapsed="false">
      <c r="B24" s="5"/>
      <c r="C24" s="6"/>
      <c r="D24" s="7"/>
      <c r="E24" s="10"/>
      <c r="F24" s="10"/>
      <c r="G24" s="10"/>
      <c r="H24" s="10"/>
      <c r="I24" s="9"/>
    </row>
    <row r="25" customFormat="false" ht="9" hidden="false" customHeight="true" outlineLevel="0" collapsed="false">
      <c r="B25" s="5"/>
      <c r="C25" s="6"/>
      <c r="D25" s="7"/>
      <c r="E25" s="10"/>
      <c r="F25" s="10"/>
      <c r="G25" s="10"/>
      <c r="H25" s="10"/>
      <c r="I25" s="9"/>
    </row>
    <row r="26" customFormat="false" ht="9" hidden="false" customHeight="true" outlineLevel="0" collapsed="false">
      <c r="B26" s="5"/>
      <c r="C26" s="6"/>
      <c r="D26" s="7"/>
      <c r="E26" s="10"/>
      <c r="F26" s="10"/>
      <c r="G26" s="10"/>
      <c r="H26" s="10"/>
      <c r="I26" s="9"/>
    </row>
    <row r="27" customFormat="false" ht="9" hidden="false" customHeight="true" outlineLevel="0" collapsed="false">
      <c r="B27" s="5"/>
      <c r="C27" s="6"/>
      <c r="D27" s="7"/>
      <c r="E27" s="10"/>
      <c r="F27" s="10"/>
      <c r="G27" s="10"/>
      <c r="H27" s="10"/>
      <c r="I27" s="9"/>
    </row>
    <row r="28" customFormat="false" ht="9" hidden="false" customHeight="true" outlineLevel="0" collapsed="false">
      <c r="B28" s="5"/>
      <c r="C28" s="6"/>
      <c r="D28" s="7"/>
      <c r="E28" s="8"/>
      <c r="F28" s="8"/>
      <c r="G28" s="8"/>
      <c r="H28" s="8"/>
      <c r="I28" s="9"/>
    </row>
    <row r="29" customFormat="false" ht="9" hidden="false" customHeight="true" outlineLevel="0" collapsed="false">
      <c r="B29" s="5"/>
      <c r="C29" s="6"/>
      <c r="D29" s="7"/>
      <c r="E29" s="8"/>
      <c r="F29" s="8"/>
      <c r="G29" s="8"/>
      <c r="H29" s="8"/>
      <c r="I29" s="9"/>
    </row>
    <row r="30" customFormat="false" ht="9" hidden="false" customHeight="true" outlineLevel="0" collapsed="false">
      <c r="B30" s="5"/>
      <c r="C30" s="6"/>
      <c r="D30" s="7"/>
      <c r="E30" s="8"/>
      <c r="F30" s="8"/>
      <c r="G30" s="8"/>
      <c r="H30" s="8"/>
      <c r="I30" s="9"/>
    </row>
    <row r="31" customFormat="false" ht="9" hidden="false" customHeight="true" outlineLevel="0" collapsed="false">
      <c r="B31" s="5"/>
      <c r="C31" s="6"/>
      <c r="D31" s="7"/>
      <c r="E31" s="8"/>
      <c r="F31" s="8"/>
      <c r="G31" s="8"/>
      <c r="H31" s="8"/>
      <c r="I31" s="9"/>
    </row>
    <row r="32" customFormat="false" ht="9" hidden="false" customHeight="true" outlineLevel="0" collapsed="false">
      <c r="B32" s="5"/>
      <c r="C32" s="6"/>
      <c r="D32" s="7"/>
      <c r="E32" s="8"/>
      <c r="F32" s="8"/>
      <c r="G32" s="8"/>
      <c r="H32" s="8"/>
      <c r="I32" s="9"/>
    </row>
    <row r="33" customFormat="false" ht="9" hidden="false" customHeight="true" outlineLevel="0" collapsed="false">
      <c r="B33" s="5"/>
      <c r="C33" s="6"/>
      <c r="D33" s="7"/>
      <c r="E33" s="8"/>
      <c r="F33" s="8"/>
      <c r="G33" s="8"/>
      <c r="H33" s="8"/>
      <c r="I33" s="9"/>
    </row>
    <row r="34" customFormat="false" ht="9" hidden="false" customHeight="true" outlineLevel="0" collapsed="false">
      <c r="B34" s="5"/>
      <c r="C34" s="6"/>
      <c r="D34" s="7"/>
      <c r="E34" s="8"/>
      <c r="F34" s="8"/>
      <c r="G34" s="8"/>
      <c r="H34" s="8"/>
      <c r="I34" s="9"/>
    </row>
    <row r="35" customFormat="false" ht="9" hidden="false" customHeight="true" outlineLevel="0" collapsed="false">
      <c r="B35" s="5"/>
      <c r="C35" s="6"/>
      <c r="D35" s="7"/>
      <c r="E35" s="8"/>
      <c r="F35" s="8"/>
      <c r="G35" s="8"/>
      <c r="H35" s="8"/>
      <c r="I35" s="9"/>
    </row>
    <row r="36" customFormat="false" ht="9" hidden="false" customHeight="true" outlineLevel="0" collapsed="false">
      <c r="B36" s="5"/>
      <c r="C36" s="6"/>
      <c r="D36" s="7"/>
      <c r="E36" s="8"/>
      <c r="F36" s="8"/>
      <c r="G36" s="8"/>
      <c r="H36" s="8"/>
      <c r="I36" s="9"/>
    </row>
    <row r="37" customFormat="false" ht="9" hidden="false" customHeight="true" outlineLevel="0" collapsed="false">
      <c r="B37" s="5"/>
      <c r="C37" s="6"/>
      <c r="D37" s="7"/>
      <c r="E37" s="8"/>
      <c r="F37" s="8"/>
      <c r="G37" s="8"/>
      <c r="H37" s="8"/>
      <c r="I37" s="9"/>
    </row>
    <row r="38" customFormat="false" ht="9" hidden="false" customHeight="true" outlineLevel="0" collapsed="false">
      <c r="B38" s="5"/>
      <c r="C38" s="6"/>
      <c r="D38" s="7"/>
      <c r="E38" s="8"/>
      <c r="F38" s="8"/>
      <c r="G38" s="8"/>
      <c r="H38" s="8"/>
      <c r="I38" s="9"/>
    </row>
    <row r="39" customFormat="false" ht="9" hidden="false" customHeight="true" outlineLevel="0" collapsed="false">
      <c r="B39" s="5"/>
      <c r="C39" s="6"/>
      <c r="D39" s="7"/>
      <c r="E39" s="8"/>
      <c r="F39" s="8"/>
      <c r="G39" s="8"/>
      <c r="H39" s="8"/>
      <c r="I39" s="9"/>
    </row>
    <row r="40" customFormat="false" ht="9" hidden="false" customHeight="true" outlineLevel="0" collapsed="false">
      <c r="B40" s="5"/>
      <c r="C40" s="6"/>
      <c r="D40" s="7"/>
      <c r="E40" s="8"/>
      <c r="F40" s="8"/>
      <c r="G40" s="8"/>
      <c r="H40" s="8"/>
      <c r="I40" s="9"/>
    </row>
    <row r="41" customFormat="false" ht="9" hidden="false" customHeight="true" outlineLevel="0" collapsed="false">
      <c r="B41" s="5"/>
      <c r="C41" s="6"/>
      <c r="D41" s="7"/>
      <c r="E41" s="8"/>
      <c r="F41" s="8"/>
      <c r="G41" s="8"/>
      <c r="H41" s="8"/>
      <c r="I41" s="9"/>
    </row>
    <row r="42" customFormat="false" ht="9" hidden="false" customHeight="true" outlineLevel="0" collapsed="false">
      <c r="B42" s="5"/>
      <c r="C42" s="6"/>
      <c r="D42" s="7"/>
      <c r="E42" s="8"/>
      <c r="F42" s="8"/>
      <c r="G42" s="8"/>
      <c r="H42" s="8"/>
      <c r="I42" s="9"/>
    </row>
    <row r="43" customFormat="false" ht="9" hidden="false" customHeight="true" outlineLevel="0" collapsed="false">
      <c r="B43" s="5"/>
      <c r="C43" s="6"/>
      <c r="D43" s="7"/>
      <c r="E43" s="8"/>
      <c r="F43" s="8"/>
      <c r="G43" s="8"/>
      <c r="H43" s="8"/>
      <c r="I43" s="9"/>
    </row>
    <row r="44" customFormat="false" ht="9" hidden="false" customHeight="true" outlineLevel="0" collapsed="false">
      <c r="B44" s="5"/>
      <c r="C44" s="6"/>
      <c r="D44" s="7"/>
      <c r="E44" s="8"/>
      <c r="F44" s="8"/>
      <c r="G44" s="8"/>
      <c r="H44" s="8"/>
      <c r="I44" s="9"/>
    </row>
    <row r="45" customFormat="false" ht="9" hidden="false" customHeight="true" outlineLevel="0" collapsed="false">
      <c r="B45" s="5"/>
      <c r="C45" s="6"/>
      <c r="D45" s="7"/>
      <c r="E45" s="8"/>
      <c r="F45" s="8"/>
      <c r="G45" s="8"/>
      <c r="H45" s="8"/>
      <c r="I45" s="9"/>
    </row>
    <row r="46" customFormat="false" ht="9" hidden="false" customHeight="true" outlineLevel="0" collapsed="false">
      <c r="B46" s="5"/>
      <c r="C46" s="6"/>
      <c r="D46" s="7"/>
      <c r="E46" s="7"/>
      <c r="F46" s="7"/>
      <c r="G46" s="7"/>
      <c r="H46" s="7"/>
      <c r="I46" s="9"/>
    </row>
    <row r="47" customFormat="false" ht="9" hidden="false" customHeight="true" outlineLevel="0" collapsed="false">
      <c r="B47" s="5"/>
      <c r="C47" s="6"/>
      <c r="D47" s="7"/>
      <c r="E47" s="8"/>
      <c r="F47" s="11" t="s">
        <v>0</v>
      </c>
      <c r="G47" s="11"/>
      <c r="H47" s="11"/>
      <c r="I47" s="9"/>
    </row>
    <row r="48" customFormat="false" ht="9" hidden="false" customHeight="true" outlineLevel="0" collapsed="false">
      <c r="B48" s="5"/>
      <c r="C48" s="6"/>
      <c r="D48" s="7"/>
      <c r="E48" s="8"/>
      <c r="F48" s="8"/>
      <c r="G48" s="11"/>
      <c r="H48" s="11"/>
      <c r="I48" s="9"/>
    </row>
    <row r="49" customFormat="false" ht="9" hidden="false" customHeight="true" outlineLevel="0" collapsed="false">
      <c r="B49" s="5"/>
      <c r="C49" s="6"/>
      <c r="D49" s="7"/>
      <c r="E49" s="8"/>
      <c r="F49" s="8"/>
      <c r="G49" s="11"/>
      <c r="H49" s="11"/>
      <c r="I49" s="9"/>
    </row>
    <row r="50" customFormat="false" ht="9" hidden="false" customHeight="true" outlineLevel="0" collapsed="false">
      <c r="B50" s="5"/>
      <c r="C50" s="6"/>
      <c r="D50" s="7"/>
      <c r="E50" s="8"/>
      <c r="F50" s="8"/>
      <c r="G50" s="11"/>
      <c r="H50" s="11"/>
      <c r="I50" s="9"/>
    </row>
    <row r="51" customFormat="false" ht="9" hidden="false" customHeight="true" outlineLevel="0" collapsed="false">
      <c r="B51" s="5"/>
      <c r="C51" s="6"/>
      <c r="D51" s="7"/>
      <c r="E51" s="8"/>
      <c r="F51" s="8"/>
      <c r="G51" s="11"/>
      <c r="H51" s="11"/>
      <c r="I51" s="9"/>
    </row>
    <row r="52" customFormat="false" ht="9" hidden="false" customHeight="true" outlineLevel="0" collapsed="false">
      <c r="B52" s="5"/>
      <c r="C52" s="6"/>
      <c r="D52" s="7"/>
      <c r="E52" s="8"/>
      <c r="F52" s="8"/>
      <c r="G52" s="11"/>
      <c r="H52" s="11"/>
      <c r="I52" s="9"/>
    </row>
    <row r="53" customFormat="false" ht="9" hidden="false" customHeight="true" outlineLevel="0" collapsed="false">
      <c r="B53" s="5"/>
      <c r="C53" s="6"/>
      <c r="D53" s="7"/>
      <c r="E53" s="8"/>
      <c r="F53" s="8"/>
      <c r="G53" s="11"/>
      <c r="H53" s="11"/>
      <c r="I53" s="9"/>
    </row>
    <row r="54" customFormat="false" ht="9" hidden="false" customHeight="true" outlineLevel="0" collapsed="false">
      <c r="B54" s="5"/>
      <c r="C54" s="6"/>
      <c r="D54" s="7"/>
      <c r="E54" s="8"/>
      <c r="F54" s="8"/>
      <c r="G54" s="11"/>
      <c r="H54" s="11"/>
      <c r="I54" s="9"/>
    </row>
    <row r="55" customFormat="false" ht="9" hidden="false" customHeight="true" outlineLevel="0" collapsed="false">
      <c r="B55" s="5"/>
      <c r="C55" s="6"/>
      <c r="D55" s="7"/>
      <c r="E55" s="8"/>
      <c r="F55" s="8"/>
      <c r="G55" s="11"/>
      <c r="H55" s="11"/>
      <c r="I55" s="9"/>
    </row>
    <row r="56" customFormat="false" ht="9" hidden="false" customHeight="true" outlineLevel="0" collapsed="false">
      <c r="B56" s="5"/>
      <c r="C56" s="6"/>
      <c r="D56" s="7"/>
      <c r="E56" s="8"/>
      <c r="F56" s="8"/>
      <c r="G56" s="11"/>
      <c r="H56" s="11"/>
      <c r="I56" s="9"/>
    </row>
    <row r="57" customFormat="false" ht="9" hidden="false" customHeight="true" outlineLevel="0" collapsed="false">
      <c r="B57" s="5"/>
      <c r="C57" s="12" t="s">
        <v>1</v>
      </c>
      <c r="D57" s="7"/>
      <c r="E57" s="8"/>
      <c r="F57" s="8"/>
      <c r="G57" s="11"/>
      <c r="H57" s="11"/>
      <c r="I57" s="9"/>
    </row>
    <row r="58" customFormat="false" ht="9" hidden="false" customHeight="true" outlineLevel="0" collapsed="false">
      <c r="B58" s="5"/>
      <c r="C58" s="12"/>
      <c r="D58" s="7"/>
      <c r="E58" s="8"/>
      <c r="F58" s="8"/>
      <c r="G58" s="11"/>
      <c r="H58" s="11"/>
      <c r="I58" s="9"/>
    </row>
    <row r="59" customFormat="false" ht="9" hidden="false" customHeight="true" outlineLevel="0" collapsed="false">
      <c r="B59" s="5"/>
      <c r="C59" s="12"/>
      <c r="D59" s="7"/>
      <c r="E59" s="7"/>
      <c r="F59" s="7"/>
      <c r="G59" s="7"/>
      <c r="H59" s="7"/>
      <c r="I59" s="9"/>
    </row>
    <row r="60" customFormat="false" ht="9" hidden="false" customHeight="true" outlineLevel="0" collapsed="false">
      <c r="B60" s="5"/>
      <c r="C60" s="12"/>
      <c r="D60" s="7"/>
      <c r="E60" s="13" t="str">
        <f aca="false">IF(Paramètres!C9&lt;&gt;"",Paramètres!C9,"")</f>
        <v>Lot n°2</v>
      </c>
      <c r="F60" s="13"/>
      <c r="G60" s="13"/>
      <c r="H60" s="13"/>
      <c r="I60" s="9"/>
    </row>
    <row r="61" customFormat="false" ht="9" hidden="false" customHeight="true" outlineLevel="0" collapsed="false">
      <c r="B61" s="5"/>
      <c r="C61" s="12"/>
      <c r="D61" s="7"/>
      <c r="E61" s="13"/>
      <c r="F61" s="13"/>
      <c r="G61" s="13"/>
      <c r="H61" s="13"/>
      <c r="I61" s="9"/>
    </row>
    <row r="62" customFormat="false" ht="9" hidden="false" customHeight="true" outlineLevel="0" collapsed="false">
      <c r="B62" s="5"/>
      <c r="C62" s="12"/>
      <c r="D62" s="7"/>
      <c r="E62" s="13"/>
      <c r="F62" s="13"/>
      <c r="G62" s="13"/>
      <c r="H62" s="13"/>
      <c r="I62" s="9"/>
    </row>
    <row r="63" customFormat="false" ht="9" hidden="false" customHeight="true" outlineLevel="0" collapsed="false">
      <c r="B63" s="5"/>
      <c r="C63" s="12"/>
      <c r="D63" s="7"/>
      <c r="E63" s="13" t="str">
        <f aca="false">IF(Paramètres!C11&lt;&gt;"",Paramètres!C11,"")</f>
        <v>Désamiantage</v>
      </c>
      <c r="F63" s="13"/>
      <c r="G63" s="13"/>
      <c r="H63" s="13"/>
      <c r="I63" s="9"/>
    </row>
    <row r="64" customFormat="false" ht="9" hidden="false" customHeight="true" outlineLevel="0" collapsed="false">
      <c r="B64" s="5"/>
      <c r="C64" s="12" t="s">
        <v>2</v>
      </c>
      <c r="D64" s="7"/>
      <c r="E64" s="13"/>
      <c r="F64" s="13"/>
      <c r="G64" s="13"/>
      <c r="H64" s="13"/>
      <c r="I64" s="9"/>
    </row>
    <row r="65" customFormat="false" ht="9" hidden="false" customHeight="true" outlineLevel="0" collapsed="false">
      <c r="B65" s="5"/>
      <c r="C65" s="12"/>
      <c r="D65" s="7"/>
      <c r="E65" s="13"/>
      <c r="F65" s="13"/>
      <c r="G65" s="13"/>
      <c r="H65" s="13"/>
      <c r="I65" s="9"/>
    </row>
    <row r="66" customFormat="false" ht="9" hidden="false" customHeight="true" outlineLevel="0" collapsed="false">
      <c r="B66" s="5"/>
      <c r="C66" s="12"/>
      <c r="D66" s="7"/>
      <c r="E66" s="13"/>
      <c r="F66" s="13"/>
      <c r="G66" s="13"/>
      <c r="H66" s="13"/>
      <c r="I66" s="9"/>
    </row>
    <row r="67" customFormat="false" ht="9" hidden="false" customHeight="true" outlineLevel="0" collapsed="false">
      <c r="B67" s="5"/>
      <c r="C67" s="12"/>
      <c r="D67" s="7"/>
      <c r="E67" s="13"/>
      <c r="F67" s="13"/>
      <c r="G67" s="13"/>
      <c r="H67" s="13"/>
      <c r="I67" s="9"/>
    </row>
    <row r="68" customFormat="false" ht="9" hidden="false" customHeight="true" outlineLevel="0" collapsed="false">
      <c r="B68" s="5"/>
      <c r="C68" s="12"/>
      <c r="D68" s="7"/>
      <c r="E68" s="13"/>
      <c r="F68" s="13"/>
      <c r="G68" s="13"/>
      <c r="H68" s="13"/>
      <c r="I68" s="9"/>
    </row>
    <row r="69" customFormat="false" ht="9" hidden="false" customHeight="true" outlineLevel="0" collapsed="false">
      <c r="B69" s="5"/>
      <c r="C69" s="12"/>
      <c r="D69" s="7"/>
      <c r="E69" s="13"/>
      <c r="F69" s="13"/>
      <c r="G69" s="13"/>
      <c r="H69" s="13"/>
      <c r="I69" s="9"/>
    </row>
    <row r="70" customFormat="false" ht="9" hidden="false" customHeight="true" outlineLevel="0" collapsed="false">
      <c r="B70" s="5"/>
      <c r="C70" s="12"/>
      <c r="D70" s="7"/>
      <c r="E70" s="14" t="str">
        <f aca="false">IF(Paramètres!C3&lt;&gt;"",Paramètres!C3,"")</f>
        <v>D.P.G.F.</v>
      </c>
      <c r="F70" s="14"/>
      <c r="G70" s="14"/>
      <c r="H70" s="14"/>
      <c r="I70" s="9"/>
    </row>
    <row r="71" customFormat="false" ht="9" hidden="false" customHeight="true" outlineLevel="0" collapsed="false">
      <c r="B71" s="5"/>
      <c r="C71" s="12" t="s">
        <v>3</v>
      </c>
      <c r="D71" s="7"/>
      <c r="E71" s="14"/>
      <c r="F71" s="14"/>
      <c r="G71" s="14"/>
      <c r="H71" s="14"/>
      <c r="I71" s="9"/>
    </row>
    <row r="72" customFormat="false" ht="9" hidden="false" customHeight="true" outlineLevel="0" collapsed="false">
      <c r="B72" s="5"/>
      <c r="C72" s="12"/>
      <c r="D72" s="7"/>
      <c r="E72" s="14"/>
      <c r="F72" s="14"/>
      <c r="G72" s="14"/>
      <c r="H72" s="14"/>
      <c r="I72" s="9"/>
    </row>
    <row r="73" customFormat="false" ht="9" hidden="false" customHeight="true" outlineLevel="0" collapsed="false">
      <c r="B73" s="5"/>
      <c r="C73" s="12"/>
      <c r="D73" s="7"/>
      <c r="E73" s="14"/>
      <c r="F73" s="14"/>
      <c r="G73" s="14"/>
      <c r="H73" s="14"/>
      <c r="I73" s="9"/>
    </row>
    <row r="74" customFormat="false" ht="9" hidden="false" customHeight="true" outlineLevel="0" collapsed="false">
      <c r="B74" s="5"/>
      <c r="C74" s="12"/>
      <c r="D74" s="7"/>
      <c r="E74" s="14"/>
      <c r="F74" s="14"/>
      <c r="G74" s="14"/>
      <c r="H74" s="14"/>
      <c r="I74" s="9"/>
    </row>
    <row r="75" customFormat="false" ht="9" hidden="false" customHeight="true" outlineLevel="0" collapsed="false">
      <c r="B75" s="5"/>
      <c r="C75" s="12"/>
      <c r="D75" s="7"/>
      <c r="E75" s="14"/>
      <c r="F75" s="14"/>
      <c r="G75" s="14"/>
      <c r="H75" s="14"/>
      <c r="I75" s="9"/>
    </row>
    <row r="76" customFormat="false" ht="9" hidden="false" customHeight="true" outlineLevel="0" collapsed="false">
      <c r="B76" s="5"/>
      <c r="C76" s="12"/>
      <c r="D76" s="7"/>
      <c r="E76" s="14"/>
      <c r="F76" s="14"/>
      <c r="G76" s="14"/>
      <c r="H76" s="14"/>
      <c r="I76" s="9"/>
    </row>
    <row r="77" customFormat="false" ht="9" hidden="false" customHeight="true" outlineLevel="0" collapsed="false">
      <c r="B77" s="5"/>
      <c r="C77" s="12"/>
      <c r="D77" s="7"/>
      <c r="E77" s="7"/>
      <c r="F77" s="7"/>
      <c r="G77" s="7"/>
      <c r="H77" s="7"/>
      <c r="I77" s="9"/>
    </row>
    <row r="78" customFormat="false" ht="9" hidden="false" customHeight="true" outlineLevel="0" collapsed="false">
      <c r="B78" s="5"/>
      <c r="C78" s="12" t="s">
        <v>4</v>
      </c>
      <c r="D78" s="7"/>
      <c r="E78" s="7"/>
      <c r="F78" s="15" t="s">
        <v>5</v>
      </c>
      <c r="G78" s="15" t="n">
        <f aca="false">IF(Paramètres!C7&lt;&gt;"",Paramètres!C7,"")</f>
        <v>6223</v>
      </c>
      <c r="H78" s="7"/>
      <c r="I78" s="9"/>
    </row>
    <row r="79" customFormat="false" ht="9" hidden="false" customHeight="true" outlineLevel="0" collapsed="false">
      <c r="B79" s="5"/>
      <c r="C79" s="12"/>
      <c r="D79" s="7"/>
      <c r="E79" s="7"/>
      <c r="F79" s="15"/>
      <c r="G79" s="15"/>
      <c r="H79" s="7"/>
      <c r="I79" s="9"/>
    </row>
    <row r="80" customFormat="false" ht="9" hidden="false" customHeight="true" outlineLevel="0" collapsed="false">
      <c r="B80" s="5"/>
      <c r="C80" s="12"/>
      <c r="D80" s="7"/>
      <c r="E80" s="7"/>
      <c r="F80" s="15" t="s">
        <v>6</v>
      </c>
      <c r="G80" s="16" t="n">
        <v>45735</v>
      </c>
      <c r="H80" s="7"/>
      <c r="I80" s="9"/>
    </row>
    <row r="81" customFormat="false" ht="9" hidden="false" customHeight="true" outlineLevel="0" collapsed="false">
      <c r="B81" s="5"/>
      <c r="C81" s="12"/>
      <c r="D81" s="7"/>
      <c r="E81" s="7"/>
      <c r="F81" s="15"/>
      <c r="G81" s="15"/>
      <c r="H81" s="7"/>
      <c r="I81" s="9"/>
    </row>
    <row r="82" customFormat="false" ht="9" hidden="false" customHeight="true" outlineLevel="0" collapsed="false">
      <c r="B82" s="5"/>
      <c r="C82" s="12"/>
      <c r="D82" s="7"/>
      <c r="E82" s="7"/>
      <c r="F82" s="15" t="s">
        <v>7</v>
      </c>
      <c r="G82" s="15" t="str">
        <f aca="false">IF(Paramètres!C15&lt;&gt;"",Paramètres!C15,"")</f>
        <v>PRO DCE</v>
      </c>
      <c r="H82" s="7"/>
      <c r="I82" s="9"/>
    </row>
    <row r="83" customFormat="false" ht="9" hidden="false" customHeight="true" outlineLevel="0" collapsed="false">
      <c r="B83" s="5"/>
      <c r="C83" s="12"/>
      <c r="D83" s="7"/>
      <c r="E83" s="7"/>
      <c r="F83" s="15"/>
      <c r="G83" s="15"/>
      <c r="H83" s="7"/>
      <c r="I83" s="9"/>
    </row>
    <row r="84" customFormat="false" ht="9" hidden="false" customHeight="true" outlineLevel="0" collapsed="false">
      <c r="B84" s="5"/>
      <c r="C84" s="12"/>
      <c r="D84" s="7"/>
      <c r="E84" s="7"/>
      <c r="F84" s="15" t="s">
        <v>8</v>
      </c>
      <c r="G84" s="15" t="str">
        <f aca="false">IF(Paramètres!C17&lt;&gt;"",Paramètres!C17,"")</f>
        <v>D</v>
      </c>
      <c r="H84" s="7"/>
      <c r="I84" s="9"/>
    </row>
    <row r="85" customFormat="false" ht="9" hidden="false" customHeight="true" outlineLevel="0" collapsed="false">
      <c r="B85" s="5"/>
      <c r="C85" s="6"/>
      <c r="D85" s="7"/>
      <c r="E85" s="7"/>
      <c r="F85" s="15"/>
      <c r="G85" s="15"/>
      <c r="H85" s="7"/>
      <c r="I85" s="9"/>
    </row>
    <row r="86" customFormat="false" ht="9" hidden="false" customHeight="true" outlineLevel="0" collapsed="false">
      <c r="B86" s="17"/>
      <c r="C86" s="18"/>
      <c r="D86" s="19"/>
      <c r="E86" s="19"/>
      <c r="F86" s="19"/>
      <c r="G86" s="19"/>
      <c r="H86" s="19"/>
      <c r="I86" s="20"/>
    </row>
  </sheetData>
  <mergeCells count="25">
    <mergeCell ref="E2:H10"/>
    <mergeCell ref="E11:H19"/>
    <mergeCell ref="E20:H27"/>
    <mergeCell ref="E28:H45"/>
    <mergeCell ref="E47:E58"/>
    <mergeCell ref="F47:H58"/>
    <mergeCell ref="B57:B63"/>
    <mergeCell ref="C57:C63"/>
    <mergeCell ref="E60:H62"/>
    <mergeCell ref="E63:H69"/>
    <mergeCell ref="B64:B70"/>
    <mergeCell ref="C64:C70"/>
    <mergeCell ref="E70:H76"/>
    <mergeCell ref="B71:B77"/>
    <mergeCell ref="C71:C77"/>
    <mergeCell ref="B78:B84"/>
    <mergeCell ref="C78:C84"/>
    <mergeCell ref="F78:F79"/>
    <mergeCell ref="G78:G79"/>
    <mergeCell ref="F80:F81"/>
    <mergeCell ref="G80:G81"/>
    <mergeCell ref="F82:F83"/>
    <mergeCell ref="G82:G83"/>
    <mergeCell ref="F84:F85"/>
    <mergeCell ref="G84:G85"/>
  </mergeCells>
  <printOptions headings="false" gridLines="false" gridLinesSet="true" horizontalCentered="true" verticalCentered="true"/>
  <pageMargins left="0.236111111111111" right="0.236111111111111" top="0.354166666666667" bottom="0.47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S28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A1" activeCellId="0" sqref="A1"/>
    </sheetView>
  </sheetViews>
  <sheetFormatPr defaultColWidth="8.796875" defaultRowHeight="13.5" zeroHeight="false" outlineLevelRow="0" outlineLevelCol="0"/>
  <cols>
    <col collapsed="false" customWidth="true" hidden="true" outlineLevel="0" max="1" min="1" style="0" width="11.53"/>
    <col collapsed="false" customWidth="true" hidden="false" outlineLevel="0" max="2" min="2" style="0" width="6.59"/>
    <col collapsed="false" customWidth="true" hidden="false" outlineLevel="0" max="3" min="3" style="0" width="13.7"/>
    <col collapsed="false" customWidth="true" hidden="false" outlineLevel="0" max="10" min="4" style="0" width="8.1"/>
    <col collapsed="false" customWidth="true" hidden="false" outlineLevel="0" max="12" min="11" style="0" width="12.6"/>
    <col collapsed="false" customWidth="true" hidden="false" outlineLevel="0" max="13" min="13" style="0" width="10.71"/>
    <col collapsed="false" customWidth="true" hidden="true" outlineLevel="0" max="14" min="14" style="0" width="11.53"/>
    <col collapsed="false" customWidth="true" hidden="false" outlineLevel="0" max="15" min="15" style="0" width="10.71"/>
    <col collapsed="false" customWidth="true" hidden="true" outlineLevel="0" max="19" min="16" style="0" width="11.53"/>
    <col collapsed="false" customWidth="true" hidden="false" outlineLevel="0" max="69" min="20" style="0" width="10.71"/>
  </cols>
  <sheetData>
    <row r="1" customFormat="false" ht="13.5" hidden="true" customHeight="false" outlineLevel="0" collapsed="false">
      <c r="A1" s="21" t="s">
        <v>9</v>
      </c>
      <c r="B1" s="21" t="s">
        <v>10</v>
      </c>
      <c r="C1" s="21" t="s">
        <v>11</v>
      </c>
      <c r="D1" s="21" t="s">
        <v>12</v>
      </c>
      <c r="E1" s="21" t="s">
        <v>13</v>
      </c>
      <c r="F1" s="21" t="s">
        <v>14</v>
      </c>
      <c r="G1" s="21" t="s">
        <v>15</v>
      </c>
      <c r="H1" s="21" t="s">
        <v>16</v>
      </c>
      <c r="I1" s="21" t="s">
        <v>17</v>
      </c>
      <c r="J1" s="21" t="s">
        <v>18</v>
      </c>
      <c r="K1" s="21" t="s">
        <v>19</v>
      </c>
      <c r="L1" s="21" t="s">
        <v>20</v>
      </c>
      <c r="M1" s="21" t="s">
        <v>21</v>
      </c>
      <c r="O1" s="21" t="s">
        <v>22</v>
      </c>
      <c r="P1" s="21" t="s">
        <v>23</v>
      </c>
      <c r="Q1" s="21" t="s">
        <v>24</v>
      </c>
      <c r="R1" s="21" t="s">
        <v>25</v>
      </c>
      <c r="S1" s="21" t="s">
        <v>26</v>
      </c>
    </row>
    <row r="3" customFormat="false" ht="28.35" hidden="false" customHeight="true" outlineLevel="0" collapsed="false">
      <c r="A3" s="21" t="s">
        <v>27</v>
      </c>
      <c r="B3" s="22" t="s">
        <v>28</v>
      </c>
      <c r="C3" s="22" t="s">
        <v>29</v>
      </c>
      <c r="D3" s="22"/>
      <c r="E3" s="22"/>
      <c r="F3" s="22"/>
      <c r="G3" s="22"/>
      <c r="H3" s="22" t="s">
        <v>16</v>
      </c>
      <c r="I3" s="22" t="s">
        <v>30</v>
      </c>
      <c r="J3" s="22" t="s">
        <v>31</v>
      </c>
      <c r="K3" s="22" t="s">
        <v>32</v>
      </c>
      <c r="L3" s="22" t="s">
        <v>33</v>
      </c>
      <c r="M3" s="22" t="s">
        <v>34</v>
      </c>
      <c r="N3" s="22" t="s">
        <v>35</v>
      </c>
      <c r="O3" s="22" t="s">
        <v>36</v>
      </c>
      <c r="P3" s="22" t="s">
        <v>37</v>
      </c>
      <c r="Q3" s="22" t="s">
        <v>38</v>
      </c>
      <c r="R3" s="22" t="s">
        <v>39</v>
      </c>
      <c r="S3" s="22" t="s">
        <v>40</v>
      </c>
    </row>
    <row r="4" customFormat="false" ht="21.75" hidden="false" customHeight="true" outlineLevel="0" collapsed="false">
      <c r="A4" s="7" t="n">
        <v>2</v>
      </c>
      <c r="B4" s="23" t="s">
        <v>41</v>
      </c>
      <c r="C4" s="24" t="s">
        <v>42</v>
      </c>
      <c r="D4" s="24"/>
      <c r="E4" s="24"/>
      <c r="F4" s="24"/>
      <c r="G4" s="24"/>
      <c r="H4" s="25"/>
      <c r="I4" s="25"/>
      <c r="J4" s="25"/>
      <c r="K4" s="25"/>
      <c r="L4" s="23"/>
      <c r="M4" s="7"/>
    </row>
    <row r="5" customFormat="false" ht="13.5" hidden="true" customHeight="false" outlineLevel="0" collapsed="false">
      <c r="A5" s="7" t="n">
        <v>3</v>
      </c>
    </row>
    <row r="6" customFormat="false" ht="13.5" hidden="true" customHeight="false" outlineLevel="0" collapsed="false">
      <c r="A6" s="21" t="s">
        <v>43</v>
      </c>
    </row>
    <row r="7" customFormat="false" ht="21.75" hidden="false" customHeight="true" outlineLevel="0" collapsed="false">
      <c r="A7" s="7" t="n">
        <v>3</v>
      </c>
      <c r="B7" s="26" t="n">
        <v>2</v>
      </c>
      <c r="C7" s="27" t="s">
        <v>44</v>
      </c>
      <c r="D7" s="27"/>
      <c r="E7" s="27"/>
      <c r="F7" s="27"/>
      <c r="G7" s="27"/>
      <c r="H7" s="28"/>
      <c r="I7" s="28"/>
      <c r="J7" s="28"/>
      <c r="K7" s="28"/>
      <c r="L7" s="29"/>
      <c r="M7" s="7"/>
    </row>
    <row r="8" customFormat="false" ht="13.5" hidden="false" customHeight="true" outlineLevel="0" collapsed="false">
      <c r="A8" s="7" t="n">
        <v>6</v>
      </c>
      <c r="B8" s="30" t="s">
        <v>45</v>
      </c>
      <c r="C8" s="31" t="s">
        <v>46</v>
      </c>
      <c r="D8" s="31"/>
      <c r="E8" s="31"/>
      <c r="F8" s="31"/>
      <c r="G8" s="31"/>
      <c r="H8" s="32"/>
      <c r="I8" s="32"/>
      <c r="J8" s="32"/>
      <c r="K8" s="32"/>
      <c r="L8" s="33"/>
      <c r="M8" s="7"/>
    </row>
    <row r="9" customFormat="false" ht="13.5" hidden="true" customHeight="false" outlineLevel="0" collapsed="false">
      <c r="A9" s="21" t="s">
        <v>47</v>
      </c>
    </row>
    <row r="10" customFormat="false" ht="13.5" hidden="true" customHeight="false" outlineLevel="0" collapsed="false">
      <c r="A10" s="21" t="s">
        <v>47</v>
      </c>
    </row>
    <row r="11" customFormat="false" ht="13.5" hidden="true" customHeight="false" outlineLevel="0" collapsed="false">
      <c r="A11" s="21" t="s">
        <v>47</v>
      </c>
    </row>
    <row r="12" customFormat="false" ht="13.5" hidden="true" customHeight="false" outlineLevel="0" collapsed="false">
      <c r="A12" s="21" t="s">
        <v>47</v>
      </c>
    </row>
    <row r="13" customFormat="false" ht="13.5" hidden="true" customHeight="false" outlineLevel="0" collapsed="false">
      <c r="A13" s="21" t="s">
        <v>48</v>
      </c>
    </row>
    <row r="14" customFormat="false" ht="13.5" hidden="false" customHeight="true" outlineLevel="0" collapsed="false">
      <c r="A14" s="7" t="n">
        <v>9</v>
      </c>
      <c r="B14" s="34" t="s">
        <v>49</v>
      </c>
      <c r="C14" s="35" t="s">
        <v>50</v>
      </c>
      <c r="D14" s="35"/>
      <c r="E14" s="35"/>
      <c r="F14" s="35"/>
      <c r="G14" s="35"/>
      <c r="H14" s="36" t="s">
        <v>51</v>
      </c>
      <c r="I14" s="37" t="n">
        <v>1</v>
      </c>
      <c r="J14" s="37"/>
      <c r="K14" s="38"/>
      <c r="L14" s="39" t="n">
        <f aca="false">IF(AND(I14= "",J14= ""), 0, ROUND(ROUND(K14, 2) * ROUND(IF(J14="",I14,J14),  0), 2))</f>
        <v>0</v>
      </c>
      <c r="M14" s="7"/>
      <c r="O14" s="40" t="n">
        <v>0.2</v>
      </c>
      <c r="S14" s="7" t="n">
        <v>2256</v>
      </c>
    </row>
    <row r="15" customFormat="false" ht="13.5" hidden="true" customHeight="false" outlineLevel="0" collapsed="false">
      <c r="A15" s="21" t="s">
        <v>52</v>
      </c>
    </row>
    <row r="16" customFormat="false" ht="13.5" hidden="true" customHeight="false" outlineLevel="0" collapsed="false">
      <c r="A16" s="21" t="s">
        <v>52</v>
      </c>
    </row>
    <row r="17" customFormat="false" ht="13.5" hidden="true" customHeight="false" outlineLevel="0" collapsed="false">
      <c r="A17" s="21" t="s">
        <v>53</v>
      </c>
    </row>
    <row r="18" customFormat="false" ht="13.5" hidden="true" customHeight="false" outlineLevel="0" collapsed="false">
      <c r="A18" s="21" t="s">
        <v>54</v>
      </c>
    </row>
    <row r="19" customFormat="false" ht="13.5" hidden="true" customHeight="false" outlineLevel="0" collapsed="false">
      <c r="A19" s="21" t="s">
        <v>55</v>
      </c>
    </row>
    <row r="20" customFormat="false" ht="13.5" hidden="true" customHeight="false" outlineLevel="0" collapsed="false">
      <c r="A20" s="21" t="s">
        <v>56</v>
      </c>
    </row>
    <row r="21" customFormat="false" ht="13.5" hidden="false" customHeight="false" outlineLevel="0" collapsed="false">
      <c r="A21" s="21" t="s">
        <v>43</v>
      </c>
      <c r="B21" s="41"/>
      <c r="C21" s="42"/>
      <c r="D21" s="42"/>
      <c r="E21" s="42"/>
      <c r="F21" s="42"/>
      <c r="G21" s="42"/>
      <c r="L21" s="41"/>
    </row>
    <row r="22" customFormat="false" ht="16.5" hidden="false" customHeight="true" outlineLevel="0" collapsed="false">
      <c r="B22" s="41"/>
      <c r="C22" s="43" t="s">
        <v>44</v>
      </c>
      <c r="D22" s="43"/>
      <c r="E22" s="43"/>
      <c r="F22" s="43"/>
      <c r="G22" s="43"/>
      <c r="H22" s="44"/>
      <c r="I22" s="44"/>
      <c r="J22" s="44"/>
      <c r="K22" s="44"/>
      <c r="L22" s="44"/>
    </row>
    <row r="23" customFormat="false" ht="13.5" hidden="false" customHeight="false" outlineLevel="0" collapsed="false">
      <c r="B23" s="41"/>
      <c r="C23" s="45"/>
      <c r="D23" s="45"/>
      <c r="E23" s="45"/>
      <c r="F23" s="45"/>
      <c r="G23" s="45"/>
      <c r="H23" s="9"/>
      <c r="I23" s="9"/>
      <c r="J23" s="9"/>
      <c r="K23" s="9"/>
      <c r="L23" s="9"/>
    </row>
    <row r="24" customFormat="false" ht="13.5" hidden="false" customHeight="true" outlineLevel="0" collapsed="false">
      <c r="B24" s="41"/>
      <c r="C24" s="46" t="s">
        <v>57</v>
      </c>
      <c r="D24" s="46"/>
      <c r="E24" s="46"/>
      <c r="F24" s="46"/>
      <c r="G24" s="46"/>
      <c r="H24" s="47" t="n">
        <f aca="false">SUMIF(M8:M21, IF(M7="","",M7), L8:L21)</f>
        <v>0</v>
      </c>
      <c r="I24" s="47"/>
      <c r="J24" s="47"/>
      <c r="K24" s="47"/>
      <c r="L24" s="47"/>
    </row>
    <row r="25" customFormat="false" ht="13.5" hidden="true" customHeight="true" outlineLevel="0" collapsed="false">
      <c r="B25" s="41"/>
      <c r="C25" s="48" t="s">
        <v>58</v>
      </c>
      <c r="D25" s="48"/>
      <c r="E25" s="48"/>
      <c r="F25" s="48"/>
      <c r="G25" s="48"/>
      <c r="H25" s="49" t="n">
        <f aca="false">ROUND(SUMIF(M8:M21, IF(M7="","",M7), L8:L21) * 0.2, 2)</f>
        <v>0</v>
      </c>
      <c r="I25" s="49"/>
      <c r="J25" s="49"/>
      <c r="K25" s="49"/>
      <c r="L25" s="49"/>
    </row>
    <row r="26" customFormat="false" ht="13.5" hidden="true" customHeight="true" outlineLevel="0" collapsed="false">
      <c r="B26" s="41"/>
      <c r="C26" s="46" t="s">
        <v>59</v>
      </c>
      <c r="D26" s="46"/>
      <c r="E26" s="46"/>
      <c r="F26" s="46"/>
      <c r="G26" s="46"/>
      <c r="H26" s="47" t="n">
        <f aca="false">SUM(H24:H25)</f>
        <v>0</v>
      </c>
      <c r="I26" s="47"/>
      <c r="J26" s="47"/>
      <c r="K26" s="47"/>
      <c r="L26" s="47"/>
    </row>
    <row r="27" customFormat="false" ht="21.75" hidden="false" customHeight="true" outlineLevel="0" collapsed="false">
      <c r="A27" s="7" t="n">
        <v>3</v>
      </c>
      <c r="B27" s="26" t="n">
        <v>3</v>
      </c>
      <c r="C27" s="27" t="s">
        <v>60</v>
      </c>
      <c r="D27" s="27"/>
      <c r="E27" s="27"/>
      <c r="F27" s="27"/>
      <c r="G27" s="27"/>
      <c r="H27" s="28"/>
      <c r="I27" s="28"/>
      <c r="J27" s="28"/>
      <c r="K27" s="28"/>
      <c r="L27" s="29"/>
      <c r="M27" s="7"/>
    </row>
    <row r="28" customFormat="false" ht="13.5" hidden="false" customHeight="true" outlineLevel="0" collapsed="false">
      <c r="A28" s="7" t="n">
        <v>9</v>
      </c>
      <c r="B28" s="34" t="s">
        <v>61</v>
      </c>
      <c r="C28" s="35" t="s">
        <v>62</v>
      </c>
      <c r="D28" s="35"/>
      <c r="E28" s="35"/>
      <c r="F28" s="35"/>
      <c r="G28" s="35"/>
      <c r="H28" s="36" t="s">
        <v>63</v>
      </c>
      <c r="I28" s="37" t="n">
        <v>1</v>
      </c>
      <c r="J28" s="37"/>
      <c r="K28" s="38"/>
      <c r="L28" s="39" t="n">
        <f aca="false">IF(AND(I28= "",J28= ""), 0, ROUND(ROUND(K28, 2) * ROUND(IF(J28="",I28,J28),  0), 2))</f>
        <v>0</v>
      </c>
      <c r="M28" s="7"/>
      <c r="O28" s="40" t="n">
        <v>0.2</v>
      </c>
      <c r="S28" s="7" t="n">
        <v>2256</v>
      </c>
    </row>
    <row r="29" customFormat="false" ht="13.5" hidden="true" customHeight="false" outlineLevel="0" collapsed="false">
      <c r="A29" s="21" t="s">
        <v>52</v>
      </c>
    </row>
    <row r="30" customFormat="false" ht="13.5" hidden="true" customHeight="false" outlineLevel="0" collapsed="false">
      <c r="A30" s="21" t="s">
        <v>52</v>
      </c>
    </row>
    <row r="31" customFormat="false" ht="13.5" hidden="true" customHeight="false" outlineLevel="0" collapsed="false">
      <c r="A31" s="21" t="s">
        <v>52</v>
      </c>
    </row>
    <row r="32" customFormat="false" ht="13.5" hidden="true" customHeight="false" outlineLevel="0" collapsed="false">
      <c r="A32" s="21" t="s">
        <v>52</v>
      </c>
    </row>
    <row r="33" customFormat="false" ht="13.5" hidden="true" customHeight="false" outlineLevel="0" collapsed="false">
      <c r="A33" s="21" t="s">
        <v>52</v>
      </c>
    </row>
    <row r="34" customFormat="false" ht="13.5" hidden="true" customHeight="false" outlineLevel="0" collapsed="false">
      <c r="A34" s="21" t="s">
        <v>52</v>
      </c>
    </row>
    <row r="35" customFormat="false" ht="13.5" hidden="true" customHeight="false" outlineLevel="0" collapsed="false">
      <c r="A35" s="21" t="s">
        <v>52</v>
      </c>
    </row>
    <row r="36" customFormat="false" ht="13.5" hidden="true" customHeight="false" outlineLevel="0" collapsed="false">
      <c r="A36" s="21" t="s">
        <v>52</v>
      </c>
    </row>
    <row r="37" customFormat="false" ht="13.5" hidden="true" customHeight="false" outlineLevel="0" collapsed="false">
      <c r="A37" s="21" t="s">
        <v>52</v>
      </c>
    </row>
    <row r="38" customFormat="false" ht="13.5" hidden="true" customHeight="false" outlineLevel="0" collapsed="false">
      <c r="A38" s="21" t="s">
        <v>52</v>
      </c>
    </row>
    <row r="39" customFormat="false" ht="13.5" hidden="true" customHeight="false" outlineLevel="0" collapsed="false">
      <c r="A39" s="21" t="s">
        <v>53</v>
      </c>
    </row>
    <row r="40" customFormat="false" ht="13.5" hidden="true" customHeight="false" outlineLevel="0" collapsed="false">
      <c r="A40" s="21" t="s">
        <v>54</v>
      </c>
    </row>
    <row r="41" customFormat="false" ht="13.5" hidden="true" customHeight="false" outlineLevel="0" collapsed="false">
      <c r="A41" s="21" t="s">
        <v>55</v>
      </c>
    </row>
    <row r="42" customFormat="false" ht="13.5" hidden="true" customHeight="false" outlineLevel="0" collapsed="false">
      <c r="A42" s="21" t="s">
        <v>56</v>
      </c>
    </row>
    <row r="43" customFormat="false" ht="13.5" hidden="false" customHeight="true" outlineLevel="0" collapsed="false">
      <c r="A43" s="7" t="n">
        <v>9</v>
      </c>
      <c r="B43" s="34" t="s">
        <v>64</v>
      </c>
      <c r="C43" s="35" t="s">
        <v>65</v>
      </c>
      <c r="D43" s="35"/>
      <c r="E43" s="35"/>
      <c r="F43" s="35"/>
      <c r="G43" s="35"/>
      <c r="H43" s="36" t="s">
        <v>51</v>
      </c>
      <c r="I43" s="37" t="n">
        <v>1</v>
      </c>
      <c r="J43" s="37"/>
      <c r="K43" s="38"/>
      <c r="L43" s="39" t="n">
        <f aca="false">IF(AND(I43= "",J43= ""), 0, ROUND(ROUND(K43, 2) * ROUND(IF(J43="",I43,J43),  0), 2))</f>
        <v>0</v>
      </c>
      <c r="M43" s="7"/>
      <c r="O43" s="40" t="n">
        <v>0.2</v>
      </c>
      <c r="S43" s="7" t="n">
        <v>2256</v>
      </c>
    </row>
    <row r="44" customFormat="false" ht="13.5" hidden="true" customHeight="false" outlineLevel="0" collapsed="false">
      <c r="A44" s="21" t="s">
        <v>52</v>
      </c>
    </row>
    <row r="45" customFormat="false" ht="13.5" hidden="true" customHeight="false" outlineLevel="0" collapsed="false">
      <c r="A45" s="21" t="s">
        <v>53</v>
      </c>
    </row>
    <row r="46" customFormat="false" ht="13.5" hidden="true" customHeight="false" outlineLevel="0" collapsed="false">
      <c r="A46" s="21" t="s">
        <v>54</v>
      </c>
    </row>
    <row r="47" customFormat="false" ht="13.5" hidden="true" customHeight="false" outlineLevel="0" collapsed="false">
      <c r="A47" s="21" t="s">
        <v>55</v>
      </c>
    </row>
    <row r="48" customFormat="false" ht="13.5" hidden="true" customHeight="false" outlineLevel="0" collapsed="false">
      <c r="A48" s="21" t="s">
        <v>56</v>
      </c>
    </row>
    <row r="49" customFormat="false" ht="27" hidden="false" customHeight="true" outlineLevel="0" collapsed="false">
      <c r="A49" s="7" t="n">
        <v>9</v>
      </c>
      <c r="B49" s="34" t="s">
        <v>66</v>
      </c>
      <c r="C49" s="35" t="s">
        <v>67</v>
      </c>
      <c r="D49" s="35"/>
      <c r="E49" s="35"/>
      <c r="F49" s="35"/>
      <c r="G49" s="35"/>
      <c r="H49" s="36" t="s">
        <v>51</v>
      </c>
      <c r="I49" s="37" t="n">
        <v>1</v>
      </c>
      <c r="J49" s="37"/>
      <c r="K49" s="38"/>
      <c r="L49" s="39" t="n">
        <f aca="false">IF(AND(I49= "",J49= ""), 0, ROUND(ROUND(K49, 2) * ROUND(IF(J49="",I49,J49),  0), 2))</f>
        <v>0</v>
      </c>
      <c r="M49" s="7"/>
      <c r="O49" s="40" t="n">
        <v>0.2</v>
      </c>
      <c r="S49" s="7" t="n">
        <v>2256</v>
      </c>
    </row>
    <row r="50" customFormat="false" ht="13.5" hidden="true" customHeight="false" outlineLevel="0" collapsed="false">
      <c r="A50" s="21" t="s">
        <v>52</v>
      </c>
    </row>
    <row r="51" customFormat="false" ht="13.5" hidden="true" customHeight="false" outlineLevel="0" collapsed="false">
      <c r="A51" s="21" t="s">
        <v>52</v>
      </c>
    </row>
    <row r="52" customFormat="false" ht="13.5" hidden="true" customHeight="false" outlineLevel="0" collapsed="false">
      <c r="A52" s="21" t="s">
        <v>52</v>
      </c>
    </row>
    <row r="53" customFormat="false" ht="13.5" hidden="true" customHeight="false" outlineLevel="0" collapsed="false">
      <c r="A53" s="21" t="s">
        <v>52</v>
      </c>
    </row>
    <row r="54" customFormat="false" ht="13.5" hidden="true" customHeight="false" outlineLevel="0" collapsed="false">
      <c r="A54" s="21" t="s">
        <v>52</v>
      </c>
    </row>
    <row r="55" customFormat="false" ht="13.5" hidden="true" customHeight="false" outlineLevel="0" collapsed="false">
      <c r="A55" s="21" t="s">
        <v>52</v>
      </c>
    </row>
    <row r="56" customFormat="false" ht="13.5" hidden="true" customHeight="false" outlineLevel="0" collapsed="false">
      <c r="A56" s="21" t="s">
        <v>52</v>
      </c>
    </row>
    <row r="57" customFormat="false" ht="13.5" hidden="true" customHeight="false" outlineLevel="0" collapsed="false">
      <c r="A57" s="21" t="s">
        <v>53</v>
      </c>
    </row>
    <row r="58" customFormat="false" ht="13.5" hidden="true" customHeight="false" outlineLevel="0" collapsed="false">
      <c r="A58" s="21" t="s">
        <v>54</v>
      </c>
    </row>
    <row r="59" customFormat="false" ht="13.5" hidden="true" customHeight="false" outlineLevel="0" collapsed="false">
      <c r="A59" s="21" t="s">
        <v>55</v>
      </c>
    </row>
    <row r="60" customFormat="false" ht="13.5" hidden="true" customHeight="false" outlineLevel="0" collapsed="false">
      <c r="A60" s="21" t="s">
        <v>56</v>
      </c>
    </row>
    <row r="61" customFormat="false" ht="13.5" hidden="false" customHeight="true" outlineLevel="0" collapsed="false">
      <c r="A61" s="7" t="n">
        <v>9</v>
      </c>
      <c r="B61" s="34" t="s">
        <v>68</v>
      </c>
      <c r="C61" s="35" t="s">
        <v>69</v>
      </c>
      <c r="D61" s="35"/>
      <c r="E61" s="35"/>
      <c r="F61" s="35"/>
      <c r="G61" s="35"/>
      <c r="H61" s="36" t="s">
        <v>70</v>
      </c>
      <c r="I61" s="50" t="n">
        <v>2</v>
      </c>
      <c r="J61" s="50"/>
      <c r="K61" s="38"/>
      <c r="L61" s="39" t="n">
        <f aca="false">IF(AND(I61= "",J61= ""), 0, ROUND(ROUND(K61, 2) * ROUND(IF(J61="",I61,J61),  2), 2))</f>
        <v>0</v>
      </c>
      <c r="M61" s="7"/>
      <c r="O61" s="40" t="n">
        <v>0.2</v>
      </c>
      <c r="S61" s="7" t="n">
        <v>2256</v>
      </c>
    </row>
    <row r="62" customFormat="false" ht="13.5" hidden="true" customHeight="false" outlineLevel="0" collapsed="false">
      <c r="A62" s="21" t="s">
        <v>52</v>
      </c>
    </row>
    <row r="63" customFormat="false" ht="13.5" hidden="true" customHeight="false" outlineLevel="0" collapsed="false">
      <c r="A63" s="21" t="s">
        <v>52</v>
      </c>
    </row>
    <row r="64" customFormat="false" ht="13.5" hidden="true" customHeight="false" outlineLevel="0" collapsed="false">
      <c r="A64" s="21" t="s">
        <v>52</v>
      </c>
    </row>
    <row r="65" customFormat="false" ht="13.5" hidden="true" customHeight="false" outlineLevel="0" collapsed="false">
      <c r="A65" s="21" t="s">
        <v>52</v>
      </c>
    </row>
    <row r="66" customFormat="false" ht="13.5" hidden="true" customHeight="false" outlineLevel="0" collapsed="false">
      <c r="A66" s="21" t="s">
        <v>52</v>
      </c>
    </row>
    <row r="67" customFormat="false" ht="13.5" hidden="true" customHeight="false" outlineLevel="0" collapsed="false">
      <c r="A67" s="21" t="s">
        <v>52</v>
      </c>
    </row>
    <row r="68" customFormat="false" ht="13.5" hidden="true" customHeight="false" outlineLevel="0" collapsed="false">
      <c r="A68" s="21" t="s">
        <v>52</v>
      </c>
    </row>
    <row r="69" customFormat="false" ht="13.5" hidden="true" customHeight="false" outlineLevel="0" collapsed="false">
      <c r="A69" s="21" t="s">
        <v>53</v>
      </c>
    </row>
    <row r="70" customFormat="false" ht="13.5" hidden="true" customHeight="false" outlineLevel="0" collapsed="false">
      <c r="A70" s="21" t="s">
        <v>54</v>
      </c>
    </row>
    <row r="71" customFormat="false" ht="13.5" hidden="true" customHeight="false" outlineLevel="0" collapsed="false">
      <c r="A71" s="21" t="s">
        <v>55</v>
      </c>
    </row>
    <row r="72" customFormat="false" ht="13.5" hidden="true" customHeight="false" outlineLevel="0" collapsed="false">
      <c r="A72" s="21" t="s">
        <v>56</v>
      </c>
    </row>
    <row r="73" customFormat="false" ht="27" hidden="false" customHeight="true" outlineLevel="0" collapsed="false">
      <c r="A73" s="7" t="n">
        <v>9</v>
      </c>
      <c r="B73" s="34" t="s">
        <v>71</v>
      </c>
      <c r="C73" s="35" t="s">
        <v>72</v>
      </c>
      <c r="D73" s="35"/>
      <c r="E73" s="35"/>
      <c r="F73" s="35"/>
      <c r="G73" s="35"/>
      <c r="H73" s="36" t="s">
        <v>16</v>
      </c>
      <c r="I73" s="37" t="n">
        <v>21</v>
      </c>
      <c r="J73" s="37"/>
      <c r="K73" s="38"/>
      <c r="L73" s="39" t="n">
        <f aca="false">IF(AND(I73= "",J73= ""), 0, ROUND(ROUND(K73, 2) * ROUND(IF(J73="",I73,J73),  0), 2))</f>
        <v>0</v>
      </c>
      <c r="M73" s="7"/>
      <c r="O73" s="40" t="n">
        <v>0.2</v>
      </c>
      <c r="S73" s="7" t="n">
        <v>2256</v>
      </c>
    </row>
    <row r="74" customFormat="false" ht="13.5" hidden="true" customHeight="false" outlineLevel="0" collapsed="false">
      <c r="A74" s="21" t="s">
        <v>52</v>
      </c>
    </row>
    <row r="75" customFormat="false" ht="13.5" hidden="true" customHeight="false" outlineLevel="0" collapsed="false">
      <c r="A75" s="21" t="s">
        <v>52</v>
      </c>
    </row>
    <row r="76" customFormat="false" ht="13.5" hidden="true" customHeight="false" outlineLevel="0" collapsed="false">
      <c r="A76" s="21" t="s">
        <v>52</v>
      </c>
    </row>
    <row r="77" customFormat="false" ht="13.5" hidden="true" customHeight="false" outlineLevel="0" collapsed="false">
      <c r="A77" s="21" t="s">
        <v>52</v>
      </c>
    </row>
    <row r="78" customFormat="false" ht="13.5" hidden="true" customHeight="false" outlineLevel="0" collapsed="false">
      <c r="A78" s="21" t="s">
        <v>52</v>
      </c>
    </row>
    <row r="79" customFormat="false" ht="13.5" hidden="true" customHeight="false" outlineLevel="0" collapsed="false">
      <c r="A79" s="21" t="s">
        <v>52</v>
      </c>
    </row>
    <row r="80" customFormat="false" ht="13.5" hidden="true" customHeight="false" outlineLevel="0" collapsed="false">
      <c r="A80" s="21" t="s">
        <v>52</v>
      </c>
    </row>
    <row r="81" customFormat="false" ht="13.5" hidden="true" customHeight="false" outlineLevel="0" collapsed="false">
      <c r="A81" s="21" t="s">
        <v>52</v>
      </c>
    </row>
    <row r="82" customFormat="false" ht="13.5" hidden="true" customHeight="false" outlineLevel="0" collapsed="false">
      <c r="A82" s="21" t="s">
        <v>52</v>
      </c>
    </row>
    <row r="83" customFormat="false" ht="13.5" hidden="true" customHeight="false" outlineLevel="0" collapsed="false">
      <c r="A83" s="21" t="s">
        <v>52</v>
      </c>
    </row>
    <row r="84" customFormat="false" ht="13.5" hidden="true" customHeight="false" outlineLevel="0" collapsed="false">
      <c r="A84" s="21" t="s">
        <v>52</v>
      </c>
    </row>
    <row r="85" customFormat="false" ht="13.5" hidden="true" customHeight="false" outlineLevel="0" collapsed="false">
      <c r="A85" s="21" t="s">
        <v>53</v>
      </c>
    </row>
    <row r="86" customFormat="false" ht="13.5" hidden="true" customHeight="false" outlineLevel="0" collapsed="false">
      <c r="A86" s="21" t="s">
        <v>54</v>
      </c>
    </row>
    <row r="87" customFormat="false" ht="13.5" hidden="true" customHeight="false" outlineLevel="0" collapsed="false">
      <c r="A87" s="21" t="s">
        <v>55</v>
      </c>
    </row>
    <row r="88" customFormat="false" ht="13.5" hidden="true" customHeight="false" outlineLevel="0" collapsed="false">
      <c r="A88" s="21" t="s">
        <v>56</v>
      </c>
    </row>
    <row r="89" customFormat="false" ht="13.5" hidden="false" customHeight="true" outlineLevel="0" collapsed="false">
      <c r="A89" s="7" t="n">
        <v>9</v>
      </c>
      <c r="B89" s="34" t="s">
        <v>73</v>
      </c>
      <c r="C89" s="35" t="s">
        <v>74</v>
      </c>
      <c r="D89" s="35"/>
      <c r="E89" s="35"/>
      <c r="F89" s="35"/>
      <c r="G89" s="35"/>
      <c r="H89" s="36" t="s">
        <v>51</v>
      </c>
      <c r="I89" s="37" t="n">
        <v>1</v>
      </c>
      <c r="J89" s="37"/>
      <c r="K89" s="38"/>
      <c r="L89" s="39" t="n">
        <f aca="false">IF(AND(I89= "",J89= ""), 0, ROUND(ROUND(K89, 2) * ROUND(IF(J89="",I89,J89),  0), 2))</f>
        <v>0</v>
      </c>
      <c r="M89" s="7"/>
      <c r="O89" s="40" t="n">
        <v>0.2</v>
      </c>
      <c r="S89" s="7" t="n">
        <v>2256</v>
      </c>
    </row>
    <row r="90" customFormat="false" ht="13.5" hidden="true" customHeight="false" outlineLevel="0" collapsed="false">
      <c r="A90" s="21" t="s">
        <v>52</v>
      </c>
    </row>
    <row r="91" customFormat="false" ht="13.5" hidden="true" customHeight="false" outlineLevel="0" collapsed="false">
      <c r="A91" s="21" t="s">
        <v>52</v>
      </c>
    </row>
    <row r="92" customFormat="false" ht="13.5" hidden="true" customHeight="false" outlineLevel="0" collapsed="false">
      <c r="A92" s="21" t="s">
        <v>52</v>
      </c>
    </row>
    <row r="93" customFormat="false" ht="13.5" hidden="true" customHeight="false" outlineLevel="0" collapsed="false">
      <c r="A93" s="21" t="s">
        <v>52</v>
      </c>
    </row>
    <row r="94" customFormat="false" ht="13.5" hidden="true" customHeight="false" outlineLevel="0" collapsed="false">
      <c r="A94" s="21" t="s">
        <v>52</v>
      </c>
    </row>
    <row r="95" customFormat="false" ht="13.5" hidden="true" customHeight="false" outlineLevel="0" collapsed="false">
      <c r="A95" s="21" t="s">
        <v>52</v>
      </c>
    </row>
    <row r="96" customFormat="false" ht="13.5" hidden="true" customHeight="false" outlineLevel="0" collapsed="false">
      <c r="A96" s="21" t="s">
        <v>53</v>
      </c>
    </row>
    <row r="97" customFormat="false" ht="13.5" hidden="true" customHeight="false" outlineLevel="0" collapsed="false">
      <c r="A97" s="21" t="s">
        <v>54</v>
      </c>
    </row>
    <row r="98" customFormat="false" ht="13.5" hidden="true" customHeight="false" outlineLevel="0" collapsed="false">
      <c r="A98" s="21" t="s">
        <v>55</v>
      </c>
    </row>
    <row r="99" customFormat="false" ht="13.5" hidden="true" customHeight="false" outlineLevel="0" collapsed="false">
      <c r="A99" s="21" t="s">
        <v>56</v>
      </c>
    </row>
    <row r="100" customFormat="false" ht="13.5" hidden="false" customHeight="false" outlineLevel="0" collapsed="false">
      <c r="A100" s="21" t="s">
        <v>43</v>
      </c>
      <c r="B100" s="41"/>
      <c r="C100" s="42"/>
      <c r="D100" s="42"/>
      <c r="E100" s="42"/>
      <c r="F100" s="42"/>
      <c r="G100" s="42"/>
      <c r="L100" s="41"/>
    </row>
    <row r="101" customFormat="false" ht="16.5" hidden="false" customHeight="true" outlineLevel="0" collapsed="false">
      <c r="B101" s="41"/>
      <c r="C101" s="43" t="s">
        <v>60</v>
      </c>
      <c r="D101" s="43"/>
      <c r="E101" s="43"/>
      <c r="F101" s="43"/>
      <c r="G101" s="43"/>
      <c r="H101" s="44"/>
      <c r="I101" s="44"/>
      <c r="J101" s="44"/>
      <c r="K101" s="44"/>
      <c r="L101" s="44"/>
    </row>
    <row r="102" customFormat="false" ht="13.5" hidden="false" customHeight="false" outlineLevel="0" collapsed="false">
      <c r="B102" s="41"/>
      <c r="C102" s="45"/>
      <c r="D102" s="45"/>
      <c r="E102" s="45"/>
      <c r="F102" s="45"/>
      <c r="G102" s="45"/>
      <c r="H102" s="9"/>
      <c r="I102" s="9"/>
      <c r="J102" s="9"/>
      <c r="K102" s="9"/>
      <c r="L102" s="9"/>
    </row>
    <row r="103" customFormat="false" ht="13.5" hidden="false" customHeight="true" outlineLevel="0" collapsed="false">
      <c r="B103" s="41"/>
      <c r="C103" s="46" t="s">
        <v>57</v>
      </c>
      <c r="D103" s="46"/>
      <c r="E103" s="46"/>
      <c r="F103" s="46"/>
      <c r="G103" s="46"/>
      <c r="H103" s="47" t="n">
        <f aca="false">SUMIF(M28:M100, IF(M27="","",M27), L28:L100)</f>
        <v>0</v>
      </c>
      <c r="I103" s="47"/>
      <c r="J103" s="47"/>
      <c r="K103" s="47"/>
      <c r="L103" s="47"/>
    </row>
    <row r="104" customFormat="false" ht="13.5" hidden="true" customHeight="true" outlineLevel="0" collapsed="false">
      <c r="B104" s="41"/>
      <c r="C104" s="48" t="s">
        <v>58</v>
      </c>
      <c r="D104" s="48"/>
      <c r="E104" s="48"/>
      <c r="F104" s="48"/>
      <c r="G104" s="48"/>
      <c r="H104" s="49" t="n">
        <f aca="false">ROUND(SUMIF(M28:M100, IF(M27="","",M27), L28:L100) * 0.2, 2)</f>
        <v>0</v>
      </c>
      <c r="I104" s="49"/>
      <c r="J104" s="49"/>
      <c r="K104" s="49"/>
      <c r="L104" s="49"/>
    </row>
    <row r="105" customFormat="false" ht="13.5" hidden="true" customHeight="true" outlineLevel="0" collapsed="false">
      <c r="B105" s="41"/>
      <c r="C105" s="46" t="s">
        <v>59</v>
      </c>
      <c r="D105" s="46"/>
      <c r="E105" s="46"/>
      <c r="F105" s="46"/>
      <c r="G105" s="46"/>
      <c r="H105" s="47" t="n">
        <f aca="false">SUM(H103:H104)</f>
        <v>0</v>
      </c>
      <c r="I105" s="47"/>
      <c r="J105" s="47"/>
      <c r="K105" s="47"/>
      <c r="L105" s="47"/>
    </row>
    <row r="106" customFormat="false" ht="21.75" hidden="false" customHeight="true" outlineLevel="0" collapsed="false">
      <c r="A106" s="7" t="n">
        <v>3</v>
      </c>
      <c r="B106" s="26" t="n">
        <v>4</v>
      </c>
      <c r="C106" s="27" t="s">
        <v>75</v>
      </c>
      <c r="D106" s="27"/>
      <c r="E106" s="27"/>
      <c r="F106" s="27"/>
      <c r="G106" s="27"/>
      <c r="H106" s="28"/>
      <c r="I106" s="28"/>
      <c r="J106" s="28"/>
      <c r="K106" s="28"/>
      <c r="L106" s="29"/>
      <c r="M106" s="7"/>
    </row>
    <row r="107" customFormat="false" ht="13.5" hidden="false" customHeight="true" outlineLevel="0" collapsed="false">
      <c r="A107" s="7" t="n">
        <v>9</v>
      </c>
      <c r="B107" s="34" t="s">
        <v>76</v>
      </c>
      <c r="C107" s="35" t="s">
        <v>62</v>
      </c>
      <c r="D107" s="35"/>
      <c r="E107" s="35"/>
      <c r="F107" s="35"/>
      <c r="G107" s="35"/>
      <c r="H107" s="36" t="s">
        <v>63</v>
      </c>
      <c r="I107" s="37" t="n">
        <v>1</v>
      </c>
      <c r="J107" s="37"/>
      <c r="K107" s="38"/>
      <c r="L107" s="39" t="n">
        <f aca="false">IF(AND(I107= "",J107= ""), 0, ROUND(ROUND(K107, 2) * ROUND(IF(J107="",I107,J107),  0), 2))</f>
        <v>0</v>
      </c>
      <c r="M107" s="7"/>
      <c r="O107" s="40" t="n">
        <v>0.2</v>
      </c>
      <c r="S107" s="7" t="n">
        <v>2256</v>
      </c>
    </row>
    <row r="108" customFormat="false" ht="13.5" hidden="true" customHeight="false" outlineLevel="0" collapsed="false">
      <c r="A108" s="21" t="s">
        <v>52</v>
      </c>
    </row>
    <row r="109" customFormat="false" ht="13.5" hidden="true" customHeight="false" outlineLevel="0" collapsed="false">
      <c r="A109" s="21" t="s">
        <v>52</v>
      </c>
    </row>
    <row r="110" customFormat="false" ht="13.5" hidden="true" customHeight="false" outlineLevel="0" collapsed="false">
      <c r="A110" s="21" t="s">
        <v>52</v>
      </c>
    </row>
    <row r="111" customFormat="false" ht="13.5" hidden="true" customHeight="false" outlineLevel="0" collapsed="false">
      <c r="A111" s="21" t="s">
        <v>52</v>
      </c>
    </row>
    <row r="112" customFormat="false" ht="13.5" hidden="true" customHeight="false" outlineLevel="0" collapsed="false">
      <c r="A112" s="21" t="s">
        <v>52</v>
      </c>
    </row>
    <row r="113" customFormat="false" ht="13.5" hidden="true" customHeight="false" outlineLevel="0" collapsed="false">
      <c r="A113" s="21" t="s">
        <v>52</v>
      </c>
    </row>
    <row r="114" customFormat="false" ht="13.5" hidden="true" customHeight="false" outlineLevel="0" collapsed="false">
      <c r="A114" s="21" t="s">
        <v>52</v>
      </c>
    </row>
    <row r="115" customFormat="false" ht="13.5" hidden="true" customHeight="false" outlineLevel="0" collapsed="false">
      <c r="A115" s="21" t="s">
        <v>52</v>
      </c>
    </row>
    <row r="116" customFormat="false" ht="13.5" hidden="true" customHeight="false" outlineLevel="0" collapsed="false">
      <c r="A116" s="21" t="s">
        <v>52</v>
      </c>
    </row>
    <row r="117" customFormat="false" ht="13.5" hidden="true" customHeight="false" outlineLevel="0" collapsed="false">
      <c r="A117" s="21" t="s">
        <v>52</v>
      </c>
    </row>
    <row r="118" customFormat="false" ht="13.5" hidden="true" customHeight="false" outlineLevel="0" collapsed="false">
      <c r="A118" s="21" t="s">
        <v>53</v>
      </c>
    </row>
    <row r="119" customFormat="false" ht="13.5" hidden="true" customHeight="false" outlineLevel="0" collapsed="false">
      <c r="A119" s="21" t="s">
        <v>54</v>
      </c>
    </row>
    <row r="120" customFormat="false" ht="13.5" hidden="true" customHeight="false" outlineLevel="0" collapsed="false">
      <c r="A120" s="21" t="s">
        <v>55</v>
      </c>
    </row>
    <row r="121" customFormat="false" ht="13.5" hidden="true" customHeight="false" outlineLevel="0" collapsed="false">
      <c r="A121" s="21" t="s">
        <v>56</v>
      </c>
    </row>
    <row r="122" customFormat="false" ht="13.5" hidden="false" customHeight="true" outlineLevel="0" collapsed="false">
      <c r="A122" s="7" t="n">
        <v>9</v>
      </c>
      <c r="B122" s="34" t="s">
        <v>77</v>
      </c>
      <c r="C122" s="35" t="s">
        <v>65</v>
      </c>
      <c r="D122" s="35"/>
      <c r="E122" s="35"/>
      <c r="F122" s="35"/>
      <c r="G122" s="35"/>
      <c r="H122" s="36" t="s">
        <v>51</v>
      </c>
      <c r="I122" s="37" t="n">
        <v>1</v>
      </c>
      <c r="J122" s="37"/>
      <c r="K122" s="38"/>
      <c r="L122" s="39" t="n">
        <f aca="false">IF(AND(I122= "",J122= ""), 0, ROUND(ROUND(K122, 2) * ROUND(IF(J122="",I122,J122),  0), 2))</f>
        <v>0</v>
      </c>
      <c r="M122" s="7"/>
      <c r="O122" s="40" t="n">
        <v>0.2</v>
      </c>
      <c r="S122" s="7" t="n">
        <v>2256</v>
      </c>
    </row>
    <row r="123" customFormat="false" ht="13.5" hidden="true" customHeight="false" outlineLevel="0" collapsed="false">
      <c r="A123" s="21" t="s">
        <v>52</v>
      </c>
    </row>
    <row r="124" customFormat="false" ht="13.5" hidden="true" customHeight="false" outlineLevel="0" collapsed="false">
      <c r="A124" s="21" t="s">
        <v>53</v>
      </c>
    </row>
    <row r="125" customFormat="false" ht="13.5" hidden="true" customHeight="false" outlineLevel="0" collapsed="false">
      <c r="A125" s="21" t="s">
        <v>54</v>
      </c>
    </row>
    <row r="126" customFormat="false" ht="13.5" hidden="true" customHeight="false" outlineLevel="0" collapsed="false">
      <c r="A126" s="21" t="s">
        <v>55</v>
      </c>
    </row>
    <row r="127" customFormat="false" ht="13.5" hidden="true" customHeight="false" outlineLevel="0" collapsed="false">
      <c r="A127" s="21" t="s">
        <v>56</v>
      </c>
    </row>
    <row r="128" customFormat="false" ht="27" hidden="false" customHeight="true" outlineLevel="0" collapsed="false">
      <c r="A128" s="7" t="n">
        <v>9</v>
      </c>
      <c r="B128" s="34" t="s">
        <v>78</v>
      </c>
      <c r="C128" s="35" t="s">
        <v>67</v>
      </c>
      <c r="D128" s="35"/>
      <c r="E128" s="35"/>
      <c r="F128" s="35"/>
      <c r="G128" s="35"/>
      <c r="H128" s="36" t="s">
        <v>51</v>
      </c>
      <c r="I128" s="37" t="n">
        <v>1</v>
      </c>
      <c r="J128" s="37"/>
      <c r="K128" s="38"/>
      <c r="L128" s="39" t="n">
        <f aca="false">IF(AND(I128= "",J128= ""), 0, ROUND(ROUND(K128, 2) * ROUND(IF(J128="",I128,J128),  0), 2))</f>
        <v>0</v>
      </c>
      <c r="M128" s="7"/>
      <c r="O128" s="40" t="n">
        <v>0.2</v>
      </c>
      <c r="S128" s="7" t="n">
        <v>2256</v>
      </c>
    </row>
    <row r="129" customFormat="false" ht="13.5" hidden="true" customHeight="false" outlineLevel="0" collapsed="false">
      <c r="A129" s="21" t="s">
        <v>52</v>
      </c>
    </row>
    <row r="130" customFormat="false" ht="13.5" hidden="true" customHeight="false" outlineLevel="0" collapsed="false">
      <c r="A130" s="21" t="s">
        <v>52</v>
      </c>
    </row>
    <row r="131" customFormat="false" ht="13.5" hidden="true" customHeight="false" outlineLevel="0" collapsed="false">
      <c r="A131" s="21" t="s">
        <v>52</v>
      </c>
    </row>
    <row r="132" customFormat="false" ht="13.5" hidden="true" customHeight="false" outlineLevel="0" collapsed="false">
      <c r="A132" s="21" t="s">
        <v>52</v>
      </c>
    </row>
    <row r="133" customFormat="false" ht="13.5" hidden="true" customHeight="false" outlineLevel="0" collapsed="false">
      <c r="A133" s="21" t="s">
        <v>52</v>
      </c>
    </row>
    <row r="134" customFormat="false" ht="13.5" hidden="true" customHeight="false" outlineLevel="0" collapsed="false">
      <c r="A134" s="21" t="s">
        <v>52</v>
      </c>
    </row>
    <row r="135" customFormat="false" ht="13.5" hidden="true" customHeight="false" outlineLevel="0" collapsed="false">
      <c r="A135" s="21" t="s">
        <v>52</v>
      </c>
    </row>
    <row r="136" customFormat="false" ht="13.5" hidden="true" customHeight="false" outlineLevel="0" collapsed="false">
      <c r="A136" s="21" t="s">
        <v>53</v>
      </c>
    </row>
    <row r="137" customFormat="false" ht="13.5" hidden="true" customHeight="false" outlineLevel="0" collapsed="false">
      <c r="A137" s="21" t="s">
        <v>54</v>
      </c>
    </row>
    <row r="138" customFormat="false" ht="13.5" hidden="true" customHeight="false" outlineLevel="0" collapsed="false">
      <c r="A138" s="21" t="s">
        <v>55</v>
      </c>
    </row>
    <row r="139" customFormat="false" ht="13.5" hidden="true" customHeight="false" outlineLevel="0" collapsed="false">
      <c r="A139" s="21" t="s">
        <v>56</v>
      </c>
    </row>
    <row r="140" customFormat="false" ht="13.5" hidden="false" customHeight="true" outlineLevel="0" collapsed="false">
      <c r="A140" s="7" t="n">
        <v>9</v>
      </c>
      <c r="B140" s="34" t="s">
        <v>79</v>
      </c>
      <c r="C140" s="35" t="s">
        <v>80</v>
      </c>
      <c r="D140" s="35"/>
      <c r="E140" s="35"/>
      <c r="F140" s="35"/>
      <c r="G140" s="35"/>
      <c r="H140" s="36" t="s">
        <v>13</v>
      </c>
      <c r="I140" s="50" t="n">
        <v>6</v>
      </c>
      <c r="J140" s="50"/>
      <c r="K140" s="38"/>
      <c r="L140" s="39" t="n">
        <f aca="false">IF(AND(I140= "",J140= ""), 0, ROUND(ROUND(K140, 2) * ROUND(IF(J140="",I140,J140),  2), 2))</f>
        <v>0</v>
      </c>
      <c r="M140" s="7"/>
      <c r="O140" s="40" t="n">
        <v>0.2</v>
      </c>
      <c r="S140" s="7" t="n">
        <v>2256</v>
      </c>
    </row>
    <row r="141" customFormat="false" ht="13.5" hidden="true" customHeight="false" outlineLevel="0" collapsed="false">
      <c r="A141" s="21" t="s">
        <v>52</v>
      </c>
    </row>
    <row r="142" customFormat="false" ht="13.5" hidden="true" customHeight="false" outlineLevel="0" collapsed="false">
      <c r="A142" s="21" t="s">
        <v>52</v>
      </c>
    </row>
    <row r="143" customFormat="false" ht="13.5" hidden="true" customHeight="false" outlineLevel="0" collapsed="false">
      <c r="A143" s="21" t="s">
        <v>52</v>
      </c>
    </row>
    <row r="144" customFormat="false" ht="13.5" hidden="true" customHeight="false" outlineLevel="0" collapsed="false">
      <c r="A144" s="21" t="s">
        <v>52</v>
      </c>
    </row>
    <row r="145" customFormat="false" ht="13.5" hidden="true" customHeight="false" outlineLevel="0" collapsed="false">
      <c r="A145" s="21" t="s">
        <v>52</v>
      </c>
    </row>
    <row r="146" customFormat="false" ht="13.5" hidden="true" customHeight="false" outlineLevel="0" collapsed="false">
      <c r="A146" s="21" t="s">
        <v>52</v>
      </c>
    </row>
    <row r="147" customFormat="false" ht="13.5" hidden="true" customHeight="false" outlineLevel="0" collapsed="false">
      <c r="A147" s="21" t="s">
        <v>52</v>
      </c>
    </row>
    <row r="148" customFormat="false" ht="13.5" hidden="true" customHeight="false" outlineLevel="0" collapsed="false">
      <c r="A148" s="21" t="s">
        <v>53</v>
      </c>
    </row>
    <row r="149" customFormat="false" ht="13.5" hidden="true" customHeight="false" outlineLevel="0" collapsed="false">
      <c r="A149" s="21" t="s">
        <v>54</v>
      </c>
    </row>
    <row r="150" customFormat="false" ht="13.5" hidden="true" customHeight="false" outlineLevel="0" collapsed="false">
      <c r="A150" s="21" t="s">
        <v>55</v>
      </c>
    </row>
    <row r="151" customFormat="false" ht="13.5" hidden="true" customHeight="false" outlineLevel="0" collapsed="false">
      <c r="A151" s="21" t="s">
        <v>56</v>
      </c>
    </row>
    <row r="152" customFormat="false" ht="13.5" hidden="false" customHeight="true" outlineLevel="0" collapsed="false">
      <c r="A152" s="7" t="n">
        <v>9</v>
      </c>
      <c r="B152" s="34" t="s">
        <v>81</v>
      </c>
      <c r="C152" s="35" t="s">
        <v>82</v>
      </c>
      <c r="D152" s="35"/>
      <c r="E152" s="35"/>
      <c r="F152" s="35"/>
      <c r="G152" s="35"/>
      <c r="H152" s="36" t="s">
        <v>13</v>
      </c>
      <c r="I152" s="50" t="n">
        <v>20</v>
      </c>
      <c r="J152" s="50"/>
      <c r="K152" s="38"/>
      <c r="L152" s="39" t="n">
        <f aca="false">IF(AND(I152= "",J152= ""), 0, ROUND(ROUND(K152, 2) * ROUND(IF(J152="",I152,J152),  2), 2))</f>
        <v>0</v>
      </c>
      <c r="M152" s="7"/>
      <c r="O152" s="40" t="n">
        <v>0.2</v>
      </c>
      <c r="S152" s="7" t="n">
        <v>2256</v>
      </c>
    </row>
    <row r="153" customFormat="false" ht="13.5" hidden="true" customHeight="false" outlineLevel="0" collapsed="false">
      <c r="A153" s="21" t="s">
        <v>52</v>
      </c>
    </row>
    <row r="154" customFormat="false" ht="13.5" hidden="true" customHeight="false" outlineLevel="0" collapsed="false">
      <c r="A154" s="21" t="s">
        <v>52</v>
      </c>
    </row>
    <row r="155" customFormat="false" ht="13.5" hidden="true" customHeight="false" outlineLevel="0" collapsed="false">
      <c r="A155" s="21" t="s">
        <v>52</v>
      </c>
    </row>
    <row r="156" customFormat="false" ht="13.5" hidden="true" customHeight="false" outlineLevel="0" collapsed="false">
      <c r="A156" s="21" t="s">
        <v>52</v>
      </c>
    </row>
    <row r="157" customFormat="false" ht="13.5" hidden="true" customHeight="false" outlineLevel="0" collapsed="false">
      <c r="A157" s="21" t="s">
        <v>52</v>
      </c>
    </row>
    <row r="158" customFormat="false" ht="13.5" hidden="true" customHeight="false" outlineLevel="0" collapsed="false">
      <c r="A158" s="21" t="s">
        <v>52</v>
      </c>
    </row>
    <row r="159" customFormat="false" ht="13.5" hidden="true" customHeight="false" outlineLevel="0" collapsed="false">
      <c r="A159" s="21" t="s">
        <v>52</v>
      </c>
    </row>
    <row r="160" customFormat="false" ht="13.5" hidden="true" customHeight="false" outlineLevel="0" collapsed="false">
      <c r="A160" s="21" t="s">
        <v>53</v>
      </c>
    </row>
    <row r="161" customFormat="false" ht="13.5" hidden="true" customHeight="false" outlineLevel="0" collapsed="false">
      <c r="A161" s="21" t="s">
        <v>54</v>
      </c>
    </row>
    <row r="162" customFormat="false" ht="13.5" hidden="true" customHeight="false" outlineLevel="0" collapsed="false">
      <c r="A162" s="21" t="s">
        <v>55</v>
      </c>
    </row>
    <row r="163" customFormat="false" ht="13.5" hidden="true" customHeight="false" outlineLevel="0" collapsed="false">
      <c r="A163" s="21" t="s">
        <v>56</v>
      </c>
    </row>
    <row r="164" customFormat="false" ht="27" hidden="false" customHeight="true" outlineLevel="0" collapsed="false">
      <c r="A164" s="7" t="n">
        <v>9</v>
      </c>
      <c r="B164" s="34" t="s">
        <v>83</v>
      </c>
      <c r="C164" s="35" t="s">
        <v>72</v>
      </c>
      <c r="D164" s="35"/>
      <c r="E164" s="35"/>
      <c r="F164" s="35"/>
      <c r="G164" s="35"/>
      <c r="H164" s="36" t="s">
        <v>16</v>
      </c>
      <c r="I164" s="37" t="n">
        <v>17</v>
      </c>
      <c r="J164" s="37"/>
      <c r="K164" s="38"/>
      <c r="L164" s="39" t="n">
        <f aca="false">IF(AND(I164= "",J164= ""), 0, ROUND(ROUND(K164, 2) * ROUND(IF(J164="",I164,J164),  0), 2))</f>
        <v>0</v>
      </c>
      <c r="M164" s="7"/>
      <c r="O164" s="40" t="n">
        <v>0.2</v>
      </c>
      <c r="S164" s="7" t="n">
        <v>2256</v>
      </c>
    </row>
    <row r="165" customFormat="false" ht="13.5" hidden="true" customHeight="false" outlineLevel="0" collapsed="false">
      <c r="A165" s="21" t="s">
        <v>52</v>
      </c>
    </row>
    <row r="166" customFormat="false" ht="13.5" hidden="true" customHeight="false" outlineLevel="0" collapsed="false">
      <c r="A166" s="21" t="s">
        <v>52</v>
      </c>
    </row>
    <row r="167" customFormat="false" ht="13.5" hidden="true" customHeight="false" outlineLevel="0" collapsed="false">
      <c r="A167" s="21" t="s">
        <v>52</v>
      </c>
    </row>
    <row r="168" customFormat="false" ht="13.5" hidden="true" customHeight="false" outlineLevel="0" collapsed="false">
      <c r="A168" s="21" t="s">
        <v>52</v>
      </c>
    </row>
    <row r="169" customFormat="false" ht="13.5" hidden="true" customHeight="false" outlineLevel="0" collapsed="false">
      <c r="A169" s="21" t="s">
        <v>52</v>
      </c>
    </row>
    <row r="170" customFormat="false" ht="13.5" hidden="true" customHeight="false" outlineLevel="0" collapsed="false">
      <c r="A170" s="21" t="s">
        <v>52</v>
      </c>
    </row>
    <row r="171" customFormat="false" ht="13.5" hidden="true" customHeight="false" outlineLevel="0" collapsed="false">
      <c r="A171" s="21" t="s">
        <v>52</v>
      </c>
    </row>
    <row r="172" customFormat="false" ht="13.5" hidden="true" customHeight="false" outlineLevel="0" collapsed="false">
      <c r="A172" s="21" t="s">
        <v>52</v>
      </c>
    </row>
    <row r="173" customFormat="false" ht="13.5" hidden="true" customHeight="false" outlineLevel="0" collapsed="false">
      <c r="A173" s="21" t="s">
        <v>52</v>
      </c>
    </row>
    <row r="174" customFormat="false" ht="13.5" hidden="true" customHeight="false" outlineLevel="0" collapsed="false">
      <c r="A174" s="21" t="s">
        <v>52</v>
      </c>
    </row>
    <row r="175" customFormat="false" ht="13.5" hidden="true" customHeight="false" outlineLevel="0" collapsed="false">
      <c r="A175" s="21" t="s">
        <v>52</v>
      </c>
    </row>
    <row r="176" customFormat="false" ht="13.5" hidden="true" customHeight="false" outlineLevel="0" collapsed="false">
      <c r="A176" s="21" t="s">
        <v>53</v>
      </c>
    </row>
    <row r="177" customFormat="false" ht="13.5" hidden="true" customHeight="false" outlineLevel="0" collapsed="false">
      <c r="A177" s="21" t="s">
        <v>54</v>
      </c>
    </row>
    <row r="178" customFormat="false" ht="13.5" hidden="true" customHeight="false" outlineLevel="0" collapsed="false">
      <c r="A178" s="21" t="s">
        <v>55</v>
      </c>
    </row>
    <row r="179" customFormat="false" ht="13.5" hidden="true" customHeight="false" outlineLevel="0" collapsed="false">
      <c r="A179" s="21" t="s">
        <v>56</v>
      </c>
    </row>
    <row r="180" customFormat="false" ht="13.5" hidden="false" customHeight="true" outlineLevel="0" collapsed="false">
      <c r="A180" s="7" t="n">
        <v>9</v>
      </c>
      <c r="B180" s="34" t="s">
        <v>84</v>
      </c>
      <c r="C180" s="35" t="s">
        <v>74</v>
      </c>
      <c r="D180" s="35"/>
      <c r="E180" s="35"/>
      <c r="F180" s="35"/>
      <c r="G180" s="35"/>
      <c r="H180" s="36" t="s">
        <v>51</v>
      </c>
      <c r="I180" s="37" t="n">
        <v>1</v>
      </c>
      <c r="J180" s="37"/>
      <c r="K180" s="38"/>
      <c r="L180" s="39" t="n">
        <f aca="false">IF(AND(I180= "",J180= ""), 0, ROUND(ROUND(K180, 2) * ROUND(IF(J180="",I180,J180),  0), 2))</f>
        <v>0</v>
      </c>
      <c r="M180" s="7"/>
      <c r="O180" s="40" t="n">
        <v>0.2</v>
      </c>
      <c r="S180" s="7" t="n">
        <v>2256</v>
      </c>
    </row>
    <row r="181" customFormat="false" ht="13.5" hidden="true" customHeight="false" outlineLevel="0" collapsed="false">
      <c r="A181" s="21" t="s">
        <v>52</v>
      </c>
    </row>
    <row r="182" customFormat="false" ht="13.5" hidden="true" customHeight="false" outlineLevel="0" collapsed="false">
      <c r="A182" s="21" t="s">
        <v>52</v>
      </c>
    </row>
    <row r="183" customFormat="false" ht="13.5" hidden="true" customHeight="false" outlineLevel="0" collapsed="false">
      <c r="A183" s="21" t="s">
        <v>52</v>
      </c>
    </row>
    <row r="184" customFormat="false" ht="13.5" hidden="true" customHeight="false" outlineLevel="0" collapsed="false">
      <c r="A184" s="21" t="s">
        <v>52</v>
      </c>
    </row>
    <row r="185" customFormat="false" ht="13.5" hidden="true" customHeight="false" outlineLevel="0" collapsed="false">
      <c r="A185" s="21" t="s">
        <v>52</v>
      </c>
    </row>
    <row r="186" customFormat="false" ht="13.5" hidden="true" customHeight="false" outlineLevel="0" collapsed="false">
      <c r="A186" s="21" t="s">
        <v>52</v>
      </c>
    </row>
    <row r="187" customFormat="false" ht="13.5" hidden="true" customHeight="false" outlineLevel="0" collapsed="false">
      <c r="A187" s="21" t="s">
        <v>53</v>
      </c>
    </row>
    <row r="188" customFormat="false" ht="13.5" hidden="true" customHeight="false" outlineLevel="0" collapsed="false">
      <c r="A188" s="21" t="s">
        <v>54</v>
      </c>
    </row>
    <row r="189" customFormat="false" ht="13.5" hidden="true" customHeight="false" outlineLevel="0" collapsed="false">
      <c r="A189" s="21" t="s">
        <v>55</v>
      </c>
    </row>
    <row r="190" customFormat="false" ht="13.5" hidden="true" customHeight="false" outlineLevel="0" collapsed="false">
      <c r="A190" s="21" t="s">
        <v>56</v>
      </c>
    </row>
    <row r="191" customFormat="false" ht="13.5" hidden="false" customHeight="false" outlineLevel="0" collapsed="false">
      <c r="A191" s="21" t="s">
        <v>43</v>
      </c>
      <c r="B191" s="41"/>
      <c r="C191" s="42"/>
      <c r="D191" s="42"/>
      <c r="E191" s="42"/>
      <c r="F191" s="42"/>
      <c r="G191" s="42"/>
      <c r="L191" s="41"/>
    </row>
    <row r="192" customFormat="false" ht="16.5" hidden="false" customHeight="true" outlineLevel="0" collapsed="false">
      <c r="B192" s="41"/>
      <c r="C192" s="43" t="s">
        <v>75</v>
      </c>
      <c r="D192" s="43"/>
      <c r="E192" s="43"/>
      <c r="F192" s="43"/>
      <c r="G192" s="43"/>
      <c r="H192" s="44"/>
      <c r="I192" s="44"/>
      <c r="J192" s="44"/>
      <c r="K192" s="44"/>
      <c r="L192" s="44"/>
    </row>
    <row r="193" customFormat="false" ht="13.5" hidden="false" customHeight="false" outlineLevel="0" collapsed="false">
      <c r="B193" s="41"/>
      <c r="C193" s="45"/>
      <c r="D193" s="45"/>
      <c r="E193" s="45"/>
      <c r="F193" s="45"/>
      <c r="G193" s="45"/>
      <c r="H193" s="9"/>
      <c r="I193" s="9"/>
      <c r="J193" s="9"/>
      <c r="K193" s="9"/>
      <c r="L193" s="9"/>
    </row>
    <row r="194" customFormat="false" ht="13.5" hidden="false" customHeight="true" outlineLevel="0" collapsed="false">
      <c r="B194" s="41"/>
      <c r="C194" s="46" t="s">
        <v>57</v>
      </c>
      <c r="D194" s="46"/>
      <c r="E194" s="46"/>
      <c r="F194" s="46"/>
      <c r="G194" s="46"/>
      <c r="H194" s="47" t="n">
        <f aca="false">SUMIF(M107:M191, IF(M106="","",M106), L107:L191)</f>
        <v>0</v>
      </c>
      <c r="I194" s="47"/>
      <c r="J194" s="47"/>
      <c r="K194" s="47"/>
      <c r="L194" s="47"/>
    </row>
    <row r="195" customFormat="false" ht="13.5" hidden="true" customHeight="true" outlineLevel="0" collapsed="false">
      <c r="B195" s="41"/>
      <c r="C195" s="48" t="s">
        <v>58</v>
      </c>
      <c r="D195" s="48"/>
      <c r="E195" s="48"/>
      <c r="F195" s="48"/>
      <c r="G195" s="48"/>
      <c r="H195" s="49" t="n">
        <f aca="false">ROUND(SUMIF(M107:M191, IF(M106="","",M106), L107:L191) * 0.2, 2)</f>
        <v>0</v>
      </c>
      <c r="I195" s="49"/>
      <c r="J195" s="49"/>
      <c r="K195" s="49"/>
      <c r="L195" s="49"/>
    </row>
    <row r="196" customFormat="false" ht="13.5" hidden="true" customHeight="true" outlineLevel="0" collapsed="false">
      <c r="B196" s="41"/>
      <c r="C196" s="46" t="s">
        <v>59</v>
      </c>
      <c r="D196" s="46"/>
      <c r="E196" s="46"/>
      <c r="F196" s="46"/>
      <c r="G196" s="46"/>
      <c r="H196" s="47" t="n">
        <f aca="false">SUM(H194:H195)</f>
        <v>0</v>
      </c>
      <c r="I196" s="47"/>
      <c r="J196" s="47"/>
      <c r="K196" s="47"/>
      <c r="L196" s="47"/>
    </row>
    <row r="197" customFormat="false" ht="21.75" hidden="false" customHeight="true" outlineLevel="0" collapsed="false">
      <c r="A197" s="7" t="n">
        <v>3</v>
      </c>
      <c r="B197" s="26" t="n">
        <v>5</v>
      </c>
      <c r="C197" s="27" t="s">
        <v>85</v>
      </c>
      <c r="D197" s="27"/>
      <c r="E197" s="27"/>
      <c r="F197" s="27"/>
      <c r="G197" s="27"/>
      <c r="H197" s="28"/>
      <c r="I197" s="28"/>
      <c r="J197" s="28"/>
      <c r="K197" s="28"/>
      <c r="L197" s="29"/>
      <c r="M197" s="7"/>
    </row>
    <row r="198" customFormat="false" ht="13.5" hidden="false" customHeight="true" outlineLevel="0" collapsed="false">
      <c r="A198" s="7" t="n">
        <v>9</v>
      </c>
      <c r="B198" s="34" t="s">
        <v>86</v>
      </c>
      <c r="C198" s="35" t="s">
        <v>62</v>
      </c>
      <c r="D198" s="35"/>
      <c r="E198" s="35"/>
      <c r="F198" s="35"/>
      <c r="G198" s="35"/>
      <c r="H198" s="36" t="s">
        <v>63</v>
      </c>
      <c r="I198" s="37" t="n">
        <v>1</v>
      </c>
      <c r="J198" s="37"/>
      <c r="K198" s="38"/>
      <c r="L198" s="39" t="n">
        <f aca="false">IF(AND(I198= "",J198= ""), 0, ROUND(ROUND(K198, 2) * ROUND(IF(J198="",I198,J198),  0), 2))</f>
        <v>0</v>
      </c>
      <c r="M198" s="7"/>
      <c r="O198" s="40" t="n">
        <v>0.2</v>
      </c>
      <c r="S198" s="7" t="n">
        <v>2256</v>
      </c>
    </row>
    <row r="199" customFormat="false" ht="13.5" hidden="true" customHeight="false" outlineLevel="0" collapsed="false">
      <c r="A199" s="21" t="s">
        <v>52</v>
      </c>
    </row>
    <row r="200" customFormat="false" ht="13.5" hidden="true" customHeight="false" outlineLevel="0" collapsed="false">
      <c r="A200" s="21" t="s">
        <v>52</v>
      </c>
    </row>
    <row r="201" customFormat="false" ht="13.5" hidden="true" customHeight="false" outlineLevel="0" collapsed="false">
      <c r="A201" s="21" t="s">
        <v>52</v>
      </c>
    </row>
    <row r="202" customFormat="false" ht="13.5" hidden="true" customHeight="false" outlineLevel="0" collapsed="false">
      <c r="A202" s="21" t="s">
        <v>52</v>
      </c>
    </row>
    <row r="203" customFormat="false" ht="13.5" hidden="true" customHeight="false" outlineLevel="0" collapsed="false">
      <c r="A203" s="21" t="s">
        <v>52</v>
      </c>
    </row>
    <row r="204" customFormat="false" ht="13.5" hidden="true" customHeight="false" outlineLevel="0" collapsed="false">
      <c r="A204" s="21" t="s">
        <v>52</v>
      </c>
    </row>
    <row r="205" customFormat="false" ht="13.5" hidden="true" customHeight="false" outlineLevel="0" collapsed="false">
      <c r="A205" s="21" t="s">
        <v>52</v>
      </c>
    </row>
    <row r="206" customFormat="false" ht="13.5" hidden="true" customHeight="false" outlineLevel="0" collapsed="false">
      <c r="A206" s="21" t="s">
        <v>52</v>
      </c>
    </row>
    <row r="207" customFormat="false" ht="13.5" hidden="true" customHeight="false" outlineLevel="0" collapsed="false">
      <c r="A207" s="21" t="s">
        <v>52</v>
      </c>
    </row>
    <row r="208" customFormat="false" ht="13.5" hidden="true" customHeight="false" outlineLevel="0" collapsed="false">
      <c r="A208" s="21" t="s">
        <v>52</v>
      </c>
    </row>
    <row r="209" customFormat="false" ht="13.5" hidden="true" customHeight="false" outlineLevel="0" collapsed="false">
      <c r="A209" s="21" t="s">
        <v>53</v>
      </c>
    </row>
    <row r="210" customFormat="false" ht="13.5" hidden="true" customHeight="false" outlineLevel="0" collapsed="false">
      <c r="A210" s="21" t="s">
        <v>54</v>
      </c>
    </row>
    <row r="211" customFormat="false" ht="13.5" hidden="true" customHeight="false" outlineLevel="0" collapsed="false">
      <c r="A211" s="21" t="s">
        <v>55</v>
      </c>
    </row>
    <row r="212" customFormat="false" ht="13.5" hidden="true" customHeight="false" outlineLevel="0" collapsed="false">
      <c r="A212" s="21" t="s">
        <v>56</v>
      </c>
    </row>
    <row r="213" customFormat="false" ht="13.5" hidden="false" customHeight="true" outlineLevel="0" collapsed="false">
      <c r="A213" s="7" t="n">
        <v>9</v>
      </c>
      <c r="B213" s="34" t="s">
        <v>87</v>
      </c>
      <c r="C213" s="35" t="s">
        <v>65</v>
      </c>
      <c r="D213" s="35"/>
      <c r="E213" s="35"/>
      <c r="F213" s="35"/>
      <c r="G213" s="35"/>
      <c r="H213" s="36" t="s">
        <v>51</v>
      </c>
      <c r="I213" s="37" t="n">
        <v>1</v>
      </c>
      <c r="J213" s="37"/>
      <c r="K213" s="38"/>
      <c r="L213" s="39" t="n">
        <f aca="false">IF(AND(I213= "",J213= ""), 0, ROUND(ROUND(K213, 2) * ROUND(IF(J213="",I213,J213),  0), 2))</f>
        <v>0</v>
      </c>
      <c r="M213" s="7"/>
      <c r="O213" s="40" t="n">
        <v>0.2</v>
      </c>
      <c r="S213" s="7" t="n">
        <v>2256</v>
      </c>
    </row>
    <row r="214" customFormat="false" ht="13.5" hidden="true" customHeight="false" outlineLevel="0" collapsed="false">
      <c r="A214" s="21" t="s">
        <v>52</v>
      </c>
    </row>
    <row r="215" customFormat="false" ht="13.5" hidden="true" customHeight="false" outlineLevel="0" collapsed="false">
      <c r="A215" s="21" t="s">
        <v>53</v>
      </c>
    </row>
    <row r="216" customFormat="false" ht="13.5" hidden="true" customHeight="false" outlineLevel="0" collapsed="false">
      <c r="A216" s="21" t="s">
        <v>54</v>
      </c>
    </row>
    <row r="217" customFormat="false" ht="13.5" hidden="true" customHeight="false" outlineLevel="0" collapsed="false">
      <c r="A217" s="21" t="s">
        <v>55</v>
      </c>
    </row>
    <row r="218" customFormat="false" ht="13.5" hidden="true" customHeight="false" outlineLevel="0" collapsed="false">
      <c r="A218" s="21" t="s">
        <v>56</v>
      </c>
    </row>
    <row r="219" customFormat="false" ht="27" hidden="false" customHeight="true" outlineLevel="0" collapsed="false">
      <c r="A219" s="7" t="n">
        <v>9</v>
      </c>
      <c r="B219" s="34" t="s">
        <v>88</v>
      </c>
      <c r="C219" s="35" t="s">
        <v>67</v>
      </c>
      <c r="D219" s="35"/>
      <c r="E219" s="35"/>
      <c r="F219" s="35"/>
      <c r="G219" s="35"/>
      <c r="H219" s="36" t="s">
        <v>51</v>
      </c>
      <c r="I219" s="37" t="n">
        <v>1</v>
      </c>
      <c r="J219" s="37"/>
      <c r="K219" s="38"/>
      <c r="L219" s="39" t="n">
        <f aca="false">IF(AND(I219= "",J219= ""), 0, ROUND(ROUND(K219, 2) * ROUND(IF(J219="",I219,J219),  0), 2))</f>
        <v>0</v>
      </c>
      <c r="M219" s="7"/>
      <c r="O219" s="40" t="n">
        <v>0.2</v>
      </c>
      <c r="S219" s="7" t="n">
        <v>2256</v>
      </c>
    </row>
    <row r="220" customFormat="false" ht="13.5" hidden="true" customHeight="false" outlineLevel="0" collapsed="false">
      <c r="A220" s="21" t="s">
        <v>52</v>
      </c>
    </row>
    <row r="221" customFormat="false" ht="13.5" hidden="true" customHeight="false" outlineLevel="0" collapsed="false">
      <c r="A221" s="21" t="s">
        <v>52</v>
      </c>
    </row>
    <row r="222" customFormat="false" ht="13.5" hidden="true" customHeight="false" outlineLevel="0" collapsed="false">
      <c r="A222" s="21" t="s">
        <v>52</v>
      </c>
    </row>
    <row r="223" customFormat="false" ht="13.5" hidden="true" customHeight="false" outlineLevel="0" collapsed="false">
      <c r="A223" s="21" t="s">
        <v>52</v>
      </c>
    </row>
    <row r="224" customFormat="false" ht="13.5" hidden="true" customHeight="false" outlineLevel="0" collapsed="false">
      <c r="A224" s="21" t="s">
        <v>52</v>
      </c>
    </row>
    <row r="225" customFormat="false" ht="13.5" hidden="true" customHeight="false" outlineLevel="0" collapsed="false">
      <c r="A225" s="21" t="s">
        <v>52</v>
      </c>
    </row>
    <row r="226" customFormat="false" ht="13.5" hidden="true" customHeight="false" outlineLevel="0" collapsed="false">
      <c r="A226" s="21" t="s">
        <v>52</v>
      </c>
    </row>
    <row r="227" customFormat="false" ht="13.5" hidden="true" customHeight="false" outlineLevel="0" collapsed="false">
      <c r="A227" s="21" t="s">
        <v>53</v>
      </c>
    </row>
    <row r="228" customFormat="false" ht="13.5" hidden="true" customHeight="false" outlineLevel="0" collapsed="false">
      <c r="A228" s="21" t="s">
        <v>54</v>
      </c>
    </row>
    <row r="229" customFormat="false" ht="13.5" hidden="true" customHeight="false" outlineLevel="0" collapsed="false">
      <c r="A229" s="21" t="s">
        <v>55</v>
      </c>
    </row>
    <row r="230" customFormat="false" ht="13.5" hidden="true" customHeight="false" outlineLevel="0" collapsed="false">
      <c r="A230" s="21" t="s">
        <v>56</v>
      </c>
    </row>
    <row r="231" customFormat="false" ht="27" hidden="false" customHeight="true" outlineLevel="0" collapsed="false">
      <c r="A231" s="7" t="n">
        <v>9</v>
      </c>
      <c r="B231" s="34" t="s">
        <v>89</v>
      </c>
      <c r="C231" s="35" t="s">
        <v>72</v>
      </c>
      <c r="D231" s="35"/>
      <c r="E231" s="35"/>
      <c r="F231" s="35"/>
      <c r="G231" s="35"/>
      <c r="H231" s="36" t="s">
        <v>16</v>
      </c>
      <c r="I231" s="37" t="n">
        <v>21</v>
      </c>
      <c r="J231" s="37"/>
      <c r="K231" s="38"/>
      <c r="L231" s="39" t="n">
        <f aca="false">IF(AND(I231= "",J231= ""), 0, ROUND(ROUND(K231, 2) * ROUND(IF(J231="",I231,J231),  0), 2))</f>
        <v>0</v>
      </c>
      <c r="M231" s="7"/>
      <c r="O231" s="40" t="n">
        <v>0.2</v>
      </c>
      <c r="S231" s="7" t="n">
        <v>2256</v>
      </c>
    </row>
    <row r="232" customFormat="false" ht="13.5" hidden="true" customHeight="false" outlineLevel="0" collapsed="false">
      <c r="A232" s="21" t="s">
        <v>52</v>
      </c>
    </row>
    <row r="233" customFormat="false" ht="13.5" hidden="true" customHeight="false" outlineLevel="0" collapsed="false">
      <c r="A233" s="21" t="s">
        <v>52</v>
      </c>
    </row>
    <row r="234" customFormat="false" ht="13.5" hidden="true" customHeight="false" outlineLevel="0" collapsed="false">
      <c r="A234" s="21" t="s">
        <v>52</v>
      </c>
    </row>
    <row r="235" customFormat="false" ht="13.5" hidden="true" customHeight="false" outlineLevel="0" collapsed="false">
      <c r="A235" s="21" t="s">
        <v>52</v>
      </c>
    </row>
    <row r="236" customFormat="false" ht="13.5" hidden="true" customHeight="false" outlineLevel="0" collapsed="false">
      <c r="A236" s="21" t="s">
        <v>52</v>
      </c>
    </row>
    <row r="237" customFormat="false" ht="13.5" hidden="true" customHeight="false" outlineLevel="0" collapsed="false">
      <c r="A237" s="21" t="s">
        <v>52</v>
      </c>
    </row>
    <row r="238" customFormat="false" ht="13.5" hidden="true" customHeight="false" outlineLevel="0" collapsed="false">
      <c r="A238" s="21" t="s">
        <v>52</v>
      </c>
    </row>
    <row r="239" customFormat="false" ht="13.5" hidden="true" customHeight="false" outlineLevel="0" collapsed="false">
      <c r="A239" s="21" t="s">
        <v>52</v>
      </c>
    </row>
    <row r="240" customFormat="false" ht="13.5" hidden="true" customHeight="false" outlineLevel="0" collapsed="false">
      <c r="A240" s="21" t="s">
        <v>52</v>
      </c>
    </row>
    <row r="241" customFormat="false" ht="13.5" hidden="true" customHeight="false" outlineLevel="0" collapsed="false">
      <c r="A241" s="21" t="s">
        <v>52</v>
      </c>
    </row>
    <row r="242" customFormat="false" ht="13.5" hidden="true" customHeight="false" outlineLevel="0" collapsed="false">
      <c r="A242" s="21" t="s">
        <v>52</v>
      </c>
    </row>
    <row r="243" customFormat="false" ht="13.5" hidden="true" customHeight="false" outlineLevel="0" collapsed="false">
      <c r="A243" s="21" t="s">
        <v>53</v>
      </c>
    </row>
    <row r="244" customFormat="false" ht="13.5" hidden="true" customHeight="false" outlineLevel="0" collapsed="false">
      <c r="A244" s="21" t="s">
        <v>54</v>
      </c>
    </row>
    <row r="245" customFormat="false" ht="13.5" hidden="true" customHeight="false" outlineLevel="0" collapsed="false">
      <c r="A245" s="21" t="s">
        <v>55</v>
      </c>
    </row>
    <row r="246" customFormat="false" ht="13.5" hidden="true" customHeight="false" outlineLevel="0" collapsed="false">
      <c r="A246" s="21" t="s">
        <v>56</v>
      </c>
    </row>
    <row r="247" customFormat="false" ht="13.5" hidden="false" customHeight="true" outlineLevel="0" collapsed="false">
      <c r="A247" s="7" t="n">
        <v>9</v>
      </c>
      <c r="B247" s="34" t="s">
        <v>90</v>
      </c>
      <c r="C247" s="35" t="s">
        <v>74</v>
      </c>
      <c r="D247" s="35"/>
      <c r="E247" s="35"/>
      <c r="F247" s="35"/>
      <c r="G247" s="35"/>
      <c r="H247" s="36" t="s">
        <v>51</v>
      </c>
      <c r="I247" s="37" t="n">
        <v>1</v>
      </c>
      <c r="J247" s="37"/>
      <c r="K247" s="38"/>
      <c r="L247" s="39" t="n">
        <f aca="false">IF(AND(I247= "",J247= ""), 0, ROUND(ROUND(K247, 2) * ROUND(IF(J247="",I247,J247),  0), 2))</f>
        <v>0</v>
      </c>
      <c r="M247" s="7"/>
      <c r="O247" s="40" t="n">
        <v>0.2</v>
      </c>
      <c r="S247" s="7" t="n">
        <v>2256</v>
      </c>
    </row>
    <row r="248" customFormat="false" ht="13.5" hidden="true" customHeight="false" outlineLevel="0" collapsed="false">
      <c r="A248" s="21" t="s">
        <v>52</v>
      </c>
    </row>
    <row r="249" customFormat="false" ht="13.5" hidden="true" customHeight="false" outlineLevel="0" collapsed="false">
      <c r="A249" s="21" t="s">
        <v>52</v>
      </c>
    </row>
    <row r="250" customFormat="false" ht="13.5" hidden="true" customHeight="false" outlineLevel="0" collapsed="false">
      <c r="A250" s="21" t="s">
        <v>52</v>
      </c>
    </row>
    <row r="251" customFormat="false" ht="13.5" hidden="true" customHeight="false" outlineLevel="0" collapsed="false">
      <c r="A251" s="21" t="s">
        <v>52</v>
      </c>
    </row>
    <row r="252" customFormat="false" ht="13.5" hidden="true" customHeight="false" outlineLevel="0" collapsed="false">
      <c r="A252" s="21" t="s">
        <v>52</v>
      </c>
    </row>
    <row r="253" customFormat="false" ht="13.5" hidden="true" customHeight="false" outlineLevel="0" collapsed="false">
      <c r="A253" s="21" t="s">
        <v>52</v>
      </c>
    </row>
    <row r="254" customFormat="false" ht="13.5" hidden="true" customHeight="false" outlineLevel="0" collapsed="false">
      <c r="A254" s="21" t="s">
        <v>53</v>
      </c>
    </row>
    <row r="255" customFormat="false" ht="13.5" hidden="true" customHeight="false" outlineLevel="0" collapsed="false">
      <c r="A255" s="21" t="s">
        <v>54</v>
      </c>
    </row>
    <row r="256" customFormat="false" ht="13.5" hidden="true" customHeight="false" outlineLevel="0" collapsed="false">
      <c r="A256" s="21" t="s">
        <v>55</v>
      </c>
    </row>
    <row r="257" customFormat="false" ht="13.5" hidden="true" customHeight="false" outlineLevel="0" collapsed="false">
      <c r="A257" s="21" t="s">
        <v>56</v>
      </c>
    </row>
    <row r="258" customFormat="false" ht="13.5" hidden="false" customHeight="false" outlineLevel="0" collapsed="false">
      <c r="A258" s="21" t="s">
        <v>43</v>
      </c>
      <c r="B258" s="41"/>
      <c r="C258" s="42"/>
      <c r="D258" s="42"/>
      <c r="E258" s="42"/>
      <c r="F258" s="42"/>
      <c r="G258" s="42"/>
      <c r="L258" s="41"/>
    </row>
    <row r="259" customFormat="false" ht="16.5" hidden="false" customHeight="true" outlineLevel="0" collapsed="false">
      <c r="B259" s="41"/>
      <c r="C259" s="43" t="s">
        <v>85</v>
      </c>
      <c r="D259" s="43"/>
      <c r="E259" s="43"/>
      <c r="F259" s="43"/>
      <c r="G259" s="43"/>
      <c r="H259" s="44"/>
      <c r="I259" s="44"/>
      <c r="J259" s="44"/>
      <c r="K259" s="44"/>
      <c r="L259" s="44"/>
    </row>
    <row r="260" customFormat="false" ht="13.5" hidden="false" customHeight="false" outlineLevel="0" collapsed="false">
      <c r="B260" s="41"/>
      <c r="C260" s="45"/>
      <c r="D260" s="45"/>
      <c r="E260" s="45"/>
      <c r="F260" s="45"/>
      <c r="G260" s="45"/>
      <c r="H260" s="9"/>
      <c r="I260" s="9"/>
      <c r="J260" s="9"/>
      <c r="K260" s="9"/>
      <c r="L260" s="9"/>
    </row>
    <row r="261" customFormat="false" ht="13.5" hidden="false" customHeight="true" outlineLevel="0" collapsed="false">
      <c r="B261" s="41"/>
      <c r="C261" s="46" t="s">
        <v>57</v>
      </c>
      <c r="D261" s="46"/>
      <c r="E261" s="46"/>
      <c r="F261" s="46"/>
      <c r="G261" s="46"/>
      <c r="H261" s="47" t="n">
        <f aca="false">SUMIF(M198:M258, IF(M197="","",M197), L198:L258)</f>
        <v>0</v>
      </c>
      <c r="I261" s="47"/>
      <c r="J261" s="47"/>
      <c r="K261" s="47"/>
      <c r="L261" s="47"/>
    </row>
    <row r="262" customFormat="false" ht="13.5" hidden="true" customHeight="true" outlineLevel="0" collapsed="false">
      <c r="B262" s="41"/>
      <c r="C262" s="48" t="s">
        <v>58</v>
      </c>
      <c r="D262" s="48"/>
      <c r="E262" s="48"/>
      <c r="F262" s="48"/>
      <c r="G262" s="48"/>
      <c r="H262" s="49" t="n">
        <f aca="false">ROUND(SUMIF(M198:M258, IF(M197="","",M197), L198:L258) * 0.2, 2)</f>
        <v>0</v>
      </c>
      <c r="I262" s="49"/>
      <c r="J262" s="49"/>
      <c r="K262" s="49"/>
      <c r="L262" s="49"/>
    </row>
    <row r="263" customFormat="false" ht="13.5" hidden="true" customHeight="true" outlineLevel="0" collapsed="false">
      <c r="B263" s="41"/>
      <c r="C263" s="46" t="s">
        <v>59</v>
      </c>
      <c r="D263" s="46"/>
      <c r="E263" s="46"/>
      <c r="F263" s="46"/>
      <c r="G263" s="46"/>
      <c r="H263" s="47" t="n">
        <f aca="false">SUM(H261:H262)</f>
        <v>0</v>
      </c>
      <c r="I263" s="47"/>
      <c r="J263" s="47"/>
      <c r="K263" s="47"/>
      <c r="L263" s="47"/>
    </row>
    <row r="264" customFormat="false" ht="40.5" hidden="false" customHeight="true" outlineLevel="0" collapsed="false">
      <c r="B264" s="3"/>
      <c r="C264" s="51" t="s">
        <v>91</v>
      </c>
      <c r="D264" s="51"/>
      <c r="E264" s="51"/>
      <c r="F264" s="51"/>
      <c r="G264" s="51"/>
      <c r="H264" s="51"/>
      <c r="I264" s="51"/>
      <c r="J264" s="51"/>
      <c r="K264" s="51"/>
      <c r="L264" s="51"/>
    </row>
    <row r="266" customFormat="false" ht="15" hidden="false" customHeight="true" outlineLevel="0" collapsed="false">
      <c r="C266" s="52" t="s">
        <v>92</v>
      </c>
      <c r="D266" s="52"/>
      <c r="E266" s="52"/>
      <c r="F266" s="52"/>
      <c r="G266" s="52"/>
      <c r="H266" s="52"/>
      <c r="I266" s="52"/>
      <c r="J266" s="52"/>
      <c r="K266" s="52"/>
      <c r="L266" s="52"/>
    </row>
    <row r="267" customFormat="false" ht="19.5" hidden="false" customHeight="true" outlineLevel="0" collapsed="false">
      <c r="C267" s="53" t="s">
        <v>93</v>
      </c>
      <c r="D267" s="53"/>
      <c r="E267" s="53"/>
      <c r="F267" s="53"/>
      <c r="G267" s="53"/>
      <c r="H267" s="54" t="n">
        <f aca="false">SUMIF(M14:M14, "", L14:L14)</f>
        <v>0</v>
      </c>
      <c r="I267" s="54"/>
      <c r="J267" s="54"/>
      <c r="K267" s="54"/>
      <c r="L267" s="54"/>
    </row>
    <row r="268" customFormat="false" ht="19.5" hidden="false" customHeight="true" outlineLevel="0" collapsed="false">
      <c r="C268" s="53" t="s">
        <v>94</v>
      </c>
      <c r="D268" s="53"/>
      <c r="E268" s="53"/>
      <c r="F268" s="53"/>
      <c r="G268" s="53"/>
      <c r="H268" s="54" t="n">
        <f aca="false">SUMIF(M28:M89, "", L28:L89)</f>
        <v>0</v>
      </c>
      <c r="I268" s="54"/>
      <c r="J268" s="54"/>
      <c r="K268" s="54"/>
      <c r="L268" s="54"/>
    </row>
    <row r="269" customFormat="false" ht="19.5" hidden="false" customHeight="true" outlineLevel="0" collapsed="false">
      <c r="C269" s="53" t="s">
        <v>95</v>
      </c>
      <c r="D269" s="53"/>
      <c r="E269" s="53"/>
      <c r="F269" s="53"/>
      <c r="G269" s="53"/>
      <c r="H269" s="54" t="n">
        <f aca="false">SUMIF(M107:M180, "", L107:L180)</f>
        <v>0</v>
      </c>
      <c r="I269" s="54"/>
      <c r="J269" s="54"/>
      <c r="K269" s="54"/>
      <c r="L269" s="54"/>
    </row>
    <row r="270" customFormat="false" ht="19.5" hidden="false" customHeight="true" outlineLevel="0" collapsed="false">
      <c r="C270" s="53" t="s">
        <v>96</v>
      </c>
      <c r="D270" s="53"/>
      <c r="E270" s="53"/>
      <c r="F270" s="53"/>
      <c r="G270" s="53"/>
      <c r="H270" s="54" t="n">
        <f aca="false">SUMIF(M198:M247, "", L198:L247)</f>
        <v>0</v>
      </c>
      <c r="I270" s="54"/>
      <c r="J270" s="54"/>
      <c r="K270" s="54"/>
      <c r="L270" s="54"/>
    </row>
    <row r="271" customFormat="false" ht="13.5" hidden="false" customHeight="true" outlineLevel="0" collapsed="false">
      <c r="C271" s="55" t="s">
        <v>97</v>
      </c>
      <c r="D271" s="55"/>
      <c r="E271" s="55"/>
      <c r="F271" s="55"/>
      <c r="G271" s="55"/>
      <c r="H271" s="56"/>
      <c r="I271" s="56"/>
      <c r="J271" s="56"/>
      <c r="K271" s="56"/>
      <c r="L271" s="57"/>
    </row>
    <row r="272" customFormat="false" ht="13.5" hidden="false" customHeight="false" outlineLevel="0" collapsed="false">
      <c r="C272" s="58"/>
      <c r="D272" s="58"/>
      <c r="E272" s="58"/>
      <c r="F272" s="58"/>
      <c r="G272" s="58"/>
      <c r="H272" s="58"/>
      <c r="I272" s="58"/>
      <c r="J272" s="58"/>
      <c r="K272" s="58"/>
      <c r="L272" s="58"/>
    </row>
    <row r="273" customFormat="false" ht="13.5" hidden="false" customHeight="true" outlineLevel="0" collapsed="false">
      <c r="A273" s="7"/>
      <c r="C273" s="59" t="s">
        <v>57</v>
      </c>
      <c r="D273" s="59"/>
      <c r="E273" s="59"/>
      <c r="F273" s="59"/>
      <c r="G273" s="59"/>
      <c r="H273" s="60" t="n">
        <f aca="false">SUMIF(M5:M264, IF(M4="","",M4), L5:L264)</f>
        <v>0</v>
      </c>
      <c r="I273" s="60"/>
      <c r="J273" s="60"/>
      <c r="K273" s="60"/>
      <c r="L273" s="60"/>
    </row>
    <row r="274" customFormat="false" ht="13.5" hidden="false" customHeight="true" outlineLevel="0" collapsed="false">
      <c r="A274" s="7"/>
      <c r="C274" s="59" t="s">
        <v>58</v>
      </c>
      <c r="D274" s="59"/>
      <c r="E274" s="59"/>
      <c r="F274" s="59"/>
      <c r="G274" s="59"/>
      <c r="H274" s="60" t="n">
        <f aca="false">ROUND(SUMIF(M5:M264, IF(M4="","",M4), L5:L264) * 0.2, 2)</f>
        <v>0</v>
      </c>
      <c r="I274" s="60"/>
      <c r="J274" s="60"/>
      <c r="K274" s="60"/>
      <c r="L274" s="60"/>
    </row>
    <row r="275" customFormat="false" ht="13.5" hidden="false" customHeight="true" outlineLevel="0" collapsed="false">
      <c r="C275" s="61" t="s">
        <v>59</v>
      </c>
      <c r="D275" s="61"/>
      <c r="E275" s="61"/>
      <c r="F275" s="61"/>
      <c r="G275" s="61"/>
      <c r="H275" s="62" t="n">
        <f aca="false">SUM(H273:H274)</f>
        <v>0</v>
      </c>
      <c r="I275" s="62"/>
      <c r="J275" s="62"/>
      <c r="K275" s="62"/>
      <c r="L275" s="62"/>
    </row>
    <row r="276" customFormat="false" ht="13.5" hidden="false" customHeight="false" outlineLevel="0" collapsed="false">
      <c r="C276" s="63"/>
      <c r="D276" s="63"/>
      <c r="E276" s="63"/>
      <c r="F276" s="63"/>
      <c r="G276" s="63"/>
      <c r="H276" s="63"/>
      <c r="I276" s="63"/>
      <c r="J276" s="63"/>
      <c r="K276" s="63"/>
      <c r="L276" s="63"/>
    </row>
    <row r="277" customFormat="false" ht="13.5" hidden="false" customHeight="true" outlineLevel="0" collapsed="false">
      <c r="C277" s="64" t="s">
        <v>98</v>
      </c>
      <c r="D277" s="64"/>
      <c r="E277" s="64"/>
      <c r="F277" s="64"/>
      <c r="G277" s="64"/>
      <c r="H277" s="64"/>
      <c r="I277" s="64"/>
      <c r="J277" s="64"/>
      <c r="K277" s="64"/>
      <c r="L277" s="64"/>
    </row>
    <row r="278" customFormat="false" ht="13.5" hidden="false" customHeight="false" outlineLevel="0" collapsed="false">
      <c r="C278" s="65" t="str">
        <f aca="false">IF(Paramètres!AA2&lt;&gt;"",Paramètres!AA2,"")</f>
        <v>Zéro euro </v>
      </c>
      <c r="D278" s="65"/>
      <c r="E278" s="65"/>
      <c r="F278" s="65"/>
      <c r="G278" s="65"/>
      <c r="H278" s="65"/>
      <c r="I278" s="65"/>
      <c r="J278" s="65"/>
      <c r="K278" s="65"/>
      <c r="L278" s="65"/>
    </row>
    <row r="279" customFormat="false" ht="13.5" hidden="false" customHeight="false" outlineLevel="0" collapsed="false">
      <c r="C279" s="65"/>
      <c r="D279" s="65"/>
      <c r="E279" s="65"/>
      <c r="F279" s="65"/>
      <c r="G279" s="65"/>
      <c r="H279" s="65"/>
      <c r="I279" s="65"/>
      <c r="J279" s="65"/>
      <c r="K279" s="65"/>
      <c r="L279" s="65"/>
    </row>
    <row r="280" customFormat="false" ht="56.25" hidden="false" customHeight="true" outlineLevel="0" collapsed="false">
      <c r="H280" s="66" t="s">
        <v>99</v>
      </c>
      <c r="I280" s="66"/>
      <c r="J280" s="66"/>
      <c r="K280" s="66"/>
      <c r="L280" s="66"/>
    </row>
    <row r="282" customFormat="false" ht="84.75" hidden="false" customHeight="true" outlineLevel="0" collapsed="false">
      <c r="C282" s="67" t="s">
        <v>100</v>
      </c>
      <c r="D282" s="67"/>
      <c r="E282" s="67"/>
      <c r="F282" s="67"/>
      <c r="H282" s="67" t="s">
        <v>101</v>
      </c>
      <c r="I282" s="67"/>
      <c r="J282" s="67"/>
      <c r="K282" s="67"/>
      <c r="L282" s="67"/>
    </row>
    <row r="283" customFormat="false" ht="13.5" hidden="false" customHeight="true" outlineLevel="0" collapsed="false">
      <c r="C283" s="68" t="s">
        <v>102</v>
      </c>
      <c r="D283" s="68"/>
      <c r="E283" s="68"/>
      <c r="F283" s="68"/>
      <c r="G283" s="68"/>
      <c r="H283" s="68"/>
      <c r="I283" s="68"/>
      <c r="J283" s="68"/>
      <c r="K283" s="68"/>
      <c r="L283" s="68"/>
    </row>
  </sheetData>
  <mergeCells count="96">
    <mergeCell ref="C3:G3"/>
    <mergeCell ref="C4:G4"/>
    <mergeCell ref="C7:G7"/>
    <mergeCell ref="C8:G8"/>
    <mergeCell ref="C14:G14"/>
    <mergeCell ref="C21:G21"/>
    <mergeCell ref="C22:G22"/>
    <mergeCell ref="H22:L22"/>
    <mergeCell ref="C23:G23"/>
    <mergeCell ref="H23:L23"/>
    <mergeCell ref="C24:G24"/>
    <mergeCell ref="H24:L24"/>
    <mergeCell ref="C25:G25"/>
    <mergeCell ref="H25:L25"/>
    <mergeCell ref="C26:G26"/>
    <mergeCell ref="H26:L26"/>
    <mergeCell ref="C27:G27"/>
    <mergeCell ref="C28:G28"/>
    <mergeCell ref="C43:G43"/>
    <mergeCell ref="C49:G49"/>
    <mergeCell ref="C61:G61"/>
    <mergeCell ref="C73:G73"/>
    <mergeCell ref="C89:G89"/>
    <mergeCell ref="C100:G100"/>
    <mergeCell ref="C101:G101"/>
    <mergeCell ref="H101:L101"/>
    <mergeCell ref="C102:G102"/>
    <mergeCell ref="H102:L102"/>
    <mergeCell ref="C103:G103"/>
    <mergeCell ref="H103:L103"/>
    <mergeCell ref="C104:G104"/>
    <mergeCell ref="H104:L104"/>
    <mergeCell ref="C105:G105"/>
    <mergeCell ref="H105:L105"/>
    <mergeCell ref="C106:G106"/>
    <mergeCell ref="C107:G107"/>
    <mergeCell ref="C122:G122"/>
    <mergeCell ref="C128:G128"/>
    <mergeCell ref="C140:G140"/>
    <mergeCell ref="C152:G152"/>
    <mergeCell ref="C164:G164"/>
    <mergeCell ref="C180:G180"/>
    <mergeCell ref="C191:G191"/>
    <mergeCell ref="C192:G192"/>
    <mergeCell ref="H192:L192"/>
    <mergeCell ref="C193:G193"/>
    <mergeCell ref="H193:L193"/>
    <mergeCell ref="C194:G194"/>
    <mergeCell ref="H194:L194"/>
    <mergeCell ref="C195:G195"/>
    <mergeCell ref="H195:L195"/>
    <mergeCell ref="C196:G196"/>
    <mergeCell ref="H196:L196"/>
    <mergeCell ref="C197:G197"/>
    <mergeCell ref="C198:G198"/>
    <mergeCell ref="C213:G213"/>
    <mergeCell ref="C219:G219"/>
    <mergeCell ref="C231:G231"/>
    <mergeCell ref="C247:G247"/>
    <mergeCell ref="C258:G258"/>
    <mergeCell ref="C259:G259"/>
    <mergeCell ref="H259:L259"/>
    <mergeCell ref="C260:G260"/>
    <mergeCell ref="H260:L260"/>
    <mergeCell ref="C261:G261"/>
    <mergeCell ref="H261:L261"/>
    <mergeCell ref="C262:G262"/>
    <mergeCell ref="H262:L262"/>
    <mergeCell ref="C263:G263"/>
    <mergeCell ref="H263:L263"/>
    <mergeCell ref="C264:L264"/>
    <mergeCell ref="C266:L266"/>
    <mergeCell ref="C267:G267"/>
    <mergeCell ref="H267:L267"/>
    <mergeCell ref="C268:G268"/>
    <mergeCell ref="H268:L268"/>
    <mergeCell ref="C269:G269"/>
    <mergeCell ref="H269:L269"/>
    <mergeCell ref="C270:G270"/>
    <mergeCell ref="H270:L270"/>
    <mergeCell ref="C271:G271"/>
    <mergeCell ref="C272:L272"/>
    <mergeCell ref="C273:G273"/>
    <mergeCell ref="H273:L273"/>
    <mergeCell ref="C274:G274"/>
    <mergeCell ref="H274:L274"/>
    <mergeCell ref="C275:G275"/>
    <mergeCell ref="H275:L275"/>
    <mergeCell ref="C276:L276"/>
    <mergeCell ref="C277:L277"/>
    <mergeCell ref="C278:L278"/>
    <mergeCell ref="C279:L279"/>
    <mergeCell ref="H280:L280"/>
    <mergeCell ref="C282:F282"/>
    <mergeCell ref="H282:L282"/>
    <mergeCell ref="C283:L283"/>
  </mergeCells>
  <printOptions headings="false" gridLines="false" gridLinesSet="true" horizontalCentered="false" verticalCentered="false"/>
  <pageMargins left="0.551388888888889" right="0.551388888888889" top="0.551388888888889" bottom="0.551388888888889" header="0.236111111111111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&amp;L6223 - Réhabilitation de la toiture de la Préfecture de Haute Loire au Puy en Velay
MODE PLAN - Lot n°2 Désamiantage &amp;RPRO DCE - Edition du 18/03/2025</oddHeader>
    <oddFooter>&amp;L                Document établi par GBA&amp;Co Le PUY&amp;RPage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9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96875" defaultRowHeight="12.75" zeroHeight="false" outlineLevelRow="0" outlineLevelCol="0"/>
  <cols>
    <col collapsed="false" customWidth="true" hidden="false" outlineLevel="0" max="1" min="1" style="0" width="11.39"/>
    <col collapsed="false" customWidth="true" hidden="false" outlineLevel="0" max="2" min="2" style="0" width="35"/>
    <col collapsed="false" customWidth="true" hidden="false" outlineLevel="0" max="10" min="3" style="0" width="11.39"/>
  </cols>
  <sheetData>
    <row r="1" customFormat="false" ht="12.75" hidden="false" customHeight="true" outlineLevel="0" collapsed="false">
      <c r="B1" s="69" t="s">
        <v>103</v>
      </c>
      <c r="AA1" s="7" t="n">
        <f aca="false">IF(DPGF!H275&lt;&gt;"",DPGF!H275,"0")</f>
        <v>0</v>
      </c>
    </row>
    <row r="2" customFormat="false" ht="12.75" hidden="false" customHeight="true" outlineLevel="0" collapsed="false">
      <c r="AA2" s="7" t="str">
        <f aca="false">UPPER(MID(AA98,1,1))&amp;MID(AA98,2,168)</f>
        <v>Zéro euro </v>
      </c>
    </row>
    <row r="3" customFormat="false" ht="25.5" hidden="false" customHeight="true" outlineLevel="0" collapsed="false">
      <c r="A3" s="70" t="s">
        <v>104</v>
      </c>
      <c r="B3" s="71" t="s">
        <v>105</v>
      </c>
      <c r="C3" s="72" t="s">
        <v>106</v>
      </c>
      <c r="D3" s="72"/>
      <c r="E3" s="72"/>
      <c r="F3" s="72"/>
      <c r="G3" s="72"/>
      <c r="H3" s="72"/>
      <c r="I3" s="72"/>
      <c r="J3" s="72"/>
      <c r="AA3" s="7" t="n">
        <f aca="false">INT(AA1/1000000)</f>
        <v>0</v>
      </c>
    </row>
    <row r="4" customFormat="false" ht="12.75" hidden="false" customHeight="true" outlineLevel="0" collapsed="false">
      <c r="AA4" s="7" t="n">
        <f aca="false">INT((AA1-AA3*1000000)/1000)</f>
        <v>0</v>
      </c>
    </row>
    <row r="5" customFormat="false" ht="25.5" hidden="false" customHeight="true" outlineLevel="0" collapsed="false">
      <c r="A5" s="70" t="s">
        <v>107</v>
      </c>
      <c r="B5" s="71" t="s">
        <v>108</v>
      </c>
      <c r="C5" s="72" t="s">
        <v>109</v>
      </c>
      <c r="D5" s="72"/>
      <c r="E5" s="72"/>
      <c r="F5" s="72"/>
      <c r="G5" s="72"/>
      <c r="H5" s="72"/>
      <c r="I5" s="72"/>
      <c r="J5" s="72"/>
      <c r="AA5" s="7" t="n">
        <f aca="false">INT(AA1-AA3*1000000-AA4*1000)</f>
        <v>0</v>
      </c>
    </row>
    <row r="6" customFormat="false" ht="12.75" hidden="false" customHeight="true" outlineLevel="0" collapsed="false">
      <c r="AA6" s="7" t="n">
        <f aca="false">ROUND(AA1-AA3*1000000-AA4*1000-AA5,2)*100</f>
        <v>0</v>
      </c>
    </row>
    <row r="7" customFormat="false" ht="12.75" hidden="false" customHeight="true" outlineLevel="0" collapsed="false">
      <c r="A7" s="70" t="s">
        <v>110</v>
      </c>
      <c r="B7" s="71" t="s">
        <v>111</v>
      </c>
      <c r="C7" s="73" t="n">
        <v>6223</v>
      </c>
      <c r="AA7" s="7" t="n">
        <f aca="false">AA3-AA12*100</f>
        <v>0</v>
      </c>
    </row>
    <row r="8" customFormat="false" ht="12.75" hidden="false" customHeight="true" outlineLevel="0" collapsed="false">
      <c r="AA8" s="7" t="n">
        <f aca="false">0</f>
        <v>0</v>
      </c>
    </row>
    <row r="9" customFormat="false" ht="12.75" hidden="false" customHeight="true" outlineLevel="0" collapsed="false">
      <c r="A9" s="70" t="s">
        <v>112</v>
      </c>
      <c r="B9" s="71" t="s">
        <v>113</v>
      </c>
      <c r="C9" s="72" t="s">
        <v>41</v>
      </c>
      <c r="AA9" s="7" t="n">
        <f aca="false">AA4-AA15*100</f>
        <v>0</v>
      </c>
    </row>
    <row r="10" customFormat="false" ht="12.75" hidden="false" customHeight="true" outlineLevel="0" collapsed="false">
      <c r="AA10" s="7" t="n">
        <f aca="false">ROUND(AA5-AA18*100,0)</f>
        <v>0</v>
      </c>
    </row>
    <row r="11" customFormat="false" ht="25.5" hidden="false" customHeight="true" outlineLevel="0" collapsed="false">
      <c r="A11" s="70" t="s">
        <v>114</v>
      </c>
      <c r="B11" s="71" t="s">
        <v>115</v>
      </c>
      <c r="C11" s="72" t="s">
        <v>42</v>
      </c>
      <c r="D11" s="72"/>
      <c r="E11" s="72"/>
      <c r="F11" s="72"/>
      <c r="G11" s="72"/>
      <c r="H11" s="72"/>
      <c r="I11" s="72"/>
      <c r="J11" s="72"/>
      <c r="AA11" s="7" t="n">
        <f aca="false">AA6</f>
        <v>0</v>
      </c>
    </row>
    <row r="12" customFormat="false" ht="12.75" hidden="false" customHeight="true" outlineLevel="0" collapsed="false">
      <c r="AA12" s="7" t="n">
        <f aca="false">INT(AA3/100)</f>
        <v>0</v>
      </c>
    </row>
    <row r="13" customFormat="false" ht="12.75" hidden="false" customHeight="true" outlineLevel="0" collapsed="false">
      <c r="A13" s="70" t="s">
        <v>116</v>
      </c>
      <c r="B13" s="71" t="s">
        <v>117</v>
      </c>
      <c r="C13" s="72" t="s">
        <v>118</v>
      </c>
      <c r="AA13" s="7" t="n">
        <f aca="false">INT((AA3-AA12*100)/10)</f>
        <v>0</v>
      </c>
    </row>
    <row r="14" customFormat="false" ht="12.75" hidden="false" customHeight="true" outlineLevel="0" collapsed="false">
      <c r="AA14" s="7" t="n">
        <f aca="false">AA3-AA12*100-AA13*10</f>
        <v>0</v>
      </c>
    </row>
    <row r="15" customFormat="false" ht="12.75" hidden="false" customHeight="true" outlineLevel="0" collapsed="false">
      <c r="A15" s="70" t="s">
        <v>119</v>
      </c>
      <c r="B15" s="71" t="s">
        <v>120</v>
      </c>
      <c r="C15" s="72" t="s">
        <v>121</v>
      </c>
      <c r="AA15" s="7" t="n">
        <f aca="false">INT(AA4/100)</f>
        <v>0</v>
      </c>
    </row>
    <row r="16" customFormat="false" ht="12.75" hidden="false" customHeight="true" outlineLevel="0" collapsed="false">
      <c r="AA16" s="7" t="n">
        <f aca="false">INT((AA4-AA15*100)/10)</f>
        <v>0</v>
      </c>
    </row>
    <row r="17" customFormat="false" ht="12.75" hidden="false" customHeight="true" outlineLevel="0" collapsed="false">
      <c r="A17" s="70" t="s">
        <v>122</v>
      </c>
      <c r="B17" s="71" t="s">
        <v>123</v>
      </c>
      <c r="C17" s="72" t="s">
        <v>124</v>
      </c>
      <c r="AA17" s="7" t="n">
        <f aca="false">AA4-AA15*100-AA16*10</f>
        <v>0</v>
      </c>
    </row>
    <row r="18" customFormat="false" ht="12.75" hidden="false" customHeight="true" outlineLevel="0" collapsed="false">
      <c r="AA18" s="7" t="n">
        <f aca="false">INT(AA5/100)</f>
        <v>0</v>
      </c>
    </row>
    <row r="19" customFormat="false" ht="12.75" hidden="false" customHeight="true" outlineLevel="0" collapsed="false">
      <c r="C19" s="74" t="n">
        <v>0.2</v>
      </c>
      <c r="E19" s="75" t="s">
        <v>125</v>
      </c>
      <c r="AA19" s="7" t="n">
        <f aca="false">INT((AA5-AA18*100)/10)</f>
        <v>0</v>
      </c>
    </row>
    <row r="20" customFormat="false" ht="12.75" hidden="false" customHeight="true" outlineLevel="0" collapsed="false">
      <c r="C20" s="76" t="n">
        <v>0.055</v>
      </c>
      <c r="E20" s="75" t="s">
        <v>126</v>
      </c>
      <c r="AA20" s="7" t="n">
        <f aca="false">AA5-AA18*100-AA19*10</f>
        <v>0</v>
      </c>
    </row>
    <row r="21" customFormat="false" ht="12.75" hidden="false" customHeight="true" outlineLevel="0" collapsed="false">
      <c r="C21" s="76" t="n">
        <v>0</v>
      </c>
      <c r="E21" s="75" t="s">
        <v>127</v>
      </c>
      <c r="AA21" s="7" t="n">
        <f aca="false">INT(AA6/10)</f>
        <v>0</v>
      </c>
    </row>
    <row r="22" customFormat="false" ht="12.75" hidden="false" customHeight="true" outlineLevel="0" collapsed="false">
      <c r="C22" s="77" t="n">
        <v>0</v>
      </c>
      <c r="E22" s="75" t="s">
        <v>128</v>
      </c>
      <c r="AA22" s="7" t="n">
        <f aca="false">ROUND(AA6-AA21*10,0)</f>
        <v>0</v>
      </c>
    </row>
    <row r="23" customFormat="false" ht="12.75" hidden="false" customHeight="true" outlineLevel="0" collapsed="false">
      <c r="AA23" s="7" t="str">
        <f aca="false">IF(AA12=0,"",IF(AA12=1,"",IF(AA12=2,"deux ",IF(AA12=3,"trois ",IF(AA12=4,"quatre ",IF(AA12=5,"cinq ",AA42))))))</f>
        <v/>
      </c>
    </row>
    <row r="24" customFormat="false" ht="12.75" hidden="false" customHeight="true" outlineLevel="0" collapsed="false">
      <c r="A24" s="70" t="s">
        <v>129</v>
      </c>
      <c r="B24" s="71" t="s">
        <v>130</v>
      </c>
      <c r="C24" s="72"/>
      <c r="D24" s="72"/>
      <c r="E24" s="72"/>
      <c r="F24" s="72"/>
      <c r="G24" s="72"/>
      <c r="H24" s="72"/>
      <c r="I24" s="72"/>
      <c r="J24" s="72"/>
      <c r="AA24" s="7" t="str">
        <f aca="false">IF(AA12=0,"",IF(AA12&lt;2,"cent ",AA43))</f>
        <v/>
      </c>
    </row>
    <row r="25" customFormat="false" ht="12.75" hidden="false" customHeight="true" outlineLevel="0" collapsed="false">
      <c r="AA25" s="7" t="str">
        <f aca="false">IF(AA13=1,AA44,IF(AA13=7,AA64,IF(AA13=9,AA80,AA89)))</f>
        <v/>
      </c>
    </row>
    <row r="26" customFormat="false" ht="12.75" hidden="false" customHeight="true" outlineLevel="0" collapsed="false">
      <c r="A26" s="70" t="s">
        <v>131</v>
      </c>
      <c r="B26" s="71" t="s">
        <v>132</v>
      </c>
      <c r="C26" s="72"/>
      <c r="D26" s="72"/>
      <c r="E26" s="72"/>
      <c r="F26" s="72"/>
      <c r="G26" s="72"/>
      <c r="H26" s="72"/>
      <c r="I26" s="72"/>
      <c r="J26" s="72"/>
      <c r="AA26" s="7" t="str">
        <f aca="false">IF(AA7=11,"",IF(AA7=12,"",IF(AA7=13,"",IF(AA7=14,"",IF(AA7=15,"",IF(AA7=16,"",AA45))))))</f>
        <v/>
      </c>
    </row>
    <row r="27" customFormat="false" ht="12.75" hidden="false" customHeight="true" outlineLevel="0" collapsed="false">
      <c r="AA27" s="7" t="str">
        <f aca="false">IF(AA3=0,"",IF(AA3&lt;2,"million ","millions "))</f>
        <v/>
      </c>
    </row>
    <row r="28" customFormat="false" ht="12.75" hidden="false" customHeight="true" outlineLevel="0" collapsed="false">
      <c r="A28" s="70" t="s">
        <v>133</v>
      </c>
      <c r="B28" s="71" t="s">
        <v>134</v>
      </c>
      <c r="C28" s="72"/>
      <c r="D28" s="72"/>
      <c r="E28" s="72"/>
      <c r="F28" s="72"/>
      <c r="G28" s="72"/>
      <c r="H28" s="72"/>
      <c r="I28" s="72"/>
      <c r="J28" s="72"/>
      <c r="AA28" s="7" t="str">
        <f aca="false">IF(AA8=1,"",IF(AA15=0,"",IF(AA15=1,"",IF(AA15=2,"deux ",IF(AA15=3,"trois ",IF(AA15=4,"quatre ",IF(AA15=5,"cinq ",AA46)))))))</f>
        <v/>
      </c>
    </row>
    <row r="29" customFormat="false" ht="12.75" hidden="false" customHeight="true" outlineLevel="0" collapsed="false">
      <c r="AA29" s="7" t="str">
        <f aca="false">IF(AA15=0,"",IF(AA15&lt;2,"cent ",AA47))</f>
        <v/>
      </c>
    </row>
    <row r="30" customFormat="false" ht="12.75" hidden="false" customHeight="true" outlineLevel="0" collapsed="false">
      <c r="AA30" s="7" t="str">
        <f aca="false">IF(AA16=1,AA48,IF(AA16=7,AA66,IF(AA16=9,AA81,AA90)))</f>
        <v/>
      </c>
    </row>
    <row r="31" customFormat="false" ht="12.75" hidden="false" customHeight="true" outlineLevel="0" collapsed="false">
      <c r="AA31" s="7" t="str">
        <f aca="false">IF(AA4=1,"",AA49)</f>
        <v/>
      </c>
    </row>
    <row r="32" customFormat="false" ht="12.75" hidden="false" customHeight="true" outlineLevel="0" collapsed="false">
      <c r="AA32" s="7" t="str">
        <f aca="false">IF(AA4&gt;0,"mille ","")</f>
        <v/>
      </c>
    </row>
    <row r="33" customFormat="false" ht="12.75" hidden="false" customHeight="true" outlineLevel="0" collapsed="false">
      <c r="AA33" s="7" t="str">
        <f aca="false">IF(INT(AA1)=0,"zéro ",IF(AA18=0,"",IF(AA18=1,"",IF(AA18=2,"deux ",IF(AA18=3,"trois ",IF(AA18=4,"quatre ",IF(AA18=5,"cinq ",AA50)))))))</f>
        <v>zéro </v>
      </c>
    </row>
    <row r="34" customFormat="false" ht="12.75" hidden="false" customHeight="true" outlineLevel="0" collapsed="false">
      <c r="AA34" s="7" t="str">
        <f aca="false">IF(AA18=0,"",IF(AA18&lt;2,"cent ",AA51))</f>
        <v/>
      </c>
    </row>
    <row r="35" customFormat="false" ht="12.75" hidden="false" customHeight="true" outlineLevel="0" collapsed="false">
      <c r="AA35" s="7" t="str">
        <f aca="false">IF(AA19=1,AA52,IF(AA19=7,AA68,IF(AA19=9,AA83,AA91)))</f>
        <v/>
      </c>
    </row>
    <row r="36" customFormat="false" ht="12.75" hidden="false" customHeight="true" outlineLevel="0" collapsed="false">
      <c r="AA36" s="7" t="str">
        <f aca="false">IF(AA10=11,"",IF(AA10=12,"",IF(AA10=13,"",IF(AA10=14,"",IF(AA10=15,"",IF(AA10=16,"",AA53))))))</f>
        <v/>
      </c>
    </row>
    <row r="37" customFormat="false" ht="12.75" hidden="false" customHeight="true" outlineLevel="0" collapsed="false">
      <c r="AA37" s="7" t="str">
        <f aca="false">IF(INT(AA1&lt;2),"euro ","euros ")</f>
        <v>euro </v>
      </c>
    </row>
    <row r="38" customFormat="false" ht="12.75" hidden="false" customHeight="true" outlineLevel="0" collapsed="false">
      <c r="AA38" s="7" t="str">
        <f aca="false">IF(AA6&gt;0,"et ","")</f>
        <v/>
      </c>
    </row>
    <row r="39" customFormat="false" ht="12.75" hidden="false" customHeight="true" outlineLevel="0" collapsed="false">
      <c r="AA39" s="7" t="str">
        <f aca="false">IF(AA21=1,AA54,IF(AA21=7,AA70,IF(AA21=9,AA84,AA92)))</f>
        <v/>
      </c>
    </row>
    <row r="40" customFormat="false" ht="12.75" hidden="false" customHeight="true" outlineLevel="0" collapsed="false">
      <c r="AA40" s="7" t="str">
        <f aca="false">IF(AA11=11,"",IF(AA11=12,"",IF(AA11=13,"",IF(AA11=14,"",IF(AA11=15,"",IF(AA11=16,"",AA55))))))</f>
        <v/>
      </c>
    </row>
    <row r="41" customFormat="false" ht="12.75" hidden="false" customHeight="true" outlineLevel="0" collapsed="false">
      <c r="AA41" s="7" t="str">
        <f aca="false">IF(AA6=0,"",IF(AA6&lt;2,"centime","centimes"))</f>
        <v/>
      </c>
    </row>
    <row r="42" customFormat="false" ht="12.75" hidden="false" customHeight="true" outlineLevel="0" collapsed="false">
      <c r="AA42" s="7" t="str">
        <f aca="false">IF(AA3=0," ",IF(AA12=6,"six ",IF(AA12=7,"sept ",IF(AA12=8,"huit ",IF(AA12=9,"neuf ",)))))</f>
        <v> </v>
      </c>
    </row>
    <row r="43" customFormat="false" ht="12.75" hidden="false" customHeight="true" outlineLevel="0" collapsed="false">
      <c r="AA43" s="7" t="str">
        <f aca="false">IF(AA7&gt;0,"cent ", "cents ")</f>
        <v>cents </v>
      </c>
    </row>
    <row r="44" customFormat="false" ht="12.75" hidden="false" customHeight="true" outlineLevel="0" collapsed="false">
      <c r="AA44" s="7" t="str">
        <f aca="false">IF(AA7=10,"dix ",IF(AA7=11,"onze ",IF(AA7=12,"douze ",IF(AA7=13,"treize ",IF(AA7=14,"quatorze ",IF(AA7=15,"quinze ",AA56))))))</f>
        <v/>
      </c>
    </row>
    <row r="45" customFormat="false" ht="12.75" hidden="false" customHeight="true" outlineLevel="0" collapsed="false">
      <c r="AA45" s="7" t="str">
        <f aca="false">IF(AA7=17,"",IF(AA7=18,"",IF(AA7=19,"",AA57)))</f>
        <v/>
      </c>
    </row>
    <row r="46" customFormat="false" ht="12.75" hidden="false" customHeight="true" outlineLevel="0" collapsed="false">
      <c r="AA46" s="7" t="n">
        <f aca="false">IF(AA15=6,"six ",IF(AA15=7,"sept ",IF(AA15=8,"huit ",IF(AA15=9,"neuf ",))))</f>
        <v>0</v>
      </c>
    </row>
    <row r="47" customFormat="false" ht="12.75" hidden="false" customHeight="true" outlineLevel="0" collapsed="false">
      <c r="AA47" s="7" t="str">
        <f aca="false">IF(AA9&gt;0,"cent ", "cents ")</f>
        <v>cents </v>
      </c>
    </row>
    <row r="48" customFormat="false" ht="12.75" hidden="false" customHeight="true" outlineLevel="0" collapsed="false">
      <c r="AA48" s="7" t="str">
        <f aca="false">IF(AA9=10,"dix ",IF(AA9=11,"onze ",IF(AA9=12,"douze ",IF(AA9=13,"treize ",IF(AA9=14,"quatorze ",IF(AA9=15,"quinze ",AA58))))))</f>
        <v/>
      </c>
    </row>
    <row r="49" customFormat="false" ht="12.75" hidden="false" customHeight="true" outlineLevel="0" collapsed="false">
      <c r="AA49" s="7" t="str">
        <f aca="false">IF(AA9=11,"",IF(AA9=12,"",IF(AA9=13,"",IF(AA9=14,"",IF(AA9=15,"",IF(AA9=16,"",AA59))))))</f>
        <v/>
      </c>
    </row>
    <row r="50" customFormat="false" ht="12.75" hidden="false" customHeight="true" outlineLevel="0" collapsed="false">
      <c r="AA50" s="7" t="n">
        <f aca="false">IF(AA18=6,"six ",IF(AA18=7,"sept ",IF(AA18=8,"huit ",IF(AA18=9,"neuf ",))))</f>
        <v>0</v>
      </c>
    </row>
    <row r="51" customFormat="false" ht="12.75" hidden="false" customHeight="true" outlineLevel="0" collapsed="false">
      <c r="AA51" s="7" t="str">
        <f aca="false">IF(AA10&gt;0,"cent ", "cents ")</f>
        <v>cents </v>
      </c>
    </row>
    <row r="52" customFormat="false" ht="12.75" hidden="false" customHeight="true" outlineLevel="0" collapsed="false">
      <c r="AA52" s="7" t="str">
        <f aca="false">IF(AA10=10,"dix ",IF(AA10=11,"onze ",IF(AA10=12,"douze ",IF(AA10=13,"treize ",IF(AA10=14,"quatorze ",IF(AA10=15,"quinze ",AA60))))))</f>
        <v/>
      </c>
    </row>
    <row r="53" customFormat="false" ht="12.75" hidden="false" customHeight="true" outlineLevel="0" collapsed="false">
      <c r="AA53" s="7" t="str">
        <f aca="false">IF(AA10=17,"",IF(AA10=18,"",IF(AA10=19,"",AA61)))</f>
        <v/>
      </c>
    </row>
    <row r="54" customFormat="false" ht="12.75" hidden="false" customHeight="true" outlineLevel="0" collapsed="false">
      <c r="AA54" s="7" t="str">
        <f aca="false">IF(AA11=10,"dix ",IF(AA11=11,"onze ",IF(AA11=12,"douze ",IF(AA11=13,"treize ",IF(AA11=14,"quatorze ",IF(AA11=15,"quinze ",AA62))))))</f>
        <v/>
      </c>
    </row>
    <row r="55" customFormat="false" ht="12.75" hidden="false" customHeight="true" outlineLevel="0" collapsed="false">
      <c r="AA55" s="7" t="str">
        <f aca="false">IF(AA11=17,"",IF(AA11=18,"",IF(AA11=19,"",AA63)))</f>
        <v/>
      </c>
    </row>
    <row r="56" customFormat="false" ht="12.75" hidden="false" customHeight="true" outlineLevel="0" collapsed="false">
      <c r="AA56" s="7" t="str">
        <f aca="false">IF(AA7=16,"seize ",IF(AA7=17,"dix-sept ",IF(AA7=18,"dix-huit ",IF(AA7=19,"dix-neuf ",AA64))))</f>
        <v/>
      </c>
    </row>
    <row r="57" customFormat="false" ht="12.75" hidden="false" customHeight="true" outlineLevel="0" collapsed="false">
      <c r="AA57" s="7" t="str">
        <f aca="false">IF(AA7=21,"et un ",IF(AA7=31,"et un ",IF(AA7=41,"et un ",IF(AA7=51,"et un ",IF(AA7=61,"et un ",AA65)))))</f>
        <v/>
      </c>
    </row>
    <row r="58" customFormat="false" ht="12.75" hidden="false" customHeight="true" outlineLevel="0" collapsed="false">
      <c r="AA58" s="7" t="str">
        <f aca="false">IF(AA9=16,"seize ",IF(AA9=17,"dix-sept ",IF(AA9=18,"dix-huit ",IF(AA9=19,"dix-neuf ",AA66))))</f>
        <v/>
      </c>
    </row>
    <row r="59" customFormat="false" ht="12.75" hidden="false" customHeight="true" outlineLevel="0" collapsed="false">
      <c r="AA59" s="7" t="str">
        <f aca="false">IF(AA9=17,"",IF(AA9=18,"",IF(AA9=19,"",AA67)))</f>
        <v/>
      </c>
    </row>
    <row r="60" customFormat="false" ht="12.75" hidden="false" customHeight="true" outlineLevel="0" collapsed="false">
      <c r="AA60" s="7" t="str">
        <f aca="false">IF(AA10=16,"seize ",IF(AA10=17,"dix-sept ",IF(AA10=18,"dix-huit ",IF(AA10=19,"dix-neuf ",AA68))))</f>
        <v/>
      </c>
    </row>
    <row r="61" customFormat="false" ht="12.75" hidden="false" customHeight="true" outlineLevel="0" collapsed="false">
      <c r="AA61" s="7" t="str">
        <f aca="false">IF(AA10=21,"et un ",IF(AA10=31,"et un ",IF(AA10=41,"et un ",IF(AA10=51,"et un ",IF(AA10=61,"et un ",AA69)))))</f>
        <v/>
      </c>
    </row>
    <row r="62" customFormat="false" ht="12.75" hidden="false" customHeight="true" outlineLevel="0" collapsed="false">
      <c r="AA62" s="7" t="str">
        <f aca="false">IF(AA11=16,"seize ",IF(AA11=17,"dix-sept ",IF(AA11=18,"dix-huit ",IF(AA11=19,"dix-neuf ",AA70))))</f>
        <v/>
      </c>
    </row>
    <row r="63" customFormat="false" ht="12.75" hidden="false" customHeight="true" outlineLevel="0" collapsed="false">
      <c r="AA63" s="7" t="str">
        <f aca="false">IF(AA11=21,"et un ",IF(AA11=31,"et un ",IF(AA11=41,"et un ",IF(AA11=51,"et un ",IF(AA11=61,"et un ",AA71)))))</f>
        <v/>
      </c>
    </row>
    <row r="64" customFormat="false" ht="12.75" hidden="false" customHeight="true" outlineLevel="0" collapsed="false">
      <c r="AA64" s="7" t="str">
        <f aca="false">IF(AA7=70,"soixante-dix ",IF(AA7=71,"soixante et onze ",IF(AA7=72,"soixante-douze ",IF(AA7=73,"soixante-treize ",IF(AA7=74,"soixante-quatorze ",IF(AA7=75,"soixante-quinze ",AA72))))))</f>
        <v/>
      </c>
    </row>
    <row r="65" customFormat="false" ht="12.75" hidden="false" customHeight="true" outlineLevel="0" collapsed="false">
      <c r="AA65" s="7" t="str">
        <f aca="false">IF(AA13=9,"",IF(AA13=7,"",IF(AA14=0,"",IF(AA14=1,"un ",IF(AA14=2,"deux ",IF(AA14=3,"trois ",IF(AA14=4,"quatre ",IF(AA14=5,"cinq ",AA73))))))))</f>
        <v/>
      </c>
    </row>
    <row r="66" customFormat="false" ht="12.75" hidden="false" customHeight="true" outlineLevel="0" collapsed="false">
      <c r="AA66" s="7" t="str">
        <f aca="false">IF(AA9=70,"soixante-dix ",IF(AA9=71,"soixante et onze ",IF(AA9=72,"soixante-douze ",IF(AA9=73,"soixante-treize ",IF(AA9=74,"soixante-quatorze ",IF(AA9=75,"soixante-quinze ",AA74))))))</f>
        <v/>
      </c>
    </row>
    <row r="67" customFormat="false" ht="12.75" hidden="false" customHeight="true" outlineLevel="0" collapsed="false">
      <c r="AA67" s="7" t="str">
        <f aca="false">IF(AA9=21,"et un ",IF(AA9=31,"et un ",IF(AA9=41,"et un ",IF(AA9=51,"et un ",IF(AA9=61,"et un ",AA75)))))</f>
        <v/>
      </c>
    </row>
    <row r="68" customFormat="false" ht="12.75" hidden="false" customHeight="true" outlineLevel="0" collapsed="false">
      <c r="AA68" s="7" t="str">
        <f aca="false">IF(AA10=70,"soixante-dix ",IF(AA10=71,"soixante et onze ",IF(AA10=72,"soixante-douze ",IF(AA10=73,"soixante-treize ",IF(AA10=74,"soixante-quatorze ",IF(AA10=75,"soixante-quinze ",AA76))))))</f>
        <v/>
      </c>
    </row>
    <row r="69" customFormat="false" ht="12.75" hidden="false" customHeight="true" outlineLevel="0" collapsed="false">
      <c r="AA69" s="7" t="str">
        <f aca="false">IF(AA19=9,"",IF(AA19=7,"",IF(AA20=0,"",IF(AA20=1,"un ",IF(AA20=2,"deux ",IF(AA20=3,"trois ",IF(AA20=4,"quatre ",IF(AA20=5,"cinq ",AA77))))))))</f>
        <v/>
      </c>
    </row>
    <row r="70" customFormat="false" ht="12.75" hidden="false" customHeight="true" outlineLevel="0" collapsed="false">
      <c r="AA70" s="7" t="str">
        <f aca="false">IF(AA11=70,"soixante-dix ",IF(AA11=71,"soixante et onze ",IF(AA11=72,"soixante-douze ",IF(AA11=73,"soixante-treize ",IF(AA11=74,"soixante-quatorze ",IF(AA11=75,"soixante-quinze ",AA78))))))</f>
        <v/>
      </c>
    </row>
    <row r="71" customFormat="false" ht="12.75" hidden="false" customHeight="true" outlineLevel="0" collapsed="false">
      <c r="AA71" s="7" t="str">
        <f aca="false">IF(AA21=9,"",IF(AA21=7,"",IF(AA22=0,"",IF(AA22=1,"un ",IF(AA22=2,"deux ",IF(AA22=3,"trois ",IF(AA22=4,"quatre ",IF(AA22=5,"cinq ",AA79))))))))</f>
        <v/>
      </c>
    </row>
    <row r="72" customFormat="false" ht="12.75" hidden="false" customHeight="true" outlineLevel="0" collapsed="false">
      <c r="AA72" s="7" t="str">
        <f aca="false">IF(AA7=76,"soixante-seize ",IF(AA7=77,"soixante-dix-sept ",IF(AA7=78,"soixante-dix-huit ",IF(AA7=79,"soixante-dix-neuf ",AA80))))</f>
        <v/>
      </c>
    </row>
    <row r="73" customFormat="false" ht="12.75" hidden="false" customHeight="true" outlineLevel="0" collapsed="false">
      <c r="AA73" s="7" t="n">
        <f aca="false">IF(AA13=9,"",IF(AA14=6,"six ",IF(AA14=7,"sept ",IF(AA14=8,"huit ",IF(AA14=9,"neuf ",)))))</f>
        <v>0</v>
      </c>
    </row>
    <row r="74" customFormat="false" ht="12.75" hidden="false" customHeight="true" outlineLevel="0" collapsed="false">
      <c r="AA74" s="7" t="str">
        <f aca="false">IF(AA9=76,"soixante-seize ",IF(AA9=77,"soixante-dix-sept ",IF(AA9=78,"soixante-dix-huit ",IF(AA9=79,"soixante-dix-neuf ",AA81))))</f>
        <v/>
      </c>
    </row>
    <row r="75" customFormat="false" ht="12.75" hidden="false" customHeight="true" outlineLevel="0" collapsed="false">
      <c r="AA75" s="7" t="str">
        <f aca="false">IF(AA16=9,"",IF(AA16=7,"",IF(AA17=0,"",IF(AA17=1,"un ",IF(AA17=2,"deux ",IF(AA17=3,"trois ",IF(AA17=4,"quatre ",IF(AA17=5,"cinq ",AA82))))))))</f>
        <v/>
      </c>
    </row>
    <row r="76" customFormat="false" ht="12.75" hidden="false" customHeight="true" outlineLevel="0" collapsed="false">
      <c r="AA76" s="7" t="str">
        <f aca="false">IF(AA10=76,"soixante-seize ",IF(AA10=77,"soixante-dix-sept ",IF(AA10=78,"soixante-dix-huit ",IF(AA10=79,"soixante-dix-neuf ",AA83))))</f>
        <v/>
      </c>
    </row>
    <row r="77" customFormat="false" ht="12.75" hidden="false" customHeight="true" outlineLevel="0" collapsed="false">
      <c r="AA77" s="7" t="n">
        <f aca="false">IF(AA19=9,"",IF(AA20=6,"six ",IF(AA20=7,"sept ",IF(AA20=8,"huit ",IF(AA20=9,"neuf ",)))))</f>
        <v>0</v>
      </c>
    </row>
    <row r="78" customFormat="false" ht="12.75" hidden="false" customHeight="true" outlineLevel="0" collapsed="false">
      <c r="AA78" s="7" t="str">
        <f aca="false">IF(AA11=76,"soixante-seize ",IF(AA11=77,"soixante-dix-sept ",IF(AA11=78,"soixante-dix-huit ",IF(AA11=79,"soixante-dix-neuf ",AA84))))</f>
        <v/>
      </c>
    </row>
    <row r="79" customFormat="false" ht="12.75" hidden="false" customHeight="true" outlineLevel="0" collapsed="false">
      <c r="AA79" s="7" t="n">
        <f aca="false">IF(AA21=9,"",IF(AA22=6,"six ",IF(AA22=7,"sept ",IF(AA22=8,"huit ",IF(AA22=9,"neuf ",)))))</f>
        <v>0</v>
      </c>
    </row>
    <row r="80" customFormat="false" ht="12.75" hidden="false" customHeight="true" outlineLevel="0" collapsed="false">
      <c r="AA80" s="7" t="str">
        <f aca="false">IF(AA7=90,"quatre-vingt-dix ",IF(AA7=91,"quatre-vingt-onze ",IF(AA7=92,"quatre-vingt-douze ",IF(AA7=93,"quatre-vingt-treize ",IF(AA7=94,"quatre-vingt-quatorze ",IF(AA7=95,"quatre-vingt-quinze ",AA85))))))</f>
        <v/>
      </c>
    </row>
    <row r="81" customFormat="false" ht="12.75" hidden="false" customHeight="true" outlineLevel="0" collapsed="false">
      <c r="AA81" s="7" t="str">
        <f aca="false">IF(AA9=90,"quatre-vingt-dix ",IF(AA9=91,"quatre-vingt-onze ",IF(AA9=92,"quatre-vingt-douze ",IF(AA9=93,"quatre-vingt-treize ",IF(AA9=94,"quatre-vingt-quatorze ",IF(AA9=95,"quatre-vingt-quinze ",AA86))))))</f>
        <v/>
      </c>
    </row>
    <row r="82" customFormat="false" ht="12.75" hidden="false" customHeight="true" outlineLevel="0" collapsed="false">
      <c r="AA82" s="7" t="n">
        <f aca="false">IF(AA16=9,"",IF(AA17=6,"six ",IF(AA17=7,"sept ",IF(AA17=8,"huit ",IF(AA17=9,"neuf ",)))))</f>
        <v>0</v>
      </c>
    </row>
    <row r="83" customFormat="false" ht="12.75" hidden="false" customHeight="true" outlineLevel="0" collapsed="false">
      <c r="AA83" s="7" t="str">
        <f aca="false">IF(AA10=90,"quatre-vingt-dix ",IF(AA10=91,"quatre-vingt-onze ",IF(AA10=92,"quatre-vingt-douze ",IF(AA10=93,"quatre-vingt-treize ",IF(AA10=94,"quatre-vingt-quatorze ",IF(AA10=95,"quatre-vingt-quinze ",AA87))))))</f>
        <v/>
      </c>
    </row>
    <row r="84" customFormat="false" ht="12.75" hidden="false" customHeight="true" outlineLevel="0" collapsed="false">
      <c r="AA84" s="7" t="str">
        <f aca="false">IF(AA11=90,"quatre-vingt-dix ",IF(AA11=91,"quatre-vingt-onze ",IF(AA11=92,"quatre-vingt-douze ",IF(AA11=93,"quatre-vingt-treize ",IF(AA11=94,"quatre-vingt-quatorze ",IF(AA11=95,"quatre-vingt-quinze ",AA88))))))</f>
        <v/>
      </c>
    </row>
    <row r="85" customFormat="false" ht="12.75" hidden="false" customHeight="true" outlineLevel="0" collapsed="false">
      <c r="AA85" s="7" t="str">
        <f aca="false">IF(AA7=96,"quatre-vingt-seize ",IF(AA7=97,"quatre-vingt-dix-sept ",IF(AA7=98,"quatre-vingt-dix-huit ",IF(AA7=99,"quatre-vingt-dix-neuf ",AA89))))</f>
        <v/>
      </c>
    </row>
    <row r="86" customFormat="false" ht="12.75" hidden="false" customHeight="true" outlineLevel="0" collapsed="false">
      <c r="AA86" s="7" t="str">
        <f aca="false">IF(AA9=96,"quatre-vingt-seize ",IF(AA9=97,"quatre-vingt-dix-sept ",IF(AA9=98,"quatre-vingt-dix-huit ",IF(AA9=99,"quatre-vingt-dix-neuf ",AA90))))</f>
        <v/>
      </c>
    </row>
    <row r="87" customFormat="false" ht="12.75" hidden="false" customHeight="true" outlineLevel="0" collapsed="false">
      <c r="AA87" s="7" t="str">
        <f aca="false">IF(AA10=96,"quatre-vingt-seize ",IF(AA10=97,"quatre-vingt-dix-sept ",IF(AA10=98,"quatre-vingt-dix-huit ",IF(AA10=99,"quatre-vingt-dix-neuf ",AA91))))</f>
        <v/>
      </c>
    </row>
    <row r="88" customFormat="false" ht="12.75" hidden="false" customHeight="true" outlineLevel="0" collapsed="false">
      <c r="AA88" s="7" t="str">
        <f aca="false">IF(AA11=96,"quatre-vingt-seize ",IF(AA11=97,"quatre-vingt-dix-sept ",IF(AA11=98,"quatre-vingt-dix-huit ",IF(AA11=99,"quatre-vingt-dix-neuf ",AA92))))</f>
        <v/>
      </c>
    </row>
    <row r="89" customFormat="false" ht="12.75" hidden="false" customHeight="true" outlineLevel="0" collapsed="false">
      <c r="AA89" s="7" t="str">
        <f aca="false">IF(AA13=2,"vingt ",IF(AA13=3,"trente ",IF(AA13=4,"quarante ",IF(AA13=5,"cinquante ",AA93))))</f>
        <v/>
      </c>
    </row>
    <row r="90" customFormat="false" ht="12.75" hidden="false" customHeight="true" outlineLevel="0" collapsed="false">
      <c r="AA90" s="7" t="str">
        <f aca="false">IF(AA16=2,"vingt ",IF(AA16=3,"trente ",IF(AA16=4,"quarante ",IF(AA16=5,"cinquante ",AA94))))</f>
        <v/>
      </c>
    </row>
    <row r="91" customFormat="false" ht="12.75" hidden="false" customHeight="true" outlineLevel="0" collapsed="false">
      <c r="AA91" s="7" t="str">
        <f aca="false">IF(AA19=2,"vingt ",IF(AA19=3,"trente ",IF(AA19=4,"quarante ",IF(AA19=5,"cinquante ",AA95))))</f>
        <v/>
      </c>
    </row>
    <row r="92" customFormat="false" ht="12.75" hidden="false" customHeight="true" outlineLevel="0" collapsed="false">
      <c r="AA92" s="7" t="str">
        <f aca="false">IF(AA21=2,"vingt ",IF(AA21=3,"trente ",IF(AA21=4,"quarante ",IF(AA21=5,"cinquante ",AA96))))</f>
        <v/>
      </c>
    </row>
    <row r="93" customFormat="false" ht="12.75" hidden="false" customHeight="true" outlineLevel="0" collapsed="false">
      <c r="AA93" s="7" t="str">
        <f aca="false">IF(AA13=6,"soixante ",IF(AA7=80,"quatre-vingts ",IF(AA13=8,"quatre-vingt-","")))</f>
        <v/>
      </c>
    </row>
    <row r="94" customFormat="false" ht="12.75" hidden="false" customHeight="true" outlineLevel="0" collapsed="false">
      <c r="AA94" s="7" t="str">
        <f aca="false">IF(AA16=6,"soixante ",IF(AA9=80,"quatre-vingts ",IF(AA16=8,"quatre-vingt-","")))</f>
        <v/>
      </c>
    </row>
    <row r="95" customFormat="false" ht="12.75" hidden="false" customHeight="true" outlineLevel="0" collapsed="false">
      <c r="AA95" s="7" t="str">
        <f aca="false">IF(AA19=6,"soixante ",IF(AA10=80,"quatre-vingts ",IF(AA19=8,"quatre-vingt-","")))</f>
        <v/>
      </c>
    </row>
    <row r="96" customFormat="false" ht="12.75" hidden="false" customHeight="true" outlineLevel="0" collapsed="false">
      <c r="AA96" s="7" t="str">
        <f aca="false">IF(AA21=6,"soixante ",IF(AA11=80,"quatre-vingts ",IF(AA21=8,"quatre-vingt-","")))</f>
        <v/>
      </c>
    </row>
    <row r="97" customFormat="false" ht="12.75" hidden="false" customHeight="true" outlineLevel="0" collapsed="false">
      <c r="AA97" s="7" t="n">
        <f aca="false">0</f>
        <v>0</v>
      </c>
    </row>
    <row r="98" customFormat="false" ht="12.75" hidden="false" customHeight="true" outlineLevel="0" collapsed="false">
      <c r="AA98" s="7" t="str">
        <f aca="false">(AA23&amp;AA24&amp;AA25&amp;AA26&amp;AA27&amp;AA28&amp;AA29&amp;AA30&amp;AA31&amp;AA32&amp;AA33&amp;AA34&amp;AA35&amp;AA36&amp;AA37&amp;AA38&amp;AA39&amp;AA40&amp;AA41)</f>
        <v>zéro euro </v>
      </c>
    </row>
  </sheetData>
  <mergeCells count="6">
    <mergeCell ref="C3:J3"/>
    <mergeCell ref="C5:J5"/>
    <mergeCell ref="C11:J11"/>
    <mergeCell ref="C24:J24"/>
    <mergeCell ref="C26:J26"/>
    <mergeCell ref="C28:J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96875" defaultRowHeight="13.5" zeroHeight="false" outlineLevelRow="0" outlineLevelCol="0"/>
  <cols>
    <col collapsed="false" customWidth="true" hidden="false" outlineLevel="0" max="1" min="1" style="0" width="24.7"/>
  </cols>
  <sheetData>
    <row r="1" customFormat="false" ht="13.5" hidden="false" customHeight="false" outlineLevel="0" collapsed="false">
      <c r="A1" s="21" t="s">
        <v>135</v>
      </c>
      <c r="B1" s="21" t="s">
        <v>136</v>
      </c>
    </row>
    <row r="2" customFormat="false" ht="13.5" hidden="false" customHeight="false" outlineLevel="0" collapsed="false">
      <c r="A2" s="21" t="s">
        <v>137</v>
      </c>
      <c r="B2" s="21" t="s">
        <v>138</v>
      </c>
    </row>
    <row r="3" customFormat="false" ht="13.5" hidden="false" customHeight="false" outlineLevel="0" collapsed="false">
      <c r="A3" s="21" t="s">
        <v>139</v>
      </c>
      <c r="B3" s="7" t="n">
        <v>1</v>
      </c>
    </row>
    <row r="4" customFormat="false" ht="13.5" hidden="false" customHeight="false" outlineLevel="0" collapsed="false">
      <c r="A4" s="21" t="s">
        <v>140</v>
      </c>
      <c r="B4" s="7" t="n">
        <v>0</v>
      </c>
    </row>
    <row r="5" customFormat="false" ht="13.5" hidden="false" customHeight="false" outlineLevel="0" collapsed="false">
      <c r="A5" s="21" t="s">
        <v>141</v>
      </c>
      <c r="B5" s="7" t="n">
        <v>0</v>
      </c>
    </row>
    <row r="6" customFormat="false" ht="13.5" hidden="false" customHeight="false" outlineLevel="0" collapsed="false">
      <c r="A6" s="21" t="s">
        <v>142</v>
      </c>
      <c r="B6" s="7" t="n">
        <v>1</v>
      </c>
    </row>
    <row r="7" customFormat="false" ht="13.5" hidden="false" customHeight="false" outlineLevel="0" collapsed="false">
      <c r="A7" s="21" t="s">
        <v>143</v>
      </c>
      <c r="B7" s="7" t="n">
        <v>1</v>
      </c>
    </row>
    <row r="8" customFormat="false" ht="13.5" hidden="false" customHeight="false" outlineLevel="0" collapsed="false">
      <c r="A8" s="21" t="s">
        <v>144</v>
      </c>
      <c r="B8" s="7" t="n">
        <v>0</v>
      </c>
    </row>
    <row r="9" customFormat="false" ht="13.5" hidden="false" customHeight="false" outlineLevel="0" collapsed="false">
      <c r="A9" s="21" t="s">
        <v>145</v>
      </c>
      <c r="B9" s="7" t="n">
        <v>0</v>
      </c>
    </row>
    <row r="10" customFormat="false" ht="13.5" hidden="false" customHeight="false" outlineLevel="0" collapsed="false">
      <c r="A10" s="21" t="s">
        <v>146</v>
      </c>
      <c r="C10" s="21" t="s">
        <v>147</v>
      </c>
    </row>
    <row r="11" customFormat="false" ht="13.5" hidden="false" customHeight="false" outlineLevel="0" collapsed="false">
      <c r="A11" s="21" t="s">
        <v>148</v>
      </c>
      <c r="B11" s="7" t="n">
        <v>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9900"/>
    <pageSetUpPr fitToPage="true"/>
  </sheetPr>
  <dimension ref="A2:J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8.796875" defaultRowHeight="12.75" zeroHeight="false" outlineLevelRow="0" outlineLevelCol="0"/>
  <cols>
    <col collapsed="false" customWidth="true" hidden="false" outlineLevel="0" max="1" min="1" style="0" width="6.7"/>
    <col collapsed="false" customWidth="true" hidden="false" outlineLevel="0" max="2" min="2" style="0" width="35"/>
    <col collapsed="false" customWidth="true" hidden="false" outlineLevel="0" max="10" min="3" style="0" width="11.39"/>
  </cols>
  <sheetData>
    <row r="2" customFormat="false" ht="12.75" hidden="false" customHeight="true" outlineLevel="0" collapsed="false">
      <c r="B2" s="78" t="s">
        <v>149</v>
      </c>
      <c r="C2" s="78"/>
      <c r="D2" s="78"/>
      <c r="E2" s="78"/>
      <c r="F2" s="78"/>
      <c r="G2" s="78"/>
      <c r="H2" s="78"/>
      <c r="I2" s="78"/>
      <c r="J2" s="78"/>
    </row>
    <row r="4" customFormat="false" ht="12.75" hidden="false" customHeight="true" outlineLevel="0" collapsed="false">
      <c r="A4" s="70" t="s">
        <v>104</v>
      </c>
      <c r="B4" s="71" t="s">
        <v>150</v>
      </c>
      <c r="C4" s="79"/>
      <c r="D4" s="79"/>
      <c r="E4" s="79"/>
      <c r="F4" s="79"/>
      <c r="G4" s="79"/>
      <c r="H4" s="79"/>
      <c r="I4" s="79"/>
      <c r="J4" s="79"/>
    </row>
    <row r="6" customFormat="false" ht="12.75" hidden="false" customHeight="true" outlineLevel="0" collapsed="false">
      <c r="A6" s="70" t="s">
        <v>107</v>
      </c>
      <c r="B6" s="71" t="s">
        <v>151</v>
      </c>
      <c r="C6" s="79"/>
      <c r="D6" s="79"/>
      <c r="E6" s="79"/>
      <c r="F6" s="79"/>
      <c r="G6" s="79"/>
      <c r="H6" s="79"/>
      <c r="I6" s="79"/>
      <c r="J6" s="79"/>
    </row>
    <row r="8" customFormat="false" ht="12.75" hidden="false" customHeight="true" outlineLevel="0" collapsed="false">
      <c r="A8" s="70" t="s">
        <v>110</v>
      </c>
      <c r="B8" s="71" t="s">
        <v>152</v>
      </c>
      <c r="C8" s="79"/>
      <c r="D8" s="79"/>
      <c r="E8" s="79"/>
      <c r="F8" s="79"/>
      <c r="G8" s="79"/>
      <c r="H8" s="79"/>
      <c r="I8" s="79"/>
      <c r="J8" s="79"/>
    </row>
    <row r="10" customFormat="false" ht="12.75" hidden="false" customHeight="true" outlineLevel="0" collapsed="false">
      <c r="A10" s="70" t="s">
        <v>112</v>
      </c>
      <c r="B10" s="71" t="s">
        <v>153</v>
      </c>
      <c r="C10" s="80"/>
      <c r="D10" s="80"/>
      <c r="E10" s="80"/>
      <c r="F10" s="80"/>
      <c r="G10" s="80"/>
      <c r="H10" s="80"/>
      <c r="I10" s="80"/>
      <c r="J10" s="80"/>
    </row>
    <row r="12" customFormat="false" ht="12.75" hidden="false" customHeight="true" outlineLevel="0" collapsed="false">
      <c r="A12" s="70" t="s">
        <v>114</v>
      </c>
      <c r="B12" s="71" t="s">
        <v>154</v>
      </c>
      <c r="C12" s="79"/>
      <c r="D12" s="79"/>
      <c r="E12" s="79"/>
      <c r="F12" s="79"/>
      <c r="G12" s="79"/>
      <c r="H12" s="79"/>
      <c r="I12" s="79"/>
      <c r="J12" s="79"/>
    </row>
    <row r="14" customFormat="false" ht="12.75" hidden="false" customHeight="true" outlineLevel="0" collapsed="false">
      <c r="A14" s="70" t="s">
        <v>116</v>
      </c>
      <c r="B14" s="71" t="s">
        <v>155</v>
      </c>
      <c r="C14" s="79"/>
      <c r="D14" s="79"/>
      <c r="E14" s="79"/>
      <c r="F14" s="79"/>
      <c r="G14" s="79"/>
      <c r="H14" s="79"/>
      <c r="I14" s="79"/>
      <c r="J14" s="79"/>
    </row>
    <row r="16" customFormat="false" ht="12.75" hidden="false" customHeight="true" outlineLevel="0" collapsed="false">
      <c r="A16" s="70" t="s">
        <v>119</v>
      </c>
      <c r="B16" s="71" t="s">
        <v>156</v>
      </c>
      <c r="C16" s="79"/>
      <c r="D16" s="79"/>
      <c r="E16" s="79"/>
      <c r="F16" s="79"/>
      <c r="G16" s="79"/>
      <c r="H16" s="79"/>
      <c r="I16" s="79"/>
      <c r="J16" s="79"/>
    </row>
    <row r="18" customFormat="false" ht="12.75" hidden="false" customHeight="true" outlineLevel="0" collapsed="false">
      <c r="A18" s="70" t="s">
        <v>122</v>
      </c>
      <c r="B18" s="71" t="s">
        <v>157</v>
      </c>
      <c r="C18" s="81"/>
      <c r="D18" s="81"/>
      <c r="E18" s="81"/>
      <c r="F18" s="81"/>
      <c r="G18" s="81"/>
      <c r="H18" s="81"/>
      <c r="I18" s="81"/>
      <c r="J18" s="81"/>
    </row>
    <row r="20" customFormat="false" ht="12.75" hidden="false" customHeight="true" outlineLevel="0" collapsed="false">
      <c r="A20" s="70" t="s">
        <v>158</v>
      </c>
      <c r="B20" s="71" t="s">
        <v>159</v>
      </c>
      <c r="C20" s="81"/>
      <c r="D20" s="81"/>
      <c r="E20" s="81"/>
      <c r="F20" s="81"/>
      <c r="G20" s="81"/>
      <c r="H20" s="81"/>
      <c r="I20" s="81"/>
      <c r="J20" s="81"/>
    </row>
    <row r="22" customFormat="false" ht="12.75" hidden="false" customHeight="true" outlineLevel="0" collapsed="false">
      <c r="A22" s="70" t="s">
        <v>129</v>
      </c>
      <c r="B22" s="71" t="s">
        <v>160</v>
      </c>
      <c r="C22" s="81"/>
      <c r="D22" s="81"/>
      <c r="E22" s="81"/>
      <c r="F22" s="81"/>
      <c r="G22" s="81"/>
      <c r="H22" s="81"/>
      <c r="I22" s="81"/>
      <c r="J22" s="81"/>
    </row>
    <row r="24" customFormat="false" ht="12.75" hidden="false" customHeight="true" outlineLevel="0" collapsed="false">
      <c r="A24" s="70" t="s">
        <v>131</v>
      </c>
      <c r="B24" s="71" t="s">
        <v>161</v>
      </c>
      <c r="C24" s="79"/>
      <c r="D24" s="79"/>
      <c r="E24" s="79"/>
      <c r="F24" s="79"/>
      <c r="G24" s="79"/>
      <c r="H24" s="79"/>
      <c r="I24" s="79"/>
      <c r="J24" s="79"/>
    </row>
    <row r="28" customFormat="false" ht="60" hidden="false" customHeight="true" outlineLevel="0" collapsed="false">
      <c r="A28" s="70" t="s">
        <v>133</v>
      </c>
      <c r="B28" s="71" t="s">
        <v>162</v>
      </c>
      <c r="C28" s="79"/>
      <c r="D28" s="79"/>
      <c r="E28" s="79"/>
      <c r="F28" s="79"/>
      <c r="G28" s="79"/>
      <c r="H28" s="79"/>
      <c r="I28" s="79"/>
      <c r="J28" s="79"/>
    </row>
  </sheetData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9BFF"/>
    <pageSetUpPr fitToPage="true"/>
  </sheetPr>
  <dimension ref="B2:F5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ColWidth="8.796875" defaultRowHeight="12.75" zeroHeight="false" outlineLevelRow="0" outlineLevelCol="0"/>
  <cols>
    <col collapsed="false" customWidth="true" hidden="false" outlineLevel="0" max="1" min="1" style="0" width="6.7"/>
    <col collapsed="false" customWidth="true" hidden="false" outlineLevel="0" max="2" min="2" style="0" width="68.1"/>
    <col collapsed="false" customWidth="true" hidden="false" outlineLevel="0" max="6" min="3" style="0" width="15.59"/>
  </cols>
  <sheetData>
    <row r="2" customFormat="false" ht="15.75" hidden="false" customHeight="true" outlineLevel="0" collapsed="false">
      <c r="B2" s="82" t="s">
        <v>163</v>
      </c>
      <c r="C2" s="82"/>
      <c r="D2" s="82"/>
      <c r="E2" s="82"/>
      <c r="F2" s="82"/>
    </row>
    <row r="4" customFormat="false" ht="12.75" hidden="false" customHeight="true" outlineLevel="0" collapsed="false">
      <c r="B4" s="83" t="s">
        <v>164</v>
      </c>
      <c r="C4" s="83" t="s">
        <v>165</v>
      </c>
      <c r="D4" s="83" t="s">
        <v>166</v>
      </c>
      <c r="E4" s="83" t="s">
        <v>167</v>
      </c>
      <c r="F4" s="83" t="s">
        <v>168</v>
      </c>
    </row>
    <row r="6" customFormat="false" ht="12.75" hidden="false" customHeight="true" outlineLevel="0" collapsed="false">
      <c r="B6" s="84"/>
      <c r="C6" s="85"/>
      <c r="D6" s="86"/>
      <c r="E6" s="87"/>
      <c r="F6" s="88" t="str">
        <f aca="false">IF(AND(E6= "",D6= ""), "", ROUND(ROUND(E6, 2) * ROUND(D6, 3), 2))</f>
        <v/>
      </c>
    </row>
    <row r="8" customFormat="false" ht="12.75" hidden="false" customHeight="true" outlineLevel="0" collapsed="false">
      <c r="B8" s="84"/>
      <c r="C8" s="85"/>
      <c r="D8" s="86"/>
      <c r="E8" s="87"/>
      <c r="F8" s="88" t="str">
        <f aca="false">IF(AND(E8= "",D8= ""), "", ROUND(ROUND(E8, 2) * ROUND(D8, 3), 2))</f>
        <v/>
      </c>
    </row>
    <row r="10" customFormat="false" ht="12.75" hidden="false" customHeight="true" outlineLevel="0" collapsed="false">
      <c r="B10" s="84"/>
      <c r="C10" s="85"/>
      <c r="D10" s="86"/>
      <c r="E10" s="87"/>
      <c r="F10" s="88" t="str">
        <f aca="false">IF(AND(E10= "",D10= ""), "", ROUND(ROUND(E10, 2) * ROUND(D10, 3), 2))</f>
        <v/>
      </c>
    </row>
    <row r="12" customFormat="false" ht="12.75" hidden="false" customHeight="true" outlineLevel="0" collapsed="false">
      <c r="B12" s="84"/>
      <c r="C12" s="85"/>
      <c r="D12" s="86"/>
      <c r="E12" s="87"/>
      <c r="F12" s="88" t="str">
        <f aca="false">IF(AND(E12= "",D12= ""), "", ROUND(ROUND(E12, 2) * ROUND(D12, 3), 2))</f>
        <v/>
      </c>
    </row>
    <row r="14" customFormat="false" ht="12.75" hidden="false" customHeight="true" outlineLevel="0" collapsed="false">
      <c r="B14" s="84"/>
      <c r="C14" s="85"/>
      <c r="D14" s="86"/>
      <c r="E14" s="87"/>
      <c r="F14" s="88" t="str">
        <f aca="false">IF(AND(E14= "",D14= ""), "", ROUND(ROUND(E14, 2) * ROUND(D14, 3), 2))</f>
        <v/>
      </c>
    </row>
    <row r="16" customFormat="false" ht="12.75" hidden="false" customHeight="true" outlineLevel="0" collapsed="false">
      <c r="B16" s="84"/>
      <c r="C16" s="85"/>
      <c r="D16" s="86"/>
      <c r="E16" s="87"/>
      <c r="F16" s="88" t="str">
        <f aca="false">IF(AND(E16= "",D16= ""), "", ROUND(ROUND(E16, 2) * ROUND(D16, 3), 2))</f>
        <v/>
      </c>
    </row>
    <row r="18" customFormat="false" ht="12.75" hidden="false" customHeight="true" outlineLevel="0" collapsed="false">
      <c r="B18" s="84"/>
      <c r="C18" s="85"/>
      <c r="D18" s="86"/>
      <c r="E18" s="87"/>
      <c r="F18" s="88" t="str">
        <f aca="false">IF(AND(E18= "",D18= ""), "", ROUND(ROUND(E18, 2) * ROUND(D18, 3), 2))</f>
        <v/>
      </c>
    </row>
    <row r="20" customFormat="false" ht="12.75" hidden="false" customHeight="true" outlineLevel="0" collapsed="false">
      <c r="B20" s="84"/>
      <c r="C20" s="85"/>
      <c r="D20" s="86"/>
      <c r="E20" s="87"/>
      <c r="F20" s="88" t="str">
        <f aca="false">IF(AND(E20= "",D20= ""), "", ROUND(ROUND(E20, 2) * ROUND(D20, 3), 2))</f>
        <v/>
      </c>
    </row>
    <row r="22" customFormat="false" ht="12.75" hidden="false" customHeight="true" outlineLevel="0" collapsed="false">
      <c r="B22" s="84"/>
      <c r="C22" s="85"/>
      <c r="D22" s="86"/>
      <c r="E22" s="87"/>
      <c r="F22" s="88" t="str">
        <f aca="false">IF(AND(E22= "",D22= ""), "", ROUND(ROUND(E22, 2) * ROUND(D22, 3), 2))</f>
        <v/>
      </c>
    </row>
    <row r="24" customFormat="false" ht="12.75" hidden="false" customHeight="true" outlineLevel="0" collapsed="false">
      <c r="B24" s="84"/>
      <c r="C24" s="85"/>
      <c r="D24" s="86"/>
      <c r="E24" s="87"/>
      <c r="F24" s="88" t="str">
        <f aca="false">IF(AND(E24= "",D24= ""), "", ROUND(ROUND(E24, 2) * ROUND(D24, 3), 2))</f>
        <v/>
      </c>
    </row>
    <row r="26" customFormat="false" ht="12.75" hidden="false" customHeight="true" outlineLevel="0" collapsed="false">
      <c r="B26" s="84"/>
      <c r="C26" s="85"/>
      <c r="D26" s="86"/>
      <c r="E26" s="87"/>
      <c r="F26" s="88" t="str">
        <f aca="false">IF(AND(E26= "",D26= ""), "", ROUND(ROUND(E26, 2) * ROUND(D26, 3), 2))</f>
        <v/>
      </c>
    </row>
    <row r="28" customFormat="false" ht="12.75" hidden="false" customHeight="true" outlineLevel="0" collapsed="false">
      <c r="B28" s="84"/>
      <c r="C28" s="85"/>
      <c r="D28" s="86"/>
      <c r="E28" s="87"/>
      <c r="F28" s="88" t="str">
        <f aca="false">IF(AND(E28= "",D28= ""), "", ROUND(ROUND(E28, 2) * ROUND(D28, 3), 2))</f>
        <v/>
      </c>
    </row>
    <row r="30" customFormat="false" ht="12.75" hidden="false" customHeight="true" outlineLevel="0" collapsed="false">
      <c r="B30" s="84"/>
      <c r="C30" s="85"/>
      <c r="D30" s="86"/>
      <c r="E30" s="87"/>
      <c r="F30" s="88" t="str">
        <f aca="false">IF(AND(E30= "",D30= ""), "", ROUND(ROUND(E30, 2) * ROUND(D30, 3), 2))</f>
        <v/>
      </c>
    </row>
    <row r="32" customFormat="false" ht="12.75" hidden="false" customHeight="true" outlineLevel="0" collapsed="false">
      <c r="B32" s="84"/>
      <c r="C32" s="85"/>
      <c r="D32" s="86"/>
      <c r="E32" s="87"/>
      <c r="F32" s="88" t="str">
        <f aca="false">IF(AND(E32= "",D32= ""), "", ROUND(ROUND(E32, 2) * ROUND(D32, 3), 2))</f>
        <v/>
      </c>
    </row>
    <row r="34" customFormat="false" ht="12.75" hidden="false" customHeight="true" outlineLevel="0" collapsed="false">
      <c r="B34" s="84"/>
      <c r="C34" s="85"/>
      <c r="D34" s="86"/>
      <c r="E34" s="87"/>
      <c r="F34" s="88" t="str">
        <f aca="false">IF(AND(E34= "",D34= ""), "", ROUND(ROUND(E34, 2) * ROUND(D34, 3), 2))</f>
        <v/>
      </c>
    </row>
    <row r="36" customFormat="false" ht="12.75" hidden="false" customHeight="true" outlineLevel="0" collapsed="false">
      <c r="B36" s="84"/>
      <c r="C36" s="85"/>
      <c r="D36" s="86"/>
      <c r="E36" s="87"/>
      <c r="F36" s="88" t="str">
        <f aca="false">IF(AND(E36= "",D36= ""), "", ROUND(ROUND(E36, 2) * ROUND(D36, 3), 2))</f>
        <v/>
      </c>
    </row>
    <row r="38" customFormat="false" ht="12.75" hidden="false" customHeight="true" outlineLevel="0" collapsed="false">
      <c r="B38" s="84"/>
      <c r="C38" s="85"/>
      <c r="D38" s="86"/>
      <c r="E38" s="87"/>
      <c r="F38" s="88" t="str">
        <f aca="false">IF(AND(E38= "",D38= ""), "", ROUND(ROUND(E38, 2) * ROUND(D38, 3), 2))</f>
        <v/>
      </c>
    </row>
    <row r="40" customFormat="false" ht="12.75" hidden="false" customHeight="true" outlineLevel="0" collapsed="false">
      <c r="B40" s="84"/>
      <c r="C40" s="85"/>
      <c r="D40" s="86"/>
      <c r="E40" s="87"/>
      <c r="F40" s="88" t="str">
        <f aca="false">IF(AND(E40= "",D40= ""), "", ROUND(ROUND(E40, 2) * ROUND(D40, 3), 2))</f>
        <v/>
      </c>
    </row>
    <row r="42" customFormat="false" ht="12.75" hidden="false" customHeight="true" outlineLevel="0" collapsed="false">
      <c r="B42" s="84"/>
      <c r="C42" s="85"/>
      <c r="D42" s="86"/>
      <c r="E42" s="87"/>
      <c r="F42" s="88" t="str">
        <f aca="false">IF(AND(E42= "",D42= ""), "", ROUND(ROUND(E42, 2) * ROUND(D42, 3), 2))</f>
        <v/>
      </c>
    </row>
    <row r="44" customFormat="false" ht="12.75" hidden="false" customHeight="true" outlineLevel="0" collapsed="false">
      <c r="B44" s="84"/>
      <c r="C44" s="85"/>
      <c r="D44" s="86"/>
      <c r="E44" s="87"/>
      <c r="F44" s="88" t="str">
        <f aca="false">IF(AND(E44= "",D44= ""), "", ROUND(ROUND(E44, 2) * ROUND(D44, 3), 2))</f>
        <v/>
      </c>
    </row>
    <row r="46" customFormat="false" ht="12.75" hidden="false" customHeight="true" outlineLevel="0" collapsed="false">
      <c r="B46" s="84"/>
      <c r="C46" s="85"/>
      <c r="D46" s="86"/>
      <c r="E46" s="87"/>
      <c r="F46" s="88" t="str">
        <f aca="false">IF(AND(E46= "",D46= ""), "", ROUND(ROUND(E46, 2) * ROUND(D46, 3), 2))</f>
        <v/>
      </c>
    </row>
    <row r="48" customFormat="false" ht="12.75" hidden="false" customHeight="true" outlineLevel="0" collapsed="false">
      <c r="B48" s="84"/>
      <c r="C48" s="85"/>
      <c r="D48" s="86"/>
      <c r="E48" s="87"/>
      <c r="F48" s="88" t="str">
        <f aca="false">IF(AND(E48= "",D48= ""), "", ROUND(ROUND(E48, 2) * ROUND(D48, 3), 2))</f>
        <v/>
      </c>
    </row>
    <row r="50" customFormat="false" ht="12.75" hidden="false" customHeight="true" outlineLevel="0" collapsed="false">
      <c r="B50" s="84"/>
      <c r="C50" s="85"/>
      <c r="D50" s="86"/>
      <c r="E50" s="87"/>
      <c r="F50" s="88" t="str">
        <f aca="false">IF(AND(E50= "",D50= ""), "", ROUND(ROUND(E50, 2) * ROUND(D50, 3), 2))</f>
        <v/>
      </c>
    </row>
    <row r="52" customFormat="false" ht="12.75" hidden="false" customHeight="true" outlineLevel="0" collapsed="false">
      <c r="B52" s="84"/>
      <c r="C52" s="85"/>
      <c r="D52" s="86"/>
      <c r="E52" s="87"/>
      <c r="F52" s="88" t="str">
        <f aca="false">IF(AND(E52= "",D52= ""), "", ROUND(ROUND(E52, 2) * ROUND(D52, 3), 2))</f>
        <v/>
      </c>
    </row>
    <row r="54" customFormat="false" ht="12.75" hidden="false" customHeight="true" outlineLevel="0" collapsed="false">
      <c r="B54" s="84"/>
      <c r="C54" s="85"/>
      <c r="D54" s="86"/>
      <c r="E54" s="87"/>
      <c r="F54" s="88" t="str">
        <f aca="false">IF(AND(E54= "",D54= ""), "", ROUND(ROUND(E54, 2) * ROUND(D54, 3), 2))</f>
        <v/>
      </c>
    </row>
  </sheetData>
  <mergeCells count="1">
    <mergeCell ref="B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2025-03-27T11:41:55Z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