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l.vallas\2024-20 - SEMCODA - Cité des douanes DIJON\05_PRODCE\DCE au 24.02.25\"/>
    </mc:Choice>
  </mc:AlternateContent>
  <xr:revisionPtr revIDLastSave="0" documentId="13_ncr:1_{08C87D26-861E-4CFC-B755-EF32EBC235E1}" xr6:coauthVersionLast="47" xr6:coauthVersionMax="47" xr10:uidLastSave="{00000000-0000-0000-0000-000000000000}"/>
  <bookViews>
    <workbookView xWindow="-28920" yWindow="-120" windowWidth="29040" windowHeight="15720" activeTab="1" xr2:uid="{33832FE4-BC37-429E-94C7-1D515FD897A2}"/>
  </bookViews>
  <sheets>
    <sheet name="Lot N°02 Page de garde" sheetId="2" r:id="rId1"/>
    <sheet name="DPGF" sheetId="1" r:id="rId2"/>
  </sheets>
  <definedNames>
    <definedName name="_xlnm.Print_Area" localSheetId="1">DPGF!$A$3:$K$32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J31" i="1"/>
  <c r="J30" i="1"/>
  <c r="G29" i="1"/>
  <c r="G30" i="1" s="1"/>
  <c r="J27" i="1"/>
  <c r="K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J24" i="1"/>
  <c r="J15" i="1"/>
  <c r="J8" i="1"/>
  <c r="J25" i="1" s="1"/>
  <c r="G19" i="1"/>
  <c r="G20" i="1"/>
  <c r="G21" i="1"/>
  <c r="G22" i="1"/>
  <c r="G23" i="1"/>
  <c r="G24" i="1"/>
  <c r="G18" i="1"/>
  <c r="G11" i="1"/>
  <c r="G12" i="1"/>
  <c r="G13" i="1"/>
  <c r="G14" i="1"/>
  <c r="G15" i="1"/>
  <c r="G16" i="1"/>
  <c r="G10" i="1"/>
  <c r="G7" i="1"/>
  <c r="G8" i="1"/>
  <c r="G26" i="1" s="1"/>
  <c r="G6" i="1"/>
  <c r="K6" i="1" s="1"/>
  <c r="E29" i="1"/>
  <c r="E8" i="1"/>
  <c r="J26" i="1" l="1"/>
  <c r="K26" i="1" s="1"/>
  <c r="K30" i="1"/>
  <c r="G31" i="1"/>
  <c r="K31" i="1" s="1"/>
  <c r="G27" i="1"/>
  <c r="K27" i="1" s="1"/>
  <c r="K8" i="1"/>
  <c r="G25" i="1"/>
  <c r="J28" i="1" l="1"/>
  <c r="G32" i="1"/>
  <c r="K32" i="1" s="1"/>
  <c r="G28" i="1"/>
  <c r="K25" i="1"/>
  <c r="K28" i="1" s="1"/>
</calcChain>
</file>

<file path=xl/sharedStrings.xml><?xml version="1.0" encoding="utf-8"?>
<sst xmlns="http://schemas.openxmlformats.org/spreadsheetml/2006/main" count="75" uniqueCount="50">
  <si>
    <t>CITE DES DOUANES DE DIJON</t>
  </si>
  <si>
    <t>LOCAUX CHAUFFES</t>
  </si>
  <si>
    <t>LOCAUX  NON CHAUFFES</t>
  </si>
  <si>
    <t>U</t>
  </si>
  <si>
    <t>Q</t>
  </si>
  <si>
    <t>PU</t>
  </si>
  <si>
    <t xml:space="preserve">PT </t>
  </si>
  <si>
    <t>2-2-1</t>
  </si>
  <si>
    <t>INSTALLATION TEMPORAIRE DE CHANTIER</t>
  </si>
  <si>
    <t xml:space="preserve">ens </t>
  </si>
  <si>
    <t>2-2-2</t>
  </si>
  <si>
    <t>PANNEAU DE CHANTIER</t>
  </si>
  <si>
    <t>u</t>
  </si>
  <si>
    <t>2-2-3</t>
  </si>
  <si>
    <t>DEPOSE DES MENUISERIES</t>
  </si>
  <si>
    <t>2-3-1</t>
  </si>
  <si>
    <t>FP MENUISERIES PVC</t>
  </si>
  <si>
    <t>me1     1,14x1,25             2of</t>
  </si>
  <si>
    <t>me2     1,95x1,25            3 of</t>
  </si>
  <si>
    <t>me3     1,14x0,60            1 basculant</t>
  </si>
  <si>
    <t>me5       2,28x1,76          2 fixes 44-2/16/44-2</t>
  </si>
  <si>
    <t>me6      3,42x1,76           3 fixes 44-2/16/44-2</t>
  </si>
  <si>
    <t>me 10  1,21x1,00             fixe</t>
  </si>
  <si>
    <t>me 11    1,14x1,25          1fixe et 1of</t>
  </si>
  <si>
    <t>2-3-2</t>
  </si>
  <si>
    <t>PV VOLETS ROULANTS ALU ISOLES</t>
  </si>
  <si>
    <t>me-1       1,14x1,25 longueur 1,25 ml</t>
  </si>
  <si>
    <t>me-2       1,95x1,25 longueur 1,25 ml</t>
  </si>
  <si>
    <t>me-11      1,14x1,25 longueur 1,25 ml</t>
  </si>
  <si>
    <t>2-3-3</t>
  </si>
  <si>
    <t xml:space="preserve">PV MENEAUX ISOLES 1,25 ml </t>
  </si>
  <si>
    <t>PV MENEAUX ISOLES  0,60 ml</t>
  </si>
  <si>
    <t>2-3-4</t>
  </si>
  <si>
    <t>PV FP GRILLES D'ENTREE D'AIR 30 m3</t>
  </si>
  <si>
    <t>2-4</t>
  </si>
  <si>
    <t>GESTION DES DECHETS</t>
  </si>
  <si>
    <t>TOTAL HT</t>
  </si>
  <si>
    <t>TOTAL TTC</t>
  </si>
  <si>
    <t>2-5 VARIANTE</t>
  </si>
  <si>
    <t>PLUS VALUE MANOEUVRE VR PAR MANIVELLE</t>
  </si>
  <si>
    <t>TOTAL
1+2</t>
  </si>
  <si>
    <t>LOT 02 - MENUISERIES EXTERIEURES
DPGF</t>
  </si>
  <si>
    <t xml:space="preserve">Poste </t>
  </si>
  <si>
    <t xml:space="preserve">TVA 5,5% </t>
  </si>
  <si>
    <t>TOTAL HT avec variante</t>
  </si>
  <si>
    <t>Code 
TVA</t>
  </si>
  <si>
    <r>
      <t xml:space="preserve">TVA 5,5% </t>
    </r>
    <r>
      <rPr>
        <sz val="8"/>
        <color rgb="FF000000"/>
        <rFont val="Calibri"/>
        <family val="2"/>
      </rPr>
      <t>(1)</t>
    </r>
  </si>
  <si>
    <r>
      <t xml:space="preserve">TVA 10% </t>
    </r>
    <r>
      <rPr>
        <sz val="8"/>
        <color rgb="FF000000"/>
        <rFont val="Calibri"/>
        <family val="2"/>
      </rPr>
      <t>(2)</t>
    </r>
  </si>
  <si>
    <r>
      <t>TVA 5,5%</t>
    </r>
    <r>
      <rPr>
        <sz val="8"/>
        <rFont val="Calibri"/>
        <family val="2"/>
      </rPr>
      <t xml:space="preserve"> (1)</t>
    </r>
  </si>
  <si>
    <r>
      <t>TVA 10%</t>
    </r>
    <r>
      <rPr>
        <sz val="8"/>
        <rFont val="Calibri"/>
        <family val="2"/>
      </rPr>
      <t xml:space="preserve"> 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</si>
</sst>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Liberation Sans"/>
    </font>
    <font>
      <sz val="10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1"/>
      <name val="Aptos Narrow"/>
      <family val="2"/>
      <scheme val="minor"/>
    </font>
    <font>
      <b/>
      <sz val="10"/>
      <name val="Calibri"/>
      <family val="2"/>
    </font>
    <font>
      <sz val="7"/>
      <color rgb="FF000000"/>
      <name val="Liberation Sans"/>
    </font>
    <font>
      <sz val="8"/>
      <color rgb="FF000000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3" tint="0.89999084444715716"/>
        <bgColor rgb="FFB4C6E7"/>
      </patternFill>
    </fill>
    <fill>
      <patternFill patternType="solid">
        <fgColor theme="9" tint="0.79998168889431442"/>
        <bgColor rgb="FFC6E0B4"/>
      </patternFill>
    </fill>
    <fill>
      <patternFill patternType="solid">
        <fgColor theme="5" tint="0.79998168889431442"/>
        <bgColor rgb="FFB4C6E7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 applyFill="0"/>
  </cellStyleXfs>
  <cellXfs count="97">
    <xf numFmtId="0" fontId="0" fillId="0" borderId="0" xfId="0"/>
    <xf numFmtId="0" fontId="0" fillId="0" borderId="0" xfId="0" applyAlignment="1">
      <alignment vertical="center"/>
    </xf>
    <xf numFmtId="0" fontId="8" fillId="0" borderId="6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3" borderId="1" xfId="0" applyFont="1" applyFill="1" applyBorder="1"/>
    <xf numFmtId="0" fontId="0" fillId="3" borderId="2" xfId="0" applyFill="1" applyBorder="1"/>
    <xf numFmtId="0" fontId="2" fillId="3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5" borderId="4" xfId="0" applyFill="1" applyBorder="1"/>
    <xf numFmtId="0" fontId="2" fillId="5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4" fontId="10" fillId="5" borderId="8" xfId="0" applyNumberFormat="1" applyFont="1" applyFill="1" applyBorder="1" applyAlignment="1">
      <alignment vertical="center"/>
    </xf>
    <xf numFmtId="43" fontId="10" fillId="5" borderId="8" xfId="1" applyFont="1" applyFill="1" applyBorder="1" applyAlignment="1">
      <alignment vertical="center"/>
    </xf>
    <xf numFmtId="4" fontId="10" fillId="5" borderId="11" xfId="0" applyNumberFormat="1" applyFont="1" applyFill="1" applyBorder="1" applyAlignment="1">
      <alignment vertical="center"/>
    </xf>
    <xf numFmtId="4" fontId="8" fillId="6" borderId="8" xfId="0" applyNumberFormat="1" applyFont="1" applyFill="1" applyBorder="1" applyAlignment="1">
      <alignment vertical="center"/>
    </xf>
    <xf numFmtId="16" fontId="10" fillId="2" borderId="5" xfId="0" quotePrefix="1" applyNumberFormat="1" applyFont="1" applyFill="1" applyBorder="1" applyAlignment="1">
      <alignment vertical="center"/>
    </xf>
    <xf numFmtId="4" fontId="8" fillId="0" borderId="6" xfId="0" applyNumberFormat="1" applyFont="1" applyBorder="1" applyAlignment="1" applyProtection="1">
      <alignment vertical="center"/>
      <protection locked="0"/>
    </xf>
    <xf numFmtId="4" fontId="10" fillId="3" borderId="6" xfId="0" applyNumberFormat="1" applyFont="1" applyFill="1" applyBorder="1" applyAlignment="1">
      <alignment vertical="center"/>
    </xf>
    <xf numFmtId="43" fontId="8" fillId="3" borderId="7" xfId="1" applyFont="1" applyFill="1" applyBorder="1" applyAlignment="1">
      <alignment vertical="center"/>
    </xf>
    <xf numFmtId="4" fontId="10" fillId="3" borderId="9" xfId="0" applyNumberFormat="1" applyFont="1" applyFill="1" applyBorder="1" applyAlignment="1">
      <alignment vertical="center"/>
    </xf>
    <xf numFmtId="4" fontId="10" fillId="4" borderId="7" xfId="0" applyNumberFormat="1" applyFont="1" applyFill="1" applyBorder="1" applyAlignment="1">
      <alignment vertical="center"/>
    </xf>
    <xf numFmtId="43" fontId="8" fillId="4" borderId="7" xfId="1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0" fontId="1" fillId="0" borderId="0" xfId="2"/>
    <xf numFmtId="4" fontId="10" fillId="3" borderId="23" xfId="0" applyNumberFormat="1" applyFont="1" applyFill="1" applyBorder="1" applyAlignment="1">
      <alignment vertical="center"/>
    </xf>
    <xf numFmtId="4" fontId="10" fillId="4" borderId="24" xfId="0" applyNumberFormat="1" applyFont="1" applyFill="1" applyBorder="1" applyAlignment="1">
      <alignment vertical="center"/>
    </xf>
    <xf numFmtId="4" fontId="10" fillId="5" borderId="25" xfId="0" applyNumberFormat="1" applyFont="1" applyFill="1" applyBorder="1" applyAlignment="1">
      <alignment vertical="center"/>
    </xf>
    <xf numFmtId="14" fontId="6" fillId="2" borderId="27" xfId="0" applyNumberFormat="1" applyFont="1" applyFill="1" applyBorder="1"/>
    <xf numFmtId="0" fontId="3" fillId="0" borderId="28" xfId="0" applyFont="1" applyBorder="1"/>
    <xf numFmtId="0" fontId="7" fillId="0" borderId="28" xfId="0" applyFont="1" applyBorder="1"/>
    <xf numFmtId="4" fontId="7" fillId="0" borderId="28" xfId="0" applyNumberFormat="1" applyFont="1" applyBorder="1"/>
    <xf numFmtId="4" fontId="8" fillId="0" borderId="28" xfId="0" applyNumberFormat="1" applyFont="1" applyBorder="1" applyProtection="1">
      <protection locked="0"/>
    </xf>
    <xf numFmtId="4" fontId="8" fillId="0" borderId="28" xfId="0" applyNumberFormat="1" applyFont="1" applyBorder="1"/>
    <xf numFmtId="4" fontId="8" fillId="0" borderId="29" xfId="0" applyNumberFormat="1" applyFont="1" applyBorder="1"/>
    <xf numFmtId="4" fontId="7" fillId="6" borderId="30" xfId="0" applyNumberFormat="1" applyFont="1" applyFill="1" applyBorder="1"/>
    <xf numFmtId="14" fontId="6" fillId="2" borderId="26" xfId="0" applyNumberFormat="1" applyFont="1" applyFill="1" applyBorder="1"/>
    <xf numFmtId="0" fontId="3" fillId="0" borderId="26" xfId="0" applyFont="1" applyBorder="1"/>
    <xf numFmtId="0" fontId="7" fillId="0" borderId="26" xfId="0" applyFont="1" applyBorder="1"/>
    <xf numFmtId="4" fontId="7" fillId="0" borderId="26" xfId="0" applyNumberFormat="1" applyFont="1" applyBorder="1"/>
    <xf numFmtId="4" fontId="8" fillId="0" borderId="26" xfId="0" applyNumberFormat="1" applyFont="1" applyBorder="1" applyProtection="1">
      <protection locked="0"/>
    </xf>
    <xf numFmtId="4" fontId="8" fillId="0" borderId="26" xfId="0" applyNumberFormat="1" applyFont="1" applyBorder="1"/>
    <xf numFmtId="0" fontId="6" fillId="2" borderId="26" xfId="0" applyFont="1" applyFill="1" applyBorder="1"/>
    <xf numFmtId="16" fontId="6" fillId="2" borderId="26" xfId="0" applyNumberFormat="1" applyFont="1" applyFill="1" applyBorder="1"/>
    <xf numFmtId="0" fontId="2" fillId="4" borderId="3" xfId="0" applyFont="1" applyFill="1" applyBorder="1" applyAlignment="1">
      <alignment horizontal="center" wrapText="1"/>
    </xf>
    <xf numFmtId="0" fontId="2" fillId="4" borderId="18" xfId="0" applyFont="1" applyFill="1" applyBorder="1" applyAlignment="1">
      <alignment horizontal="center" wrapText="1"/>
    </xf>
    <xf numFmtId="0" fontId="2" fillId="4" borderId="19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4" fontId="10" fillId="4" borderId="24" xfId="0" applyNumberFormat="1" applyFont="1" applyFill="1" applyBorder="1" applyAlignment="1">
      <alignment horizontal="right" vertical="center"/>
    </xf>
    <xf numFmtId="4" fontId="10" fillId="4" borderId="22" xfId="0" applyNumberFormat="1" applyFont="1" applyFill="1" applyBorder="1" applyAlignment="1">
      <alignment horizontal="right" vertical="center"/>
    </xf>
    <xf numFmtId="4" fontId="8" fillId="4" borderId="7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10" fillId="4" borderId="10" xfId="0" applyNumberFormat="1" applyFont="1" applyFill="1" applyBorder="1" applyAlignment="1">
      <alignment horizontal="right" vertical="center"/>
    </xf>
    <xf numFmtId="4" fontId="10" fillId="4" borderId="17" xfId="0" applyNumberFormat="1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5" fillId="3" borderId="17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/>
    </xf>
    <xf numFmtId="4" fontId="10" fillId="4" borderId="7" xfId="0" applyNumberFormat="1" applyFont="1" applyFill="1" applyBorder="1" applyAlignment="1">
      <alignment horizontal="right" vertical="center"/>
    </xf>
    <xf numFmtId="4" fontId="10" fillId="4" borderId="13" xfId="0" applyNumberFormat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right" vertical="center"/>
    </xf>
    <xf numFmtId="0" fontId="5" fillId="3" borderId="14" xfId="0" applyFont="1" applyFill="1" applyBorder="1" applyAlignment="1">
      <alignment horizontal="right" vertical="center"/>
    </xf>
    <xf numFmtId="0" fontId="5" fillId="3" borderId="13" xfId="0" applyFont="1" applyFill="1" applyBorder="1" applyAlignment="1">
      <alignment horizontal="right" vertical="center"/>
    </xf>
    <xf numFmtId="0" fontId="0" fillId="3" borderId="3" xfId="0" applyFill="1" applyBorder="1"/>
    <xf numFmtId="0" fontId="2" fillId="3" borderId="14" xfId="0" applyFont="1" applyFill="1" applyBorder="1" applyAlignment="1">
      <alignment horizontal="left" vertical="center"/>
    </xf>
    <xf numFmtId="0" fontId="11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right" vertical="center"/>
    </xf>
    <xf numFmtId="0" fontId="3" fillId="3" borderId="32" xfId="0" applyFont="1" applyFill="1" applyBorder="1" applyAlignment="1">
      <alignment horizontal="right" vertical="center"/>
    </xf>
    <xf numFmtId="0" fontId="3" fillId="3" borderId="33" xfId="0" applyFont="1" applyFill="1" applyBorder="1" applyAlignment="1">
      <alignment horizontal="right" vertical="center"/>
    </xf>
    <xf numFmtId="43" fontId="8" fillId="3" borderId="29" xfId="1" applyFont="1" applyFill="1" applyBorder="1" applyAlignment="1">
      <alignment vertical="center"/>
    </xf>
    <xf numFmtId="4" fontId="8" fillId="4" borderId="29" xfId="0" applyNumberFormat="1" applyFont="1" applyFill="1" applyBorder="1" applyAlignment="1">
      <alignment horizontal="right" vertical="center"/>
    </xf>
    <xf numFmtId="4" fontId="8" fillId="4" borderId="33" xfId="0" applyNumberFormat="1" applyFont="1" applyFill="1" applyBorder="1" applyAlignment="1">
      <alignment horizontal="right" vertical="center"/>
    </xf>
    <xf numFmtId="43" fontId="8" fillId="4" borderId="29" xfId="1" applyFont="1" applyFill="1" applyBorder="1" applyAlignment="1">
      <alignment vertical="center"/>
    </xf>
    <xf numFmtId="43" fontId="10" fillId="5" borderId="30" xfId="1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8" fillId="0" borderId="34" xfId="0" applyNumberFormat="1" applyFont="1" applyBorder="1"/>
    <xf numFmtId="4" fontId="7" fillId="6" borderId="35" xfId="0" applyNumberFormat="1" applyFont="1" applyFill="1" applyBorder="1"/>
  </cellXfs>
  <cellStyles count="3">
    <cellStyle name="Milliers" xfId="1" builtinId="3"/>
    <cellStyle name="Normal" xfId="0" builtinId="0"/>
    <cellStyle name="Normal 2" xfId="2" xr:uid="{EB024B91-BE60-4776-9D46-5CE7AEEAAC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174285</xdr:colOff>
      <xdr:row>1</xdr:row>
      <xdr:rowOff>3649</xdr:rowOff>
    </xdr:from>
    <xdr:to>
      <xdr:col>0</xdr:col>
      <xdr:colOff>6264000</xdr:colOff>
      <xdr:row>7</xdr:row>
      <xdr:rowOff>2050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D2CA33A-D784-4ACF-ACE8-B9DB07F35118}"/>
            </a:ext>
          </a:extLst>
        </xdr:cNvPr>
        <xdr:cNvSpPr/>
      </xdr:nvSpPr>
      <xdr:spPr>
        <a:xfrm>
          <a:off x="174285" y="178274"/>
          <a:ext cx="6089715" cy="1090601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Calibri"/>
            </a:rPr>
            <a:t>EPA LA MASSE DES DOUANES</a:t>
          </a:r>
        </a:p>
        <a:p>
          <a:pPr algn="l"/>
          <a:endParaRPr sz="600" b="1">
            <a:solidFill>
              <a:srgbClr val="FFFFFF"/>
            </a:solidFill>
            <a:latin typeface="Calibri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Calibri"/>
            </a:rPr>
            <a:t>8</a:t>
          </a:r>
          <a:r>
            <a:rPr lang="fr-FR" sz="1000" b="1" i="0" baseline="0">
              <a:solidFill>
                <a:srgbClr val="FFFFFF"/>
              </a:solidFill>
              <a:latin typeface="Calibri"/>
            </a:rPr>
            <a:t> Avenue des Minimes</a:t>
          </a:r>
          <a:endParaRPr lang="fr-FR" sz="1000" b="1" i="0">
            <a:solidFill>
              <a:srgbClr val="FFFFFF"/>
            </a:solidFill>
            <a:latin typeface="Calibri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Calibri"/>
            </a:rPr>
            <a:t>94300</a:t>
          </a:r>
          <a:r>
            <a:rPr lang="fr-FR" sz="1000" b="1" i="0" baseline="0">
              <a:solidFill>
                <a:srgbClr val="FFFFFF"/>
              </a:solidFill>
              <a:latin typeface="Calibri"/>
            </a:rPr>
            <a:t> VINCENNES</a:t>
          </a:r>
          <a:endParaRPr lang="fr-FR" sz="1000" b="1" i="0">
            <a:solidFill>
              <a:srgbClr val="FFFFFF"/>
            </a:solidFill>
            <a:latin typeface="Calibri"/>
          </a:endParaRPr>
        </a:p>
        <a:p>
          <a:pPr algn="l"/>
          <a:endParaRPr sz="800">
            <a:solidFill>
              <a:srgbClr val="FFFFFF"/>
            </a:solidFill>
            <a:latin typeface="Calibri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Calibri"/>
            </a:rPr>
            <a:t>   </a:t>
          </a:r>
        </a:p>
      </xdr:txBody>
    </xdr:sp>
    <xdr:clientData/>
  </xdr:twoCellAnchor>
  <xdr:twoCellAnchor editAs="absolute">
    <xdr:from>
      <xdr:col>0</xdr:col>
      <xdr:colOff>288000</xdr:colOff>
      <xdr:row>14</xdr:row>
      <xdr:rowOff>59716</xdr:rowOff>
    </xdr:from>
    <xdr:to>
      <xdr:col>0</xdr:col>
      <xdr:colOff>6076380</xdr:colOff>
      <xdr:row>20</xdr:row>
      <xdr:rowOff>173791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D6DC208-4CE4-4C4F-9C74-94F1EC6A0EC8}"/>
            </a:ext>
          </a:extLst>
        </xdr:cNvPr>
        <xdr:cNvSpPr/>
      </xdr:nvSpPr>
      <xdr:spPr>
        <a:xfrm>
          <a:off x="288000" y="2593366"/>
          <a:ext cx="5788380" cy="1199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4800" b="1" i="0">
              <a:solidFill>
                <a:srgbClr val="ADADAD"/>
              </a:solidFill>
              <a:latin typeface="Calibri"/>
            </a:rPr>
            <a:t>D.P.G.F.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174285</xdr:colOff>
      <xdr:row>7</xdr:row>
      <xdr:rowOff>124710</xdr:rowOff>
    </xdr:from>
    <xdr:to>
      <xdr:col>0</xdr:col>
      <xdr:colOff>6264000</xdr:colOff>
      <xdr:row>13</xdr:row>
      <xdr:rowOff>88319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F17AB1A2-B898-4897-B345-3DB43D0F16CF}"/>
            </a:ext>
          </a:extLst>
        </xdr:cNvPr>
        <xdr:cNvSpPr/>
      </xdr:nvSpPr>
      <xdr:spPr>
        <a:xfrm>
          <a:off x="174285" y="1391535"/>
          <a:ext cx="6089715" cy="1049459"/>
        </a:xfrm>
        <a:prstGeom prst="roundRect">
          <a:avLst>
            <a:gd name="adj" fmla="val 10005"/>
          </a:avLst>
        </a:prstGeom>
        <a:solidFill>
          <a:srgbClr val="FFFFFF"/>
        </a:solidFill>
        <a:ln w="0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Calibri"/>
            </a:rPr>
            <a:t> "Remplacement des menuiseries extérieures -</a:t>
          </a:r>
          <a:r>
            <a:rPr lang="fr-FR" sz="1400" b="0" i="0" baseline="0">
              <a:solidFill>
                <a:srgbClr val="848484"/>
              </a:solidFill>
              <a:latin typeface="Calibri"/>
            </a:rPr>
            <a:t> Réfection de l'étanchéité"</a:t>
          </a:r>
          <a:endParaRPr lang="fr-FR" sz="1400" b="0" i="0">
            <a:solidFill>
              <a:srgbClr val="848484"/>
            </a:solidFill>
            <a:latin typeface="Calibri"/>
          </a:endParaRPr>
        </a:p>
        <a:p>
          <a:pPr algn="l"/>
          <a:r>
            <a:rPr lang="fr-FR" sz="1400" b="0" i="0">
              <a:solidFill>
                <a:srgbClr val="848484"/>
              </a:solidFill>
              <a:latin typeface="Calibri"/>
            </a:rPr>
            <a:t>  </a:t>
          </a:r>
          <a:r>
            <a:rPr lang="fr-FR" sz="1200" b="0" i="0">
              <a:solidFill>
                <a:srgbClr val="848484"/>
              </a:solidFill>
              <a:latin typeface="Calibri"/>
            </a:rPr>
            <a:t>4 Bis Rue Jean MOULIN</a:t>
          </a:r>
          <a:r>
            <a:rPr lang="fr-FR" sz="1200" b="0" i="0" baseline="0">
              <a:solidFill>
                <a:srgbClr val="848484"/>
              </a:solidFill>
              <a:latin typeface="Calibri"/>
            </a:rPr>
            <a:t>  </a:t>
          </a:r>
          <a:r>
            <a:rPr lang="fr-FR" sz="1200" b="0" i="0">
              <a:solidFill>
                <a:srgbClr val="848484"/>
              </a:solidFill>
              <a:latin typeface="Calibri"/>
            </a:rPr>
            <a:t> </a:t>
          </a:r>
        </a:p>
        <a:p>
          <a:pPr algn="l"/>
          <a:r>
            <a:rPr lang="fr-FR" sz="1200" b="0" i="0">
              <a:solidFill>
                <a:srgbClr val="848484"/>
              </a:solidFill>
              <a:latin typeface="Calibri"/>
            </a:rPr>
            <a:t>  21000</a:t>
          </a:r>
          <a:r>
            <a:rPr lang="fr-FR" sz="1200" b="0" i="0" baseline="0">
              <a:solidFill>
                <a:srgbClr val="848484"/>
              </a:solidFill>
              <a:latin typeface="Calibri"/>
            </a:rPr>
            <a:t> DIJON</a:t>
          </a:r>
          <a:endParaRPr lang="fr-FR" sz="1200" b="0" i="0">
            <a:solidFill>
              <a:srgbClr val="848484"/>
            </a:solidFill>
            <a:latin typeface="Calibri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856380</xdr:colOff>
      <xdr:row>22</xdr:row>
      <xdr:rowOff>132963</xdr:rowOff>
    </xdr:from>
    <xdr:to>
      <xdr:col>0</xdr:col>
      <xdr:colOff>6076380</xdr:colOff>
      <xdr:row>29</xdr:row>
      <xdr:rowOff>421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91953874-4A13-4361-AF3F-665F9F8281FA}"/>
            </a:ext>
          </a:extLst>
        </xdr:cNvPr>
        <xdr:cNvSpPr/>
      </xdr:nvSpPr>
      <xdr:spPr>
        <a:xfrm>
          <a:off x="856380" y="4114413"/>
          <a:ext cx="5220000" cy="11279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Calibri"/>
            </a:rPr>
            <a:t>Lot N°02 - MENUISERIES EXTERIEURES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4712190</xdr:colOff>
      <xdr:row>46</xdr:row>
      <xdr:rowOff>46253</xdr:rowOff>
    </xdr:from>
    <xdr:to>
      <xdr:col>0</xdr:col>
      <xdr:colOff>6264000</xdr:colOff>
      <xdr:row>47</xdr:row>
      <xdr:rowOff>136500</xdr:rowOff>
    </xdr:to>
    <xdr:sp macro="" textlink="">
      <xdr:nvSpPr>
        <xdr:cNvPr id="6" name="Forme5">
          <a:extLst>
            <a:ext uri="{FF2B5EF4-FFF2-40B4-BE49-F238E27FC236}">
              <a16:creationId xmlns:a16="http://schemas.microsoft.com/office/drawing/2014/main" id="{30B582F5-B10B-4788-A11D-FB2CB6325173}"/>
            </a:ext>
          </a:extLst>
        </xdr:cNvPr>
        <xdr:cNvSpPr/>
      </xdr:nvSpPr>
      <xdr:spPr>
        <a:xfrm>
          <a:off x="4712190" y="8371103"/>
          <a:ext cx="1551810" cy="2712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alibri"/>
            </a:rPr>
            <a:t>24 Février 2025</a:t>
          </a:r>
        </a:p>
      </xdr:txBody>
    </xdr:sp>
    <xdr:clientData/>
  </xdr:twoCellAnchor>
  <xdr:twoCellAnchor editAs="absolute">
    <xdr:from>
      <xdr:col>0</xdr:col>
      <xdr:colOff>5184000</xdr:colOff>
      <xdr:row>44</xdr:row>
      <xdr:rowOff>154696</xdr:rowOff>
    </xdr:from>
    <xdr:to>
      <xdr:col>0</xdr:col>
      <xdr:colOff>6264000</xdr:colOff>
      <xdr:row>46</xdr:row>
      <xdr:rowOff>2637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2DE0EEA-B8EB-4F61-BA77-3FC5CB0C9FEE}"/>
            </a:ext>
          </a:extLst>
        </xdr:cNvPr>
        <xdr:cNvSpPr/>
      </xdr:nvSpPr>
      <xdr:spPr>
        <a:xfrm>
          <a:off x="5184000" y="8117596"/>
          <a:ext cx="1080000" cy="209891"/>
        </a:xfrm>
        <a:prstGeom prst="roundRect">
          <a:avLst>
            <a:gd name="adj" fmla="val 6670"/>
          </a:avLst>
        </a:prstGeom>
        <a:solidFill>
          <a:srgbClr val="FFFFFF"/>
        </a:solidFill>
        <a:ln w="0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Calibri"/>
            </a:rPr>
            <a:t>DCE</a:t>
          </a:r>
        </a:p>
      </xdr:txBody>
    </xdr:sp>
    <xdr:clientData/>
  </xdr:twoCellAnchor>
  <xdr:twoCellAnchor editAs="absolute">
    <xdr:from>
      <xdr:col>0</xdr:col>
      <xdr:colOff>4932000</xdr:colOff>
      <xdr:row>34</xdr:row>
      <xdr:rowOff>59611</xdr:rowOff>
    </xdr:from>
    <xdr:to>
      <xdr:col>0</xdr:col>
      <xdr:colOff>6264000</xdr:colOff>
      <xdr:row>44</xdr:row>
      <xdr:rowOff>131267</xdr:rowOff>
    </xdr:to>
    <xdr:pic>
      <xdr:nvPicPr>
        <xdr:cNvPr id="8" name="Forme7">
          <a:extLst>
            <a:ext uri="{FF2B5EF4-FFF2-40B4-BE49-F238E27FC236}">
              <a16:creationId xmlns:a16="http://schemas.microsoft.com/office/drawing/2014/main" id="{1EC79789-F11F-47A9-9E80-55D42E217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2000" y="6212761"/>
          <a:ext cx="1332000" cy="188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02859-E014-4E06-BC59-26DA2B48A348}">
  <sheetPr>
    <pageSetUpPr fitToPage="1"/>
  </sheetPr>
  <dimension ref="A1"/>
  <sheetViews>
    <sheetView showGridLines="0" view="pageBreakPreview" topLeftCell="A46" zoomScaleNormal="100" zoomScaleSheetLayoutView="100" workbookViewId="0">
      <selection activeCell="A33" sqref="A33"/>
    </sheetView>
  </sheetViews>
  <sheetFormatPr baseColWidth="10" defaultColWidth="10.6640625" defaultRowHeight="14.4"/>
  <cols>
    <col min="1" max="1" width="109" style="26" customWidth="1"/>
    <col min="2" max="2" width="10.6640625" style="26" customWidth="1"/>
    <col min="3" max="16384" width="10.6640625" style="26"/>
  </cols>
  <sheetData/>
  <printOptions horizontalCentered="1"/>
  <pageMargins left="0.16" right="0.16" top="0.16" bottom="0.1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1B831-DF76-407F-8FA1-07BD008E30FF}">
  <sheetPr>
    <pageSetUpPr fitToPage="1"/>
  </sheetPr>
  <dimension ref="A2:K32"/>
  <sheetViews>
    <sheetView tabSelected="1" view="pageBreakPreview" topLeftCell="A4" zoomScaleNormal="110" zoomScaleSheetLayoutView="100" workbookViewId="0">
      <selection activeCell="K8" sqref="K8"/>
    </sheetView>
  </sheetViews>
  <sheetFormatPr baseColWidth="10" defaultRowHeight="14.4"/>
  <cols>
    <col min="1" max="1" width="12.5546875" customWidth="1"/>
    <col min="2" max="2" width="38" customWidth="1"/>
    <col min="3" max="3" width="5.21875" customWidth="1"/>
    <col min="4" max="4" width="5.109375" customWidth="1"/>
    <col min="5" max="5" width="7.6640625" customWidth="1"/>
    <col min="8" max="8" width="6.6640625" customWidth="1"/>
    <col min="9" max="9" width="14.109375" customWidth="1"/>
    <col min="11" max="11" width="15.21875" customWidth="1"/>
  </cols>
  <sheetData>
    <row r="2" spans="1:11" ht="15" thickBot="1"/>
    <row r="3" spans="1:11">
      <c r="A3" s="6" t="s">
        <v>0</v>
      </c>
      <c r="B3" s="7"/>
      <c r="C3" s="82"/>
      <c r="D3" s="49">
        <v>1</v>
      </c>
      <c r="E3" s="50"/>
      <c r="F3" s="50"/>
      <c r="G3" s="51"/>
      <c r="H3" s="46">
        <v>2</v>
      </c>
      <c r="I3" s="47"/>
      <c r="J3" s="48"/>
      <c r="K3" s="11"/>
    </row>
    <row r="4" spans="1:11" ht="40.200000000000003" customHeight="1">
      <c r="A4" s="75" t="s">
        <v>41</v>
      </c>
      <c r="B4" s="76"/>
      <c r="C4" s="83"/>
      <c r="D4" s="69" t="s">
        <v>1</v>
      </c>
      <c r="E4" s="70"/>
      <c r="F4" s="70"/>
      <c r="G4" s="71"/>
      <c r="H4" s="72" t="s">
        <v>2</v>
      </c>
      <c r="I4" s="73"/>
      <c r="J4" s="74"/>
      <c r="K4" s="12" t="s">
        <v>40</v>
      </c>
    </row>
    <row r="5" spans="1:11" ht="20.399999999999999" customHeight="1">
      <c r="A5" s="67" t="s">
        <v>42</v>
      </c>
      <c r="B5" s="68"/>
      <c r="C5" s="84" t="s">
        <v>45</v>
      </c>
      <c r="D5" s="8" t="s">
        <v>3</v>
      </c>
      <c r="E5" s="8" t="s">
        <v>4</v>
      </c>
      <c r="F5" s="8" t="s">
        <v>5</v>
      </c>
      <c r="G5" s="8" t="s">
        <v>6</v>
      </c>
      <c r="H5" s="9" t="s">
        <v>4</v>
      </c>
      <c r="I5" s="9" t="s">
        <v>5</v>
      </c>
      <c r="J5" s="10" t="s">
        <v>6</v>
      </c>
      <c r="K5" s="13"/>
    </row>
    <row r="6" spans="1:11" ht="19.95" customHeight="1">
      <c r="A6" s="30" t="s">
        <v>7</v>
      </c>
      <c r="B6" s="31" t="s">
        <v>8</v>
      </c>
      <c r="C6" s="93">
        <v>2</v>
      </c>
      <c r="D6" s="32" t="s">
        <v>9</v>
      </c>
      <c r="E6" s="33">
        <v>1</v>
      </c>
      <c r="F6" s="34"/>
      <c r="G6" s="35">
        <f>+E6*F6</f>
        <v>0</v>
      </c>
      <c r="H6" s="33"/>
      <c r="I6" s="34"/>
      <c r="J6" s="36"/>
      <c r="K6" s="37">
        <f>+G6+J6</f>
        <v>0</v>
      </c>
    </row>
    <row r="7" spans="1:11" ht="19.95" customHeight="1">
      <c r="A7" s="38" t="s">
        <v>10</v>
      </c>
      <c r="B7" s="39" t="s">
        <v>11</v>
      </c>
      <c r="C7" s="94">
        <v>2</v>
      </c>
      <c r="D7" s="40" t="s">
        <v>12</v>
      </c>
      <c r="E7" s="41">
        <v>1</v>
      </c>
      <c r="F7" s="42"/>
      <c r="G7" s="35">
        <f t="shared" ref="G7:G8" si="0">+E7*F7</f>
        <v>0</v>
      </c>
      <c r="H7" s="41"/>
      <c r="I7" s="42"/>
      <c r="J7" s="43"/>
      <c r="K7" s="37">
        <f t="shared" ref="K7:K24" si="1">+G7+J7</f>
        <v>0</v>
      </c>
    </row>
    <row r="8" spans="1:11" ht="19.95" customHeight="1">
      <c r="A8" s="38" t="s">
        <v>13</v>
      </c>
      <c r="B8" s="39" t="s">
        <v>14</v>
      </c>
      <c r="C8" s="94">
        <v>1</v>
      </c>
      <c r="D8" s="40" t="s">
        <v>12</v>
      </c>
      <c r="E8" s="41">
        <f>+E10+E11+E12+E13+E14+E16</f>
        <v>191</v>
      </c>
      <c r="F8" s="42"/>
      <c r="G8" s="35">
        <f t="shared" si="0"/>
        <v>0</v>
      </c>
      <c r="H8" s="41">
        <v>12</v>
      </c>
      <c r="I8" s="42"/>
      <c r="J8" s="43">
        <f>+H8*I8</f>
        <v>0</v>
      </c>
      <c r="K8" s="37">
        <f t="shared" si="1"/>
        <v>0</v>
      </c>
    </row>
    <row r="9" spans="1:11" ht="19.95" customHeight="1">
      <c r="A9" s="44" t="s">
        <v>15</v>
      </c>
      <c r="B9" s="39" t="s">
        <v>16</v>
      </c>
      <c r="C9" s="94"/>
      <c r="D9" s="40"/>
      <c r="E9" s="41"/>
      <c r="F9" s="42"/>
      <c r="G9" s="43"/>
      <c r="H9" s="41"/>
      <c r="I9" s="42"/>
      <c r="J9" s="43"/>
      <c r="K9" s="37">
        <f t="shared" si="1"/>
        <v>0</v>
      </c>
    </row>
    <row r="10" spans="1:11" ht="19.95" customHeight="1">
      <c r="A10" s="44"/>
      <c r="B10" s="39" t="s">
        <v>17</v>
      </c>
      <c r="C10" s="94">
        <v>1</v>
      </c>
      <c r="D10" s="40" t="s">
        <v>12</v>
      </c>
      <c r="E10" s="41">
        <v>128</v>
      </c>
      <c r="F10" s="42"/>
      <c r="G10" s="43">
        <f>+E10*F10</f>
        <v>0</v>
      </c>
      <c r="H10" s="41"/>
      <c r="I10" s="42"/>
      <c r="J10" s="43"/>
      <c r="K10" s="37">
        <f t="shared" si="1"/>
        <v>0</v>
      </c>
    </row>
    <row r="11" spans="1:11" ht="19.95" customHeight="1">
      <c r="A11" s="44"/>
      <c r="B11" s="39" t="s">
        <v>18</v>
      </c>
      <c r="C11" s="94">
        <v>1</v>
      </c>
      <c r="D11" s="40" t="s">
        <v>12</v>
      </c>
      <c r="E11" s="41">
        <v>29</v>
      </c>
      <c r="F11" s="42"/>
      <c r="G11" s="43">
        <f t="shared" ref="G11:G16" si="2">+E11*F11</f>
        <v>0</v>
      </c>
      <c r="H11" s="41"/>
      <c r="I11" s="42"/>
      <c r="J11" s="43"/>
      <c r="K11" s="37">
        <f t="shared" si="1"/>
        <v>0</v>
      </c>
    </row>
    <row r="12" spans="1:11" ht="19.95" customHeight="1">
      <c r="A12" s="44"/>
      <c r="B12" s="39" t="s">
        <v>19</v>
      </c>
      <c r="C12" s="94">
        <v>1</v>
      </c>
      <c r="D12" s="40" t="s">
        <v>12</v>
      </c>
      <c r="E12" s="41">
        <v>29</v>
      </c>
      <c r="F12" s="42"/>
      <c r="G12" s="43">
        <f t="shared" si="2"/>
        <v>0</v>
      </c>
      <c r="H12" s="41"/>
      <c r="I12" s="42"/>
      <c r="J12" s="43"/>
      <c r="K12" s="37">
        <f t="shared" si="1"/>
        <v>0</v>
      </c>
    </row>
    <row r="13" spans="1:11" ht="19.95" customHeight="1">
      <c r="A13" s="44"/>
      <c r="B13" s="39" t="s">
        <v>20</v>
      </c>
      <c r="C13" s="94">
        <v>1</v>
      </c>
      <c r="D13" s="40" t="s">
        <v>12</v>
      </c>
      <c r="E13" s="41">
        <v>1</v>
      </c>
      <c r="F13" s="42"/>
      <c r="G13" s="43">
        <f t="shared" si="2"/>
        <v>0</v>
      </c>
      <c r="H13" s="41"/>
      <c r="I13" s="42"/>
      <c r="J13" s="43"/>
      <c r="K13" s="37">
        <f t="shared" si="1"/>
        <v>0</v>
      </c>
    </row>
    <row r="14" spans="1:11" ht="19.95" customHeight="1">
      <c r="A14" s="44"/>
      <c r="B14" s="39" t="s">
        <v>21</v>
      </c>
      <c r="C14" s="94">
        <v>1</v>
      </c>
      <c r="D14" s="40" t="s">
        <v>12</v>
      </c>
      <c r="E14" s="41">
        <v>1</v>
      </c>
      <c r="F14" s="42"/>
      <c r="G14" s="43">
        <f t="shared" si="2"/>
        <v>0</v>
      </c>
      <c r="H14" s="41"/>
      <c r="I14" s="42"/>
      <c r="J14" s="43"/>
      <c r="K14" s="37">
        <f t="shared" si="1"/>
        <v>0</v>
      </c>
    </row>
    <row r="15" spans="1:11" ht="19.95" customHeight="1">
      <c r="A15" s="44"/>
      <c r="B15" s="39" t="s">
        <v>22</v>
      </c>
      <c r="C15" s="94">
        <v>1</v>
      </c>
      <c r="D15" s="40" t="s">
        <v>12</v>
      </c>
      <c r="E15" s="41">
        <v>0</v>
      </c>
      <c r="F15" s="42"/>
      <c r="G15" s="43">
        <f t="shared" si="2"/>
        <v>0</v>
      </c>
      <c r="H15" s="41">
        <v>12</v>
      </c>
      <c r="I15" s="42"/>
      <c r="J15" s="43">
        <f>+H15*I15</f>
        <v>0</v>
      </c>
      <c r="K15" s="37">
        <f t="shared" si="1"/>
        <v>0</v>
      </c>
    </row>
    <row r="16" spans="1:11" ht="19.95" customHeight="1">
      <c r="A16" s="44"/>
      <c r="B16" s="39" t="s">
        <v>23</v>
      </c>
      <c r="C16" s="94">
        <v>1</v>
      </c>
      <c r="D16" s="40" t="s">
        <v>12</v>
      </c>
      <c r="E16" s="41">
        <v>3</v>
      </c>
      <c r="F16" s="42"/>
      <c r="G16" s="43">
        <f t="shared" si="2"/>
        <v>0</v>
      </c>
      <c r="H16" s="41"/>
      <c r="I16" s="42"/>
      <c r="J16" s="43"/>
      <c r="K16" s="37">
        <f t="shared" si="1"/>
        <v>0</v>
      </c>
    </row>
    <row r="17" spans="1:11" ht="19.95" customHeight="1">
      <c r="A17" s="44" t="s">
        <v>24</v>
      </c>
      <c r="B17" s="39" t="s">
        <v>25</v>
      </c>
      <c r="C17" s="94"/>
      <c r="D17" s="40"/>
      <c r="E17" s="41"/>
      <c r="F17" s="42"/>
      <c r="G17" s="43"/>
      <c r="H17" s="41"/>
      <c r="I17" s="42"/>
      <c r="J17" s="43"/>
      <c r="K17" s="37">
        <f t="shared" si="1"/>
        <v>0</v>
      </c>
    </row>
    <row r="18" spans="1:11" ht="19.95" customHeight="1">
      <c r="A18" s="44"/>
      <c r="B18" s="39" t="s">
        <v>26</v>
      </c>
      <c r="C18" s="94">
        <v>1</v>
      </c>
      <c r="D18" s="40" t="s">
        <v>12</v>
      </c>
      <c r="E18" s="41">
        <v>128</v>
      </c>
      <c r="F18" s="42"/>
      <c r="G18" s="43">
        <f>+E18*F18</f>
        <v>0</v>
      </c>
      <c r="H18" s="41"/>
      <c r="I18" s="42"/>
      <c r="J18" s="43"/>
      <c r="K18" s="37">
        <f t="shared" si="1"/>
        <v>0</v>
      </c>
    </row>
    <row r="19" spans="1:11" ht="19.95" customHeight="1">
      <c r="A19" s="44"/>
      <c r="B19" s="39" t="s">
        <v>27</v>
      </c>
      <c r="C19" s="94">
        <v>1</v>
      </c>
      <c r="D19" s="40" t="s">
        <v>12</v>
      </c>
      <c r="E19" s="41">
        <v>29</v>
      </c>
      <c r="F19" s="42"/>
      <c r="G19" s="43">
        <f t="shared" ref="G19:G24" si="3">+E19*F19</f>
        <v>0</v>
      </c>
      <c r="H19" s="41"/>
      <c r="I19" s="42"/>
      <c r="J19" s="43"/>
      <c r="K19" s="37">
        <f t="shared" si="1"/>
        <v>0</v>
      </c>
    </row>
    <row r="20" spans="1:11" ht="19.95" customHeight="1">
      <c r="A20" s="44"/>
      <c r="B20" s="39" t="s">
        <v>28</v>
      </c>
      <c r="C20" s="94">
        <v>1</v>
      </c>
      <c r="D20" s="40" t="s">
        <v>12</v>
      </c>
      <c r="E20" s="41">
        <v>3</v>
      </c>
      <c r="F20" s="42"/>
      <c r="G20" s="43">
        <f t="shared" si="3"/>
        <v>0</v>
      </c>
      <c r="H20" s="41"/>
      <c r="I20" s="42"/>
      <c r="J20" s="43"/>
      <c r="K20" s="37">
        <f t="shared" si="1"/>
        <v>0</v>
      </c>
    </row>
    <row r="21" spans="1:11" ht="19.95" customHeight="1">
      <c r="A21" s="44" t="s">
        <v>29</v>
      </c>
      <c r="B21" s="39" t="s">
        <v>30</v>
      </c>
      <c r="C21" s="94">
        <v>1</v>
      </c>
      <c r="D21" s="40" t="s">
        <v>12</v>
      </c>
      <c r="E21" s="41">
        <v>58</v>
      </c>
      <c r="F21" s="42"/>
      <c r="G21" s="43">
        <f t="shared" si="3"/>
        <v>0</v>
      </c>
      <c r="H21" s="41"/>
      <c r="I21" s="42"/>
      <c r="J21" s="43"/>
      <c r="K21" s="37">
        <f t="shared" si="1"/>
        <v>0</v>
      </c>
    </row>
    <row r="22" spans="1:11" ht="19.95" customHeight="1">
      <c r="A22" s="44"/>
      <c r="B22" s="39" t="s">
        <v>31</v>
      </c>
      <c r="C22" s="94">
        <v>1</v>
      </c>
      <c r="D22" s="40" t="s">
        <v>12</v>
      </c>
      <c r="E22" s="41">
        <v>24</v>
      </c>
      <c r="F22" s="42"/>
      <c r="G22" s="43">
        <f t="shared" si="3"/>
        <v>0</v>
      </c>
      <c r="H22" s="41"/>
      <c r="I22" s="42"/>
      <c r="J22" s="43"/>
      <c r="K22" s="37">
        <f t="shared" si="1"/>
        <v>0</v>
      </c>
    </row>
    <row r="23" spans="1:11" ht="19.95" customHeight="1">
      <c r="A23" s="44" t="s">
        <v>32</v>
      </c>
      <c r="B23" s="39" t="s">
        <v>33</v>
      </c>
      <c r="C23" s="94">
        <v>2</v>
      </c>
      <c r="D23" s="40" t="s">
        <v>12</v>
      </c>
      <c r="E23" s="41">
        <v>64</v>
      </c>
      <c r="F23" s="42"/>
      <c r="G23" s="43">
        <f t="shared" si="3"/>
        <v>0</v>
      </c>
      <c r="H23" s="41"/>
      <c r="I23" s="42"/>
      <c r="J23" s="95"/>
      <c r="K23" s="37">
        <f t="shared" si="1"/>
        <v>0</v>
      </c>
    </row>
    <row r="24" spans="1:11" ht="19.95" customHeight="1">
      <c r="A24" s="45" t="s">
        <v>34</v>
      </c>
      <c r="B24" s="39" t="s">
        <v>35</v>
      </c>
      <c r="C24" s="94">
        <v>2</v>
      </c>
      <c r="D24" s="40" t="s">
        <v>9</v>
      </c>
      <c r="E24" s="41">
        <v>1</v>
      </c>
      <c r="F24" s="42"/>
      <c r="G24" s="43">
        <f t="shared" si="3"/>
        <v>0</v>
      </c>
      <c r="H24" s="41">
        <v>1</v>
      </c>
      <c r="I24" s="42"/>
      <c r="J24" s="43">
        <f>+H24*I24</f>
        <v>0</v>
      </c>
      <c r="K24" s="96">
        <f t="shared" si="1"/>
        <v>0</v>
      </c>
    </row>
    <row r="25" spans="1:11" s="1" customFormat="1" ht="22.2" customHeight="1">
      <c r="A25" s="58" t="s">
        <v>36</v>
      </c>
      <c r="B25" s="59"/>
      <c r="C25" s="59"/>
      <c r="D25" s="59"/>
      <c r="E25" s="59"/>
      <c r="F25" s="60"/>
      <c r="G25" s="27">
        <f>+SUM(G6:G24)</f>
        <v>0</v>
      </c>
      <c r="H25" s="52" t="s">
        <v>36</v>
      </c>
      <c r="I25" s="53"/>
      <c r="J25" s="28">
        <f>+SUM(J6:J24)</f>
        <v>0</v>
      </c>
      <c r="K25" s="29">
        <f>+G25+J25</f>
        <v>0</v>
      </c>
    </row>
    <row r="26" spans="1:11" s="1" customFormat="1" ht="22.2" customHeight="1">
      <c r="A26" s="61" t="s">
        <v>46</v>
      </c>
      <c r="B26" s="62"/>
      <c r="C26" s="62"/>
      <c r="D26" s="62"/>
      <c r="E26" s="62"/>
      <c r="F26" s="63"/>
      <c r="G26" s="21">
        <f>+(G8+G10+G11+G12+G13+G14+G15+G16+G18+G19+G20+G21+G22)*5.5%</f>
        <v>0</v>
      </c>
      <c r="H26" s="54" t="s">
        <v>48</v>
      </c>
      <c r="I26" s="55"/>
      <c r="J26" s="24">
        <f>+(J8+J15)*5.5%</f>
        <v>0</v>
      </c>
      <c r="K26" s="15">
        <f>+G26+J26</f>
        <v>0</v>
      </c>
    </row>
    <row r="27" spans="1:11" s="1" customFormat="1" ht="22.2" customHeight="1">
      <c r="A27" s="85"/>
      <c r="B27" s="86"/>
      <c r="C27" s="86"/>
      <c r="D27" s="86"/>
      <c r="E27" s="86"/>
      <c r="F27" s="87" t="s">
        <v>47</v>
      </c>
      <c r="G27" s="88">
        <f>+(G6+G7+G23+G24)*10%</f>
        <v>0</v>
      </c>
      <c r="H27" s="89"/>
      <c r="I27" s="90" t="s">
        <v>49</v>
      </c>
      <c r="J27" s="91">
        <f>+J24*10%</f>
        <v>0</v>
      </c>
      <c r="K27" s="92">
        <f>+G27+J27</f>
        <v>0</v>
      </c>
    </row>
    <row r="28" spans="1:11" s="1" customFormat="1" ht="22.2" customHeight="1" thickBot="1">
      <c r="A28" s="64" t="s">
        <v>37</v>
      </c>
      <c r="B28" s="65"/>
      <c r="C28" s="65"/>
      <c r="D28" s="65"/>
      <c r="E28" s="65"/>
      <c r="F28" s="66"/>
      <c r="G28" s="22">
        <f>+G25+G26+G27</f>
        <v>0</v>
      </c>
      <c r="H28" s="56" t="s">
        <v>37</v>
      </c>
      <c r="I28" s="57"/>
      <c r="J28" s="25">
        <f>+J25+J26+J27</f>
        <v>0</v>
      </c>
      <c r="K28" s="16">
        <f>+K25+K26+K27</f>
        <v>0</v>
      </c>
    </row>
    <row r="29" spans="1:11" s="5" customFormat="1" ht="25.2" customHeight="1">
      <c r="A29" s="18" t="s">
        <v>38</v>
      </c>
      <c r="B29" s="2" t="s">
        <v>39</v>
      </c>
      <c r="C29" s="94">
        <v>1</v>
      </c>
      <c r="D29" s="2" t="s">
        <v>12</v>
      </c>
      <c r="E29" s="3">
        <f>+E18+E19+E20</f>
        <v>160</v>
      </c>
      <c r="F29" s="19"/>
      <c r="G29" s="3">
        <f>+E29*F29</f>
        <v>0</v>
      </c>
      <c r="H29" s="3"/>
      <c r="I29" s="19"/>
      <c r="J29" s="4"/>
      <c r="K29" s="17"/>
    </row>
    <row r="30" spans="1:11" s="1" customFormat="1" ht="22.2" customHeight="1">
      <c r="A30" s="79" t="s">
        <v>44</v>
      </c>
      <c r="B30" s="80"/>
      <c r="C30" s="80"/>
      <c r="D30" s="80"/>
      <c r="E30" s="80"/>
      <c r="F30" s="81"/>
      <c r="G30" s="20">
        <f>+G29</f>
        <v>0</v>
      </c>
      <c r="H30" s="77" t="s">
        <v>44</v>
      </c>
      <c r="I30" s="78"/>
      <c r="J30" s="23">
        <f>+J29</f>
        <v>0</v>
      </c>
      <c r="K30" s="14">
        <f>+G30+J30</f>
        <v>0</v>
      </c>
    </row>
    <row r="31" spans="1:11" s="1" customFormat="1" ht="22.2" customHeight="1">
      <c r="A31" s="79" t="s">
        <v>43</v>
      </c>
      <c r="B31" s="80"/>
      <c r="C31" s="80"/>
      <c r="D31" s="80"/>
      <c r="E31" s="80"/>
      <c r="F31" s="81"/>
      <c r="G31" s="21">
        <f>+G30*5.5%</f>
        <v>0</v>
      </c>
      <c r="H31" s="54" t="s">
        <v>43</v>
      </c>
      <c r="I31" s="55"/>
      <c r="J31" s="24">
        <f>+J30*5.5%</f>
        <v>0</v>
      </c>
      <c r="K31" s="15">
        <f>+G31+J31</f>
        <v>0</v>
      </c>
    </row>
    <row r="32" spans="1:11" s="1" customFormat="1" ht="22.2" customHeight="1" thickBot="1">
      <c r="A32" s="64" t="s">
        <v>37</v>
      </c>
      <c r="B32" s="65"/>
      <c r="C32" s="65"/>
      <c r="D32" s="65"/>
      <c r="E32" s="65"/>
      <c r="F32" s="66"/>
      <c r="G32" s="22">
        <f>+G30+G31</f>
        <v>0</v>
      </c>
      <c r="H32" s="56" t="s">
        <v>37</v>
      </c>
      <c r="I32" s="57"/>
      <c r="J32" s="25">
        <f>+J30+J31</f>
        <v>0</v>
      </c>
      <c r="K32" s="16">
        <f>+G32+J32</f>
        <v>0</v>
      </c>
    </row>
  </sheetData>
  <sheetProtection algorithmName="SHA-512" hashValue="Bk4URBWaJgn0ZpLYQN7Esef2uR8zHdENaaExoymxRqYylSHMpXV8exEBMW1wDkT1tIhPRYDfSwj8Z2M9kPBqVA==" saltValue="8Suu72jdBpahZrKbLOHPKw==" spinCount="100000" sheet="1" objects="1" scenarios="1"/>
  <mergeCells count="18">
    <mergeCell ref="H31:I31"/>
    <mergeCell ref="H32:I32"/>
    <mergeCell ref="H30:I30"/>
    <mergeCell ref="A30:F30"/>
    <mergeCell ref="A31:F31"/>
    <mergeCell ref="A32:F32"/>
    <mergeCell ref="H3:J3"/>
    <mergeCell ref="D3:G3"/>
    <mergeCell ref="H25:I25"/>
    <mergeCell ref="H26:I26"/>
    <mergeCell ref="H28:I28"/>
    <mergeCell ref="A25:F25"/>
    <mergeCell ref="A26:F26"/>
    <mergeCell ref="A28:F28"/>
    <mergeCell ref="A5:B5"/>
    <mergeCell ref="D4:G4"/>
    <mergeCell ref="H4:J4"/>
    <mergeCell ref="A4:B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 xml:space="preserve">&amp;LSEMCODA - CITE DES DOUANES DE DIJON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A93555181E0248B881B19438B68FA6" ma:contentTypeVersion="5" ma:contentTypeDescription="Create a new document." ma:contentTypeScope="" ma:versionID="7093fbd22376652dfbe047b7b78a0473">
  <xsd:schema xmlns:xsd="http://www.w3.org/2001/XMLSchema" xmlns:xs="http://www.w3.org/2001/XMLSchema" xmlns:p="http://schemas.microsoft.com/office/2006/metadata/properties" xmlns:ns3="dca41f2e-79f4-4899-b8be-d3f721e486d0" targetNamespace="http://schemas.microsoft.com/office/2006/metadata/properties" ma:root="true" ma:fieldsID="74849026e2c84da4b247cde40a4234bc" ns3:_="">
    <xsd:import namespace="dca41f2e-79f4-4899-b8be-d3f721e486d0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41f2e-79f4-4899-b8be-d3f721e486d0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3B920D-0620-4281-BFC5-033EE07D67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3B1B62-1399-47B9-94B7-9FC9556C0E7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dca41f2e-79f4-4899-b8be-d3f721e486d0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82AF33B-07D3-4C3E-BC28-D54FB0598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a41f2e-79f4-4899-b8be-d3f721e486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N°02 Page de garde</vt:lpstr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Vallas</dc:creator>
  <cp:lastModifiedBy>Arcad 26</cp:lastModifiedBy>
  <cp:lastPrinted>2025-03-25T08:43:31Z</cp:lastPrinted>
  <dcterms:created xsi:type="dcterms:W3CDTF">2024-12-17T14:20:52Z</dcterms:created>
  <dcterms:modified xsi:type="dcterms:W3CDTF">2025-03-25T08:43:48Z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0x01010053A93555181E0248B881B19438B68FA6</vt:lpwstr>
  </property>
</Properties>
</file>