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09"/>
  <workbookPr date1904="1" showInkAnnotation="0" autoCompressPictures="0"/>
  <mc:AlternateContent xmlns:mc="http://schemas.openxmlformats.org/markup-compatibility/2006">
    <mc:Choice Requires="x15">
      <x15ac:absPath xmlns:x15ac="http://schemas.microsoft.com/office/spreadsheetml/2010/11/ac" url="/Users/utilisateur/Library/Mobile Documents/com~apple~CloudDocs/Navette PRO/00 AMArchitecte/AMA 2022/2022-02 Pref 47 Fenetres/04-2022-02 Pref 47 Fenetres DCE T3/2022-02 Pref 47 Fenetres DCE T3 REMIS/"/>
    </mc:Choice>
  </mc:AlternateContent>
  <xr:revisionPtr revIDLastSave="0" documentId="13_ncr:1_{103AA826-7BA0-2442-AD80-42F6F29FD3B8}" xr6:coauthVersionLast="47" xr6:coauthVersionMax="47" xr10:uidLastSave="{00000000-0000-0000-0000-000000000000}"/>
  <bookViews>
    <workbookView xWindow="19360" yWindow="2040" windowWidth="20440" windowHeight="23500" tabRatio="753" xr2:uid="{00000000-000D-0000-FFFF-FFFF00000000}"/>
  </bookViews>
  <sheets>
    <sheet name="RECAP" sheetId="11" r:id="rId1"/>
    <sheet name="LOT 1 Fac Sud" sheetId="10" r:id="rId2"/>
    <sheet name="LOT 1 Fac Nord Cour Honneur" sheetId="4" r:id="rId3"/>
    <sheet name="LOT 1 Fac Ouest" sheetId="12" r:id="rId4"/>
  </sheets>
  <externalReferences>
    <externalReference r:id="rId5"/>
  </externalReferences>
  <definedNames>
    <definedName name="_xlnm.Print_Titles" localSheetId="2">'LOT 1 Fac Nord Cour Honneur'!$1:$8</definedName>
    <definedName name="_xlnm.Print_Titles" localSheetId="3">'LOT 1 Fac Ouest'!$1:$8</definedName>
    <definedName name="_xlnm.Print_Titles" localSheetId="1">'LOT 1 Fac Sud'!$1:$8</definedName>
    <definedName name="OLE_LINK20" localSheetId="2">'LOT 1 Fac Nord Cour Honneur'!#REF!</definedName>
    <definedName name="OLE_LINK20" localSheetId="3">'LOT 1 Fac Ouest'!#REF!</definedName>
    <definedName name="OLE_LINK20" localSheetId="1">'LOT 1 Fac Sud'!#REF!</definedName>
    <definedName name="OLE_LINK20" localSheetId="0">RECAP!#REF!</definedName>
    <definedName name="OLE_LINK24" localSheetId="2">'LOT 1 Fac Nord Cour Honneur'!#REF!</definedName>
    <definedName name="OLE_LINK24" localSheetId="3">'LOT 1 Fac Ouest'!#REF!</definedName>
    <definedName name="OLE_LINK24" localSheetId="1">'LOT 1 Fac Sud'!#REF!</definedName>
    <definedName name="OLE_LINK24" localSheetId="0">RECAP!#REF!</definedName>
    <definedName name="OLE_LINK35" localSheetId="2">'LOT 1 Fac Nord Cour Honneur'!#REF!</definedName>
    <definedName name="OLE_LINK35" localSheetId="3">'LOT 1 Fac Ouest'!#REF!</definedName>
    <definedName name="OLE_LINK35" localSheetId="1">'LOT 1 Fac Sud'!#REF!</definedName>
    <definedName name="OLE_LINK35" localSheetId="0">RECAP!#REF!</definedName>
    <definedName name="OLE_LINK48" localSheetId="2">'LOT 1 Fac Nord Cour Honneur'!#REF!</definedName>
    <definedName name="OLE_LINK48" localSheetId="3">'LOT 1 Fac Ouest'!#REF!</definedName>
    <definedName name="OLE_LINK48" localSheetId="1">'LOT 1 Fac Sud'!#REF!</definedName>
    <definedName name="OLE_LINK48" localSheetId="0">RECAP!#REF!</definedName>
    <definedName name="_xlnm.Print_Area" localSheetId="2">'LOT 1 Fac Nord Cour Honneur'!$A$1:$G$45</definedName>
    <definedName name="_xlnm.Print_Area" localSheetId="3">'LOT 1 Fac Ouest'!$A$1:$G$34</definedName>
    <definedName name="_xlnm.Print_Area" localSheetId="1">'LOT 1 Fac Sud'!$A$1:$G$47</definedName>
    <definedName name="_xlnm.Print_Area" localSheetId="0">RECAP!$A$1:$D$31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30" i="11" l="1"/>
  <c r="D28" i="11"/>
  <c r="D27" i="11"/>
  <c r="D26" i="11"/>
  <c r="E37" i="10"/>
  <c r="E35" i="4"/>
  <c r="E29" i="12"/>
  <c r="G35" i="10"/>
  <c r="G24" i="12" l="1"/>
  <c r="G19" i="12" l="1"/>
  <c r="G31" i="4"/>
  <c r="G27" i="4"/>
  <c r="G36" i="4" s="1"/>
  <c r="G20" i="10"/>
  <c r="B21" i="11"/>
  <c r="G14" i="12"/>
  <c r="G13" i="12"/>
  <c r="A3" i="12"/>
  <c r="A2" i="12"/>
  <c r="G1" i="12"/>
  <c r="G30" i="12" l="1"/>
  <c r="G32" i="12" s="1"/>
  <c r="G37" i="4"/>
  <c r="G38" i="4"/>
  <c r="D21" i="11"/>
  <c r="G15" i="10"/>
  <c r="G32" i="10"/>
  <c r="G31" i="12" l="1"/>
  <c r="A2" i="4"/>
  <c r="A2" i="10"/>
  <c r="G15" i="4"/>
  <c r="G14" i="4"/>
  <c r="G14" i="10"/>
  <c r="G13" i="10"/>
  <c r="A13" i="10"/>
  <c r="A14" i="10" s="1"/>
  <c r="A15" i="10" s="1"/>
  <c r="A22" i="10" s="1"/>
  <c r="A28" i="10" s="1"/>
  <c r="A31" i="10" s="1"/>
  <c r="A34" i="10" l="1"/>
  <c r="A14" i="4" s="1"/>
  <c r="G1" i="10"/>
  <c r="G1" i="4"/>
  <c r="A3" i="4"/>
  <c r="A3" i="10" l="1"/>
  <c r="G23" i="10"/>
  <c r="G29" i="10"/>
  <c r="G39" i="10" s="1"/>
  <c r="G21" i="4"/>
  <c r="B20" i="11"/>
  <c r="B19" i="11"/>
  <c r="G40" i="10" l="1"/>
  <c r="I39" i="10"/>
  <c r="G43" i="10"/>
  <c r="I43" i="10" s="1"/>
  <c r="G40" i="4"/>
  <c r="I41" i="4" s="1"/>
  <c r="I36" i="4"/>
  <c r="D19" i="11"/>
  <c r="G45" i="10" l="1"/>
  <c r="G44" i="10" s="1"/>
  <c r="G41" i="10"/>
  <c r="G47" i="10" s="1"/>
  <c r="D20" i="11"/>
  <c r="G42" i="4"/>
  <c r="A15" i="4"/>
  <c r="A20" i="4" s="1"/>
  <c r="A26" i="4" s="1"/>
  <c r="G41" i="4" l="1"/>
  <c r="G44" i="4"/>
  <c r="A30" i="4" l="1"/>
  <c r="A13" i="12" s="1"/>
  <c r="A14" i="12" s="1"/>
  <c r="A18" i="12" s="1"/>
  <c r="A23" i="12" s="1"/>
</calcChain>
</file>

<file path=xl/sharedStrings.xml><?xml version="1.0" encoding="utf-8"?>
<sst xmlns="http://schemas.openxmlformats.org/spreadsheetml/2006/main" count="150" uniqueCount="80">
  <si>
    <t xml:space="preserve"> Total T.T.C.</t>
  </si>
  <si>
    <t>unit</t>
  </si>
  <si>
    <t>N°</t>
  </si>
  <si>
    <t>DESIGNATION</t>
  </si>
  <si>
    <t>U</t>
  </si>
  <si>
    <t>QTE</t>
  </si>
  <si>
    <t>PU</t>
  </si>
  <si>
    <t>TOTAL HT</t>
  </si>
  <si>
    <t xml:space="preserve"> TOTAL H.T.</t>
  </si>
  <si>
    <t xml:space="preserve"> T.V.A. INCIDENCE 20 %</t>
  </si>
  <si>
    <t>Façade Nord sur Cour d'honneur</t>
  </si>
  <si>
    <t>Repères</t>
  </si>
  <si>
    <t>REZ-DE-CHAUSSEE</t>
  </si>
  <si>
    <t>R+1</t>
  </si>
  <si>
    <r>
      <t xml:space="preserve">                          Atelier </t>
    </r>
    <r>
      <rPr>
        <b/>
        <sz val="10"/>
        <rFont val="Times New Roman"/>
        <family val="1"/>
      </rPr>
      <t>M</t>
    </r>
    <r>
      <rPr>
        <sz val="10"/>
        <rFont val="Times New Roman"/>
        <family val="1"/>
      </rPr>
      <t xml:space="preserve"> architecture</t>
    </r>
    <r>
      <rPr>
        <b/>
        <sz val="10"/>
        <rFont val="Times New Roman"/>
        <family val="1"/>
      </rPr>
      <t xml:space="preserve">  S.A.R.L.</t>
    </r>
  </si>
  <si>
    <t xml:space="preserve">                          Djalil Mokrane Architecte DPLG </t>
  </si>
  <si>
    <t xml:space="preserve">                          9, rue Béranger</t>
  </si>
  <si>
    <t xml:space="preserve">                          47 000 AGEN  </t>
  </si>
  <si>
    <t xml:space="preserve">                          Tél.: 09 53 16 62 25</t>
  </si>
  <si>
    <t>N</t>
  </si>
  <si>
    <t>LOT</t>
  </si>
  <si>
    <t>ENTREPRISE</t>
  </si>
  <si>
    <t>TOTAL Euros H.T.</t>
  </si>
  <si>
    <t xml:space="preserve"> </t>
  </si>
  <si>
    <t xml:space="preserve">SOUS TOTAL TRAVAUX HT </t>
  </si>
  <si>
    <t>Lot unique :  MENUISERIES EXTERIEURES BOIS</t>
  </si>
  <si>
    <t>Installations de chantier comprenant la délimiatation et le balisage des zones de travaux, tout moyens de levage et d'échafaudage, protections collectives,  amenée et rempli.</t>
  </si>
  <si>
    <t>Ens</t>
  </si>
  <si>
    <t>INSTALLATIONS DE CHANTIER</t>
  </si>
  <si>
    <t>Panneau de chantier: fourniture et pose d'un panneau de chantier (dimensions minimales 0,80 * 0,80 m)</t>
  </si>
  <si>
    <t>DPGF phase DCE</t>
  </si>
  <si>
    <t>Façade SUD sur Parc</t>
  </si>
  <si>
    <t>R-1</t>
  </si>
  <si>
    <t>Préfecture de Lot et Garonne
Remplacement et rénovation des menuiseries extérieures Tranche 3</t>
  </si>
  <si>
    <t>Façade OUEST</t>
  </si>
  <si>
    <t>I2</t>
  </si>
  <si>
    <t>Dépose des volets intérieurs et enlèvement en atelier pour
ajustement sur nouvelles menuiseries pendant la fabrication.
- Dépose des panneaux d'embrasures
- Dépose des anciennes menuiseries et enlévement en atelier
pour mise en déchetterie. Conservation des espagnolettes pour
réemploie suivant nécessité sur menuiserie à restaurer
- Mise en place des nouvelles menuiseries sur rejingots bois
comprenant les finitions conforme au DTU 36.5
- Remise en place des panneaux d'embrasures
- Mise en peinture des panneaux d'embrasures</t>
  </si>
  <si>
    <t>B1-N1-O1</t>
  </si>
  <si>
    <t>Fenêtres :   Remplacement à l'identique de fenêtre bois 1,46 * 2,73 m</t>
  </si>
  <si>
    <t>T1-U1</t>
  </si>
  <si>
    <t>Fenêtres :  Remplacement à l'identique de fenêtre bois 1,46* 3,30 dont imposte 0,72 m</t>
  </si>
  <si>
    <t>Fenêtres :  Remplacement de porte-fenêtre bois 1,36 * 3,70 m</t>
  </si>
  <si>
    <r>
      <t xml:space="preserve">Dim: L 1,36 * Ht 3,70 m, porte- fenêtre vitrée: A remplacer avec  vitrage par  simple vitrage épais et peinture,  avec renfort des paumelles, dépose et repose des boiseries intérieures, réfection de la quicaillerie existante, mise en jeu générale., reprise de plâtrerie éventuelle, compris dépose et évacuation, récupération de la quincaillerie pour pose sur menuiseries neuve, dépose et repose des boiseries intérieures, réfection de la quicaillerie existante, mise en jeu générale, reprise de plâtrerie éventuelle.
</t>
    </r>
    <r>
      <rPr>
        <b/>
        <sz val="10"/>
        <rFont val="Helvetica"/>
        <family val="2"/>
      </rPr>
      <t>Prestations dito article précedent.</t>
    </r>
  </si>
  <si>
    <t>J2</t>
  </si>
  <si>
    <t>Protection du mobilier et autres décoration intérieurs, protection des extérieurs, repli et nettoyage
- Mise en place de couvertures textiles sur le mobilier suivant les
localisations
- Mise en place de fibre respirante sur le sol pour les zones de
circulations
- Mise en place de fibre respirante sur le sol pour les zones de
travail sur une grande surface
- Mise en place de panneaux de protection renforcé type protecta
screen sur la fibre respirante dans les
zones de travail afin de protÈger des chocs éventuels de chute
d'outils et pour rouler avec l'échafaudage</t>
  </si>
  <si>
    <t>Fenêtre bois Dim: L 1,46 * Ht 3,30 m Imposte: L 1,46 * Ht 0,72 m fenêtre vitrée
A réparer et à mettre en jeu après inspection générale et de chacune, vérification des vitrages, création de trous de buée dans appuis, mise en peinture, entretien de la quicaillerie existante, mise en jeu générale, reprise joint périphérique intérieur et exrérieur au mastic fin, teinte dito pierre et/ou enduit à la chaux.
- Dépose des ouvrants de fenÍtre + imposte
- Dépose des volets intérieurs
- Mise en place d'un panneau de protection en 3 plis Epicéa pour
fermer durant l'intervention en Atelier
- Restauration des ouvrants en atelier et remplacement vitrage
- Mise en peinture en atelier des ouvrants et des volets intérieurs
- Remise en place sur site des ouvrants et des volets
- Mise en peinture des cadres dormant et des boiseries
périphériques dans l'embrasure, compris reprises des teintes différentes existantes et des panneaux bois des embrasures.</t>
  </si>
  <si>
    <t>Fenêtres : Réparation  de fenêtre bois 1,46 * 3,30 m dont imposte 0,72 m</t>
  </si>
  <si>
    <t>Fenêtres : Réparation de porte-fenêtre bois 1,42 * 3,65 m</t>
  </si>
  <si>
    <t>Fenêtre bois Dim: L 1,42 * Ht 3,65 m - 2 ouvrants à la fançaise.
A réparer et à mettre en jeu après inspection générale et de chacune, vérification des vitrages, création de trous de buée dans appuis, mise en peinture, entretien de la quicaillerie existante, mise en jeu générale, reprise joint périphérique intérieur et exrérieur au mastic fin, teinte dito pierre et/ou enduit à la chaux.
- Dépose des ouvrants de fenÍtre + imposte
- Dépose des volets intérieurs
- Mise en place d'un panneau de protection en 3 plis Epicéa pour
fermer durant l'intervention en Atelier
- Restauration des ouvrants en atelier et remplacement vitrage
- Mise en peinture en atelier des ouvrants et des volets intérieurs
- Remise en place sur site des ouvrants et des volets
- Mise en peinture des cadres dormant et des boiseries
périphériques dans l'embrasure, compris reprises des teintes différentes existantes et des panneaux bois des embrasures.</t>
  </si>
  <si>
    <t>V2</t>
  </si>
  <si>
    <t>Fenêtres :  Remplacement à l'identique de fenêtre bois 1,40* 2,73  m</t>
  </si>
  <si>
    <t>W</t>
  </si>
  <si>
    <t>Y</t>
  </si>
  <si>
    <t xml:space="preserve"> T.V.A. INCIDENCE 10 %</t>
  </si>
  <si>
    <t>TOTAL FACADE SUD parc TVA 20%</t>
  </si>
  <si>
    <t xml:space="preserve"> TOTAL TTC</t>
  </si>
  <si>
    <t>TOTAL FACADE NORD habitation TVA 10%</t>
  </si>
  <si>
    <t>TOTAL FACADE NORD TVA 20%</t>
  </si>
  <si>
    <t>TOTAL FACADE NORD TTC</t>
  </si>
  <si>
    <t>Total TVA 10 %</t>
  </si>
  <si>
    <t>Total TVA 20 %</t>
  </si>
  <si>
    <t>TOTAL GENERAL TTC</t>
  </si>
  <si>
    <t>TOTAL FACADE OUEST</t>
  </si>
  <si>
    <t>M2</t>
  </si>
  <si>
    <t>RDC</t>
  </si>
  <si>
    <t>Fenêtres :  Remplacement à l'identique de fenêtre bois 1,44* 3,30  m dont imposte de 0,72 m</t>
  </si>
  <si>
    <t>Fenêtres:  Remplacement à l'identique de fenêtre bois 1,40 * 2,73 m</t>
  </si>
  <si>
    <t>TOTAL FACADE SUD TTC</t>
  </si>
  <si>
    <r>
      <t xml:space="preserve">Remplacement de fenêtres bois Dim: L 1,40 * 2,73 m, ffenêtre vitrée: avec  vitrage par  simple vitrage épais et peinture,  avec renfort des paumelles, dépose et repose des boiseries intérieures, réfection de la quincaillerie existante, mise en jeu générale., reprise de plâtrerie éventuelle, compris dépose et évacuation, récupération de la quincaillerie pour pose sur menuiseries neuve, dépose et repose des boiseries intérieures, réfection de la quicaillerie existante, mise en jeu générale, reprise de plâtrerie éventuelle.
</t>
    </r>
    <r>
      <rPr>
        <b/>
        <sz val="10"/>
        <rFont val="Helvetica"/>
        <family val="2"/>
      </rPr>
      <t>Prestations dito article précedent.</t>
    </r>
  </si>
  <si>
    <t>TVA 20%</t>
  </si>
  <si>
    <t>TVA 10%</t>
  </si>
  <si>
    <t>Remplacement de fenêtres bois Fenêtre bois Dim: L 1,46 * 2,62 +Imposte 0,72 m - 2 ouvrants à la fançaise. Fenêtre vitrée: avec  vitrage par  simple vitrage épais et peinture,  avec renfort des paumelles, dépose et repose des boiseries intérieures, réfection de la quicaillerie existante, mise en jeu générale, reprise de plâtrerie éventuelle, compris dépose et évacuation, récupération de la quincaillerie pour pose sur menuiseries neuve.
- Carrelet chêne massif abouté EP.58mm pour les ouvrants et 72
mm pour les dormants
- Fenêtre profil monument historique ferrées sur paumelles 3
branches turlupets ou bouts ronds.
- Ouverture des ouvrants mouton et gueule de loup
- Simple vitrage épais
- Petits bois véritables et parcloses, profil doucine coté
intérieur. Pente 40° coté extérieur ( dito mastic ). Petits bois
assemblés à coupes d'onglets
- Un Joint sur le cadre, un joint sur l'ouvrant
- Fermeture par une Espagnolette de croisée,
- Finition en atelier sur menuiseries neuves : une couche de
traitement IFH / +1 anti-tanin / + 2 couches de finitions en
bi-coloration.
Intervention sur site et atelier.</t>
  </si>
  <si>
    <t>Protection du mobilier et autres décoration intérieurs, protection des extérieurs, repli et nettoyage
- Mise en place de couvertures textiles sur le mobilier suivant les localisations des loacaux à traiter,
- Mise en place de fibre respirante sur le sol pour les zones de
circulations
- Mise en place de fibre respirante sur le sol pour les zones de
travail sur une grande surface
- Mise en place de panneaux de protection renforcé type protecta
screen sur la fibre respirante dans les zones de travail afin de protéger des chocs éventuels de chute d'outils et pour rouler avec l'échafaudage
- Mise en place de panneau bois étanches sur baies à remplacer entièrement pendant la période de fabrication en atelier.</t>
  </si>
  <si>
    <t>Fenêtres : Remplacement à l'identique de porte-fenêtre bois L 1,46 * 2,62 + Imposte 0,72 m Ht totale 3,34 m</t>
  </si>
  <si>
    <t>Remplacement de fenêtres bois Dim: L 1,67 * Ht 4,46 m, dont imposte 0,88 m.  fenêtre vitrée: avec  vitrage par  simple vitrage épais et peinture,  avec renfort des paumelles, dépose et repose des boiseries intérieures, réfection de la quicaillerie existante, mise en jeu générale., reprise de plâtrerie éventuelle, compris dépose et évacuation, récupération de la quincaillerie pour pose sur menuiseries neuve.
- Carrelet chêne massif abouté EP.58mm pour les ouvrants et 72
mm pour les dormants
- Fenêtre profil monument historique ferrées sur paumelles 3
branches turlupets ou bouts ronds.
- Ouverture des ouvrants mouton et gueule de loup
-  Simple vitrage épais
- Petits bois véritables et parcloses, profil doucine coté
intérieur. Pente 40° coté extérieur ( dito mastic ). Petits bois
assemblés à coupes d'onglets
- Un Joint sur le cadre, un joint sur l'ouvrant
- Fermeture par une Espagnolette de croisée,
- Finition en atelier sur menuiseries neuves : un Couche de
traitement IFH / +1 anti-tanin / + 2 couches de finitions en
bi-coloration
Intervention sur site  et en atelier.</t>
  </si>
  <si>
    <r>
      <t xml:space="preserve">Dim: L 1,46 * Ht 2,73 m.  fenêtre vitrée: avec  vitrage par  simple vitrage épais et peinture,  avec renfort des paumelles, dépose et repose des boiseries intérieures, réfection de la quicaillerie existante, mise en jeu générale., reprise de plâtrerie éventuelle, compris dépose et évacuation, récupération de la quincaillerie pour pose sur menuiseries neuve, dépose et repose des boiseries intérieures, réfection de la quicaillerie existante, mise en jeu générale, reprise de plâtrerie éventuelle.
</t>
    </r>
    <r>
      <rPr>
        <b/>
        <sz val="10"/>
        <rFont val="Helvetica"/>
        <family val="2"/>
      </rPr>
      <t>Prestations dito article précedent.</t>
    </r>
  </si>
  <si>
    <t>Remplacement de fenêtres bois Dim: L 1,67 * Ht 2,73 m, dont imposte 0,88 m.  fenêtre vitrée: avec  vitrage par  simple vitrage épais et peinture,  avec renfort des paumelles, dépose et repose des boiseries intérieures, réfection de la quicaillerie existante, mise en jeu générale., reprise de plâtrerie éventuelle, compris dépose et évacuation, récupération de la quincaillerie pour pose sur menuiseries neuve.
- Carrelet chêne massif abouté EP.58mm pour les ouvrants et 72
mm pour les dormants
- FeêÍtre profil monument historique ferrées sur paumelles 3
branches turlupets ou bouts ronds.
- Ouverture des ouvrants mouton et gueule de loup
-  Simple vitrage épais
- Petits bois véritables et parcloses, profil doucine coté
intérieur. Pente 40° coté extérieur ( dito mastic ). Petits bois
assemblés à coupes d'onglets
- Un Joint sur le cadre, un joint sur l'ouvrant
- Fermeture par une Espagnolette de croisée,
- Finition en atelier sur menuiseries neuves : un Couche de
traitement IFH / +1 anti-tanin / + 2 couches de finitions en
bi-coloration
Intervention sur site :</t>
  </si>
  <si>
    <t>Remplacement de fenêtres bois Dim: L 1,44 * Ht 3,30 m, dont imposte 0,72 m.  fenêtre vitrée: avec  vitrage par  simple vitrage épais et peinture,  avec renfort des paumelles, dépose et repose des boiseries intérieures, réfection de la quicaillerie existante, mise en jeu générale., reprise de plâtrerie éventuelle, compris dépose et évacuation, récupération de la quincaillerie pour pose sur menuiseries neuve.
- Carrelet chêne massif abouté EP.58mm pour les ouvrants et 72
mm pour les dormants
- FeêÍtre profil monument historique ferrées sur paumelles 3
branches turlupets ou bouts ronds.
- Ouverture des ouvrants mouton et gueule de loup
-  Simple vitrage épais
- Petits bois véritables et parcloses, profil doucine coté
intérieur. Pente 40° coté extérieur ( dito mastic ). Petits bois
assemblés à coupes d'onglets
- Un Joint sur le cadre, un joint sur l'ouvrant
- Fermeture par une Espagnolette de croisée,
- Finition en atelier sur menuiseries neuves : un Couche de
traitement IFH / +1 anti-tanin / + 2 couches de finitions en
bi-coloration
Intervention sur site et en atelier.</t>
  </si>
  <si>
    <t>Remplacement de fenêtres bois Dim: L 1,67 * Ht 2,73 m. Fenêtre vitrée: avec  vitrage par  simple vitrage épais et peinture,  avec renfort des paumelles, dépose et repose des boiseries intérieures, réfection de la quicaillerie existante, mise en jeu générale., reprise de plâtrerie éventuelle, compris dépose et évacuation, récupération de la quincaillerie pour pose sur menuiseries neuve.
- Carrelet chêne massif abouté EP.58mm pour les ouvrants et 72
mm pour les dormants
- FeêÍtre profil monument historique ferrées sur paumelles 3
branches turlupets ou bouts ronds.
- Ouverture des ouvrants mouton et gueule de loup
-  Simple vitrage épais
- Petits bois véritables et parcloses, profil doucine coté
intérieur. Pente 40° coté extérieur ( dito mastic ). Petits bois
assemblés à coupes d'onglets
- Un Joint sur le cadre, un joint sur l'ouvrant
- Fermeture par une Espagnolette de croisée,
- Finition en atelier sur menuiseries neuves : un Couche de
traitement IFH / +1 anti-tanin / + 2 couches de finitions en
bi-coloration
Intervention sur site et en atelier.</t>
  </si>
  <si>
    <t>RECUPITULATIF GENERAL PAR FACADE 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</si>
</sst>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 #,##0.00_)\ &quot;€&quot;_ ;_ * \(#,##0.00\)\ &quot;€&quot;_ ;_ * &quot;-&quot;??_)\ &quot;€&quot;_ ;_ @_ "/>
    <numFmt numFmtId="164" formatCode="_-* #,##0.00&quot;€&quot;_-;\-* #,##0.00&quot;€&quot;_-;_-* &quot;-&quot;??&quot;€&quot;_-;_-@_-"/>
    <numFmt numFmtId="165" formatCode="d\ mmmm\ yyyy"/>
    <numFmt numFmtId="166" formatCode="#,##0.00\ &quot;€&quot;"/>
    <numFmt numFmtId="167" formatCode="_-* #,##0.00\ _F_-;\-* #,##0.00\ _F_-;_-* &quot;-&quot;??\ _F_-;_-@_-"/>
  </numFmts>
  <fonts count="35" x14ac:knownFonts="1">
    <font>
      <u/>
      <sz val="10"/>
      <name val="Verdana"/>
    </font>
    <font>
      <sz val="10"/>
      <name val="Helvetica"/>
      <family val="2"/>
    </font>
    <font>
      <b/>
      <sz val="11"/>
      <name val="Helvetica"/>
      <family val="2"/>
    </font>
    <font>
      <b/>
      <sz val="10"/>
      <name val="Helvetica"/>
      <family val="2"/>
    </font>
    <font>
      <b/>
      <sz val="7"/>
      <color indexed="8"/>
      <name val="Times New Roman"/>
      <family val="1"/>
    </font>
    <font>
      <sz val="9.5"/>
      <name val="Helvetica"/>
      <family val="2"/>
    </font>
    <font>
      <b/>
      <sz val="9.5"/>
      <name val="Helvetica"/>
      <family val="2"/>
    </font>
    <font>
      <u/>
      <sz val="10"/>
      <color theme="10"/>
      <name val="Verdana"/>
      <family val="2"/>
    </font>
    <font>
      <u/>
      <sz val="10"/>
      <color theme="11"/>
      <name val="Verdana"/>
      <family val="2"/>
    </font>
    <font>
      <sz val="9"/>
      <name val="Helvetica"/>
      <family val="2"/>
    </font>
    <font>
      <b/>
      <sz val="9"/>
      <name val="Helvetica"/>
      <family val="2"/>
    </font>
    <font>
      <b/>
      <sz val="8.5"/>
      <name val="Helvetica"/>
      <family val="2"/>
    </font>
    <font>
      <b/>
      <sz val="11"/>
      <name val="Helvetica"/>
      <family val="2"/>
    </font>
    <font>
      <b/>
      <sz val="9"/>
      <name val="Helvetica"/>
      <family val="2"/>
    </font>
    <font>
      <u/>
      <sz val="8"/>
      <name val="Verdana"/>
      <family val="2"/>
    </font>
    <font>
      <sz val="9"/>
      <color rgb="FFFF0000"/>
      <name val="Helvetica"/>
      <family val="2"/>
    </font>
    <font>
      <b/>
      <sz val="11"/>
      <color rgb="FFFF0000"/>
      <name val="Helvetica"/>
      <family val="2"/>
    </font>
    <font>
      <sz val="10"/>
      <color rgb="FFFF0000"/>
      <name val="Helvetica"/>
      <family val="2"/>
    </font>
    <font>
      <sz val="10"/>
      <name val="Times New Roman"/>
      <family val="1"/>
    </font>
    <font>
      <b/>
      <sz val="10"/>
      <name val="Times New Roman"/>
      <family val="1"/>
    </font>
    <font>
      <b/>
      <sz val="12"/>
      <name val="Times New Roman"/>
      <family val="1"/>
    </font>
    <font>
      <sz val="11"/>
      <name val="Times New Roman"/>
      <family val="1"/>
    </font>
    <font>
      <b/>
      <i/>
      <sz val="10"/>
      <name val="Times New Roman"/>
      <family val="1"/>
    </font>
    <font>
      <i/>
      <sz val="10"/>
      <name val="Times New Roman"/>
      <family val="1"/>
    </font>
    <font>
      <sz val="12"/>
      <name val="Times New Roman"/>
      <family val="1"/>
    </font>
    <font>
      <b/>
      <sz val="10"/>
      <color rgb="FFFF0000"/>
      <name val="Times New Roman"/>
      <family val="1"/>
    </font>
    <font>
      <sz val="10"/>
      <name val="Helvetica"/>
      <family val="2"/>
    </font>
    <font>
      <b/>
      <sz val="10"/>
      <color theme="1"/>
      <name val="Times New Roman"/>
      <family val="1"/>
    </font>
    <font>
      <b/>
      <sz val="10"/>
      <name val="Helvetica"/>
      <family val="2"/>
    </font>
    <font>
      <sz val="18"/>
      <name val="Arial Black"/>
      <family val="2"/>
    </font>
    <font>
      <sz val="14"/>
      <name val="Arial Black"/>
      <family val="2"/>
    </font>
    <font>
      <sz val="10"/>
      <color theme="1"/>
      <name val="Helvetica"/>
      <family val="2"/>
    </font>
    <font>
      <b/>
      <sz val="9"/>
      <color rgb="FFFF0000"/>
      <name val="Helvetica"/>
      <family val="2"/>
    </font>
    <font>
      <sz val="8"/>
      <color rgb="FF000000"/>
      <name val="Helvetica"/>
      <family val="2"/>
    </font>
    <font>
      <b/>
      <sz val="8"/>
      <color theme="1"/>
      <name val="Helvetica"/>
      <family val="2"/>
    </font>
  </fonts>
  <fills count="7">
    <fill>
      <patternFill patternType="none"/>
    </fill>
    <fill>
      <patternFill patternType="gray125"/>
    </fill>
    <fill>
      <patternFill patternType="solid">
        <fgColor theme="4" tint="0.79998168889431442"/>
        <bgColor indexed="64"/>
      </patternFill>
    </fill>
    <fill>
      <patternFill patternType="solid">
        <fgColor rgb="FF666699"/>
        <bgColor rgb="FF000000"/>
      </patternFill>
    </fill>
    <fill>
      <patternFill patternType="solid">
        <fgColor indexed="22"/>
        <bgColor indexed="64"/>
      </patternFill>
    </fill>
    <fill>
      <patternFill patternType="solid">
        <fgColor rgb="FF92D050"/>
        <bgColor indexed="64"/>
      </patternFill>
    </fill>
    <fill>
      <patternFill patternType="solid">
        <fgColor rgb="FFFFFF00"/>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rgb="FF000000"/>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indexed="64"/>
      </right>
      <top/>
      <bottom style="medium">
        <color auto="1"/>
      </bottom>
      <diagonal/>
    </border>
    <border>
      <left style="medium">
        <color indexed="64"/>
      </left>
      <right style="medium">
        <color indexed="64"/>
      </right>
      <top/>
      <bottom style="medium">
        <color indexed="64"/>
      </bottom>
      <diagonal/>
    </border>
    <border>
      <left style="thin">
        <color auto="1"/>
      </left>
      <right style="thin">
        <color indexed="64"/>
      </right>
      <top style="medium">
        <color indexed="64"/>
      </top>
      <bottom style="medium">
        <color indexed="64"/>
      </bottom>
      <diagonal/>
    </border>
  </borders>
  <cellStyleXfs count="337">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97">
    <xf numFmtId="0" fontId="0" fillId="0" borderId="0" xfId="0"/>
    <xf numFmtId="0" fontId="1" fillId="0" borderId="0" xfId="0" applyFont="1"/>
    <xf numFmtId="0" fontId="2" fillId="0" borderId="1" xfId="0" applyFont="1" applyBorder="1" applyAlignment="1">
      <alignment horizontal="center" vertical="center"/>
    </xf>
    <xf numFmtId="2" fontId="1" fillId="0" borderId="2" xfId="0" applyNumberFormat="1"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vertical="center"/>
    </xf>
    <xf numFmtId="2" fontId="1"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center"/>
    </xf>
    <xf numFmtId="164" fontId="5" fillId="0" borderId="2" xfId="0" applyNumberFormat="1" applyFont="1" applyBorder="1" applyAlignment="1">
      <alignment horizontal="right" vertical="center"/>
    </xf>
    <xf numFmtId="49" fontId="2" fillId="0" borderId="1" xfId="0" applyNumberFormat="1" applyFont="1" applyBorder="1" applyAlignment="1">
      <alignment horizontal="center" vertical="center" wrapText="1"/>
    </xf>
    <xf numFmtId="49" fontId="3" fillId="0" borderId="0" xfId="0" applyNumberFormat="1" applyFont="1" applyAlignment="1">
      <alignment horizontal="left" vertical="center" wrapText="1"/>
    </xf>
    <xf numFmtId="49" fontId="1" fillId="0" borderId="0" xfId="0" applyNumberFormat="1" applyFont="1" applyAlignment="1">
      <alignment horizontal="left" vertical="center" wrapText="1"/>
    </xf>
    <xf numFmtId="49" fontId="1" fillId="0" borderId="0" xfId="0" quotePrefix="1" applyNumberFormat="1" applyFont="1" applyAlignment="1">
      <alignment horizontal="left" vertical="center" wrapText="1"/>
    </xf>
    <xf numFmtId="0" fontId="4" fillId="0" borderId="0" xfId="0" applyFont="1" applyAlignment="1">
      <alignment horizontal="justify"/>
    </xf>
    <xf numFmtId="164" fontId="5" fillId="0" borderId="0" xfId="0" applyNumberFormat="1" applyFont="1" applyAlignment="1">
      <alignment horizontal="right" vertical="center"/>
    </xf>
    <xf numFmtId="0" fontId="3" fillId="0" borderId="0" xfId="0" applyFont="1" applyAlignment="1">
      <alignment horizontal="left" vertical="center" wrapText="1"/>
    </xf>
    <xf numFmtId="164" fontId="6" fillId="0" borderId="1" xfId="0" applyNumberFormat="1" applyFont="1" applyBorder="1" applyAlignment="1">
      <alignment horizontal="center" vertical="center"/>
    </xf>
    <xf numFmtId="0" fontId="9" fillId="0" borderId="3" xfId="0" applyFont="1" applyBorder="1" applyAlignment="1">
      <alignment horizontal="center" vertical="center"/>
    </xf>
    <xf numFmtId="164" fontId="9" fillId="0" borderId="2" xfId="0" applyNumberFormat="1" applyFont="1" applyBorder="1" applyAlignment="1">
      <alignment horizontal="right" vertical="center"/>
    </xf>
    <xf numFmtId="0" fontId="9" fillId="0" borderId="6" xfId="0" applyFont="1" applyBorder="1" applyAlignment="1">
      <alignment horizontal="center" vertical="center"/>
    </xf>
    <xf numFmtId="164" fontId="9" fillId="0" borderId="5" xfId="0" applyNumberFormat="1" applyFont="1" applyBorder="1" applyAlignment="1">
      <alignment horizontal="right" vertical="center"/>
    </xf>
    <xf numFmtId="0" fontId="9" fillId="0" borderId="0" xfId="0" applyFont="1" applyAlignment="1">
      <alignment horizontal="center" vertical="center"/>
    </xf>
    <xf numFmtId="164" fontId="9" fillId="0" borderId="0" xfId="0" applyNumberFormat="1" applyFont="1" applyAlignment="1">
      <alignment horizontal="right" vertical="center"/>
    </xf>
    <xf numFmtId="164" fontId="9" fillId="0" borderId="1" xfId="0" applyNumberFormat="1" applyFont="1" applyBorder="1" applyAlignment="1">
      <alignment horizontal="right" vertical="center"/>
    </xf>
    <xf numFmtId="164" fontId="11" fillId="0" borderId="1" xfId="0" applyNumberFormat="1" applyFont="1" applyBorder="1" applyAlignment="1">
      <alignment horizontal="right" vertical="center"/>
    </xf>
    <xf numFmtId="49" fontId="2" fillId="0" borderId="0" xfId="0" applyNumberFormat="1" applyFont="1" applyAlignment="1">
      <alignment horizontal="center" vertical="center" wrapText="1"/>
    </xf>
    <xf numFmtId="0" fontId="2" fillId="0" borderId="3" xfId="0" applyFont="1" applyBorder="1" applyAlignment="1">
      <alignment horizontal="center" vertical="center"/>
    </xf>
    <xf numFmtId="164" fontId="6" fillId="0" borderId="2" xfId="0" applyNumberFormat="1" applyFont="1" applyBorder="1" applyAlignment="1">
      <alignment horizontal="center" vertical="center"/>
    </xf>
    <xf numFmtId="49" fontId="12" fillId="0" borderId="0" xfId="0" applyNumberFormat="1" applyFont="1" applyAlignment="1">
      <alignment horizontal="center" vertical="center" wrapText="1"/>
    </xf>
    <xf numFmtId="0" fontId="13" fillId="0" borderId="1" xfId="0" applyFont="1" applyBorder="1" applyAlignment="1">
      <alignment horizontal="center" vertical="center"/>
    </xf>
    <xf numFmtId="49" fontId="12" fillId="0" borderId="10" xfId="0" applyNumberFormat="1" applyFont="1" applyBorder="1" applyAlignment="1">
      <alignment horizontal="center" vertical="center" wrapText="1"/>
    </xf>
    <xf numFmtId="49" fontId="12" fillId="0" borderId="11" xfId="0" applyNumberFormat="1" applyFont="1" applyBorder="1" applyAlignment="1">
      <alignment horizontal="center" vertical="center" wrapText="1"/>
    </xf>
    <xf numFmtId="0" fontId="2" fillId="0" borderId="10" xfId="0" applyFont="1" applyBorder="1" applyAlignment="1">
      <alignment horizontal="center" vertical="center"/>
    </xf>
    <xf numFmtId="49" fontId="3" fillId="0" borderId="0" xfId="0" applyNumberFormat="1" applyFont="1" applyAlignment="1">
      <alignment horizontal="center" vertical="center" wrapText="1"/>
    </xf>
    <xf numFmtId="164" fontId="15" fillId="0" borderId="4" xfId="0" applyNumberFormat="1" applyFont="1" applyBorder="1" applyAlignment="1">
      <alignment vertical="center"/>
    </xf>
    <xf numFmtId="164" fontId="16" fillId="0" borderId="4" xfId="0" applyNumberFormat="1" applyFont="1" applyBorder="1" applyAlignment="1">
      <alignment horizontal="center" vertical="center"/>
    </xf>
    <xf numFmtId="164" fontId="16" fillId="0" borderId="9" xfId="0" applyNumberFormat="1" applyFont="1" applyBorder="1" applyAlignment="1">
      <alignment horizontal="center" vertical="center"/>
    </xf>
    <xf numFmtId="164" fontId="15" fillId="0" borderId="8" xfId="0" applyNumberFormat="1" applyFont="1" applyBorder="1" applyAlignment="1">
      <alignment vertical="center"/>
    </xf>
    <xf numFmtId="164" fontId="15" fillId="0" borderId="0" xfId="0" applyNumberFormat="1" applyFont="1" applyAlignment="1">
      <alignment vertical="center"/>
    </xf>
    <xf numFmtId="164" fontId="17" fillId="0" borderId="0" xfId="0" applyNumberFormat="1" applyFont="1" applyAlignment="1">
      <alignment vertical="center"/>
    </xf>
    <xf numFmtId="164" fontId="17" fillId="0" borderId="4" xfId="0" applyNumberFormat="1" applyFont="1" applyBorder="1" applyAlignment="1">
      <alignment vertical="center"/>
    </xf>
    <xf numFmtId="49" fontId="3" fillId="0" borderId="7" xfId="0" applyNumberFormat="1" applyFont="1" applyBorder="1" applyAlignment="1">
      <alignment horizontal="left" vertical="center" wrapText="1"/>
    </xf>
    <xf numFmtId="0" fontId="18" fillId="0" borderId="0" xfId="0" applyFont="1"/>
    <xf numFmtId="0" fontId="18" fillId="0" borderId="12" xfId="0" applyFont="1" applyBorder="1"/>
    <xf numFmtId="0" fontId="18" fillId="0" borderId="13" xfId="0" applyFont="1" applyBorder="1" applyAlignment="1">
      <alignment horizontal="left" vertical="center"/>
    </xf>
    <xf numFmtId="165" fontId="19" fillId="0" borderId="13" xfId="0" applyNumberFormat="1" applyFont="1" applyBorder="1" applyAlignment="1">
      <alignment horizontal="left" vertical="center"/>
    </xf>
    <xf numFmtId="0" fontId="18" fillId="0" borderId="14" xfId="0" applyFont="1" applyBorder="1"/>
    <xf numFmtId="0" fontId="18" fillId="0" borderId="3" xfId="0" applyFont="1" applyBorder="1"/>
    <xf numFmtId="0" fontId="18" fillId="0" borderId="0" xfId="0" applyFont="1" applyAlignment="1">
      <alignment horizontal="left" vertical="center"/>
    </xf>
    <xf numFmtId="0" fontId="18" fillId="0" borderId="0" xfId="0" applyFont="1" applyAlignment="1">
      <alignment horizontal="left"/>
    </xf>
    <xf numFmtId="0" fontId="18" fillId="0" borderId="4" xfId="0" applyFont="1" applyBorder="1"/>
    <xf numFmtId="0" fontId="18" fillId="0" borderId="6" xfId="0" applyFont="1" applyBorder="1"/>
    <xf numFmtId="0" fontId="18" fillId="0" borderId="7" xfId="0" applyFont="1" applyBorder="1" applyAlignment="1">
      <alignment horizontal="left" vertical="center"/>
    </xf>
    <xf numFmtId="0" fontId="18" fillId="0" borderId="7" xfId="0" applyFont="1" applyBorder="1" applyAlignment="1">
      <alignment horizontal="left"/>
    </xf>
    <xf numFmtId="0" fontId="18" fillId="0" borderId="8" xfId="0" applyFont="1" applyBorder="1"/>
    <xf numFmtId="0" fontId="18" fillId="0" borderId="0" xfId="0" applyFont="1" applyAlignment="1">
      <alignment horizontal="right"/>
    </xf>
    <xf numFmtId="0" fontId="18" fillId="0" borderId="0" xfId="0" applyFont="1" applyAlignment="1">
      <alignment horizontal="center" vertical="center"/>
    </xf>
    <xf numFmtId="3" fontId="18" fillId="0" borderId="0" xfId="0" applyNumberFormat="1" applyFont="1" applyAlignment="1">
      <alignment vertical="center"/>
    </xf>
    <xf numFmtId="0" fontId="18" fillId="0" borderId="0" xfId="0" applyFont="1" applyAlignment="1">
      <alignment vertical="center"/>
    </xf>
    <xf numFmtId="0" fontId="20" fillId="0" borderId="0" xfId="0" applyFont="1" applyAlignment="1">
      <alignment horizontal="center" vertical="center"/>
    </xf>
    <xf numFmtId="0" fontId="18" fillId="0" borderId="0" xfId="0" applyFont="1" applyAlignment="1">
      <alignment horizontal="left" vertical="center" wrapText="1"/>
    </xf>
    <xf numFmtId="0" fontId="21" fillId="0" borderId="0" xfId="0" applyFont="1" applyAlignment="1">
      <alignment horizontal="center" vertical="center"/>
    </xf>
    <xf numFmtId="0" fontId="20" fillId="0" borderId="0" xfId="0" applyFont="1" applyAlignment="1">
      <alignment horizontal="left" vertical="center"/>
    </xf>
    <xf numFmtId="0" fontId="19" fillId="0" borderId="16"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1" xfId="0" applyFont="1" applyBorder="1" applyAlignment="1">
      <alignment horizontal="center" vertical="center"/>
    </xf>
    <xf numFmtId="0" fontId="19" fillId="0" borderId="11" xfId="0" applyFont="1" applyBorder="1" applyAlignment="1">
      <alignment horizontal="center" vertical="center"/>
    </xf>
    <xf numFmtId="0" fontId="19" fillId="0" borderId="9" xfId="0" applyFont="1" applyBorder="1" applyAlignment="1">
      <alignment horizontal="center" vertical="center"/>
    </xf>
    <xf numFmtId="0" fontId="19" fillId="0" borderId="2" xfId="0" applyFont="1" applyBorder="1" applyAlignment="1">
      <alignment horizontal="center" vertical="center"/>
    </xf>
    <xf numFmtId="3" fontId="19" fillId="0" borderId="0" xfId="0" applyNumberFormat="1" applyFont="1" applyAlignment="1">
      <alignment horizontal="left" vertical="center"/>
    </xf>
    <xf numFmtId="166" fontId="18" fillId="0" borderId="2" xfId="0" applyNumberFormat="1" applyFont="1" applyBorder="1"/>
    <xf numFmtId="166" fontId="19" fillId="0" borderId="4" xfId="0" applyNumberFormat="1" applyFont="1" applyBorder="1" applyAlignment="1">
      <alignment horizontal="right" vertical="center"/>
    </xf>
    <xf numFmtId="3" fontId="19" fillId="0" borderId="2" xfId="0" applyNumberFormat="1" applyFont="1" applyBorder="1" applyAlignment="1">
      <alignment horizontal="left" vertical="center"/>
    </xf>
    <xf numFmtId="166" fontId="18" fillId="0" borderId="0" xfId="0" applyNumberFormat="1" applyFont="1" applyAlignment="1">
      <alignment vertical="center"/>
    </xf>
    <xf numFmtId="167" fontId="18" fillId="0" borderId="0" xfId="0" applyNumberFormat="1" applyFont="1" applyAlignment="1">
      <alignment vertical="center"/>
    </xf>
    <xf numFmtId="0" fontId="22" fillId="0" borderId="2" xfId="0" applyFont="1" applyBorder="1" applyAlignment="1">
      <alignment horizontal="center" vertical="center"/>
    </xf>
    <xf numFmtId="3" fontId="22" fillId="0" borderId="0" xfId="0" applyNumberFormat="1" applyFont="1" applyAlignment="1">
      <alignment horizontal="left" vertical="center"/>
    </xf>
    <xf numFmtId="3" fontId="22" fillId="0" borderId="2" xfId="0" applyNumberFormat="1" applyFont="1" applyBorder="1" applyAlignment="1">
      <alignment horizontal="left" vertical="center"/>
    </xf>
    <xf numFmtId="0" fontId="23" fillId="0" borderId="0" xfId="0" applyFont="1"/>
    <xf numFmtId="0" fontId="23" fillId="0" borderId="1" xfId="0" applyFont="1" applyBorder="1" applyAlignment="1">
      <alignment vertical="center"/>
    </xf>
    <xf numFmtId="0" fontId="22" fillId="0" borderId="11" xfId="0" applyFont="1" applyBorder="1" applyAlignment="1">
      <alignment vertical="center"/>
    </xf>
    <xf numFmtId="166" fontId="22" fillId="0" borderId="17" xfId="0" applyNumberFormat="1" applyFont="1" applyBorder="1" applyAlignment="1">
      <alignment vertical="center"/>
    </xf>
    <xf numFmtId="0" fontId="23" fillId="0" borderId="5" xfId="0" applyFont="1" applyBorder="1" applyAlignment="1">
      <alignment vertical="center"/>
    </xf>
    <xf numFmtId="0" fontId="22" fillId="0" borderId="7" xfId="0" applyFont="1" applyBorder="1" applyAlignment="1">
      <alignment vertical="center"/>
    </xf>
    <xf numFmtId="0" fontId="22" fillId="0" borderId="18" xfId="0" applyFont="1" applyBorder="1" applyAlignment="1">
      <alignment vertical="center"/>
    </xf>
    <xf numFmtId="0" fontId="24" fillId="0" borderId="0" xfId="0" applyFont="1"/>
    <xf numFmtId="0" fontId="24" fillId="0" borderId="5" xfId="0" applyFont="1" applyBorder="1" applyAlignment="1">
      <alignment vertical="center"/>
    </xf>
    <xf numFmtId="0" fontId="20" fillId="0" borderId="7" xfId="0" applyFont="1" applyBorder="1" applyAlignment="1">
      <alignment vertical="center"/>
    </xf>
    <xf numFmtId="0" fontId="20" fillId="0" borderId="18" xfId="0" applyFont="1" applyBorder="1" applyAlignment="1">
      <alignment vertical="center"/>
    </xf>
    <xf numFmtId="3" fontId="25" fillId="0" borderId="0" xfId="0" applyNumberFormat="1" applyFont="1" applyAlignment="1">
      <alignment horizontal="left" vertical="center"/>
    </xf>
    <xf numFmtId="3" fontId="25" fillId="0" borderId="0" xfId="0" applyNumberFormat="1" applyFont="1" applyAlignment="1">
      <alignment horizontal="left" vertical="center" wrapText="1"/>
    </xf>
    <xf numFmtId="3" fontId="25" fillId="0" borderId="2" xfId="0" applyNumberFormat="1" applyFont="1" applyBorder="1" applyAlignment="1">
      <alignment horizontal="left" vertical="center"/>
    </xf>
    <xf numFmtId="3" fontId="27" fillId="0" borderId="0" xfId="0" applyNumberFormat="1" applyFont="1" applyAlignment="1">
      <alignment horizontal="left" vertical="center"/>
    </xf>
    <xf numFmtId="3" fontId="27" fillId="0" borderId="2" xfId="0" applyNumberFormat="1" applyFont="1" applyBorder="1" applyAlignment="1">
      <alignment horizontal="left" vertical="center"/>
    </xf>
    <xf numFmtId="2" fontId="13" fillId="0" borderId="1" xfId="0" applyNumberFormat="1" applyFont="1" applyBorder="1" applyAlignment="1">
      <alignment horizontal="center" vertical="center"/>
    </xf>
    <xf numFmtId="2" fontId="13" fillId="0" borderId="2" xfId="0" applyNumberFormat="1" applyFont="1" applyBorder="1" applyAlignment="1">
      <alignment horizontal="center" vertical="center"/>
    </xf>
    <xf numFmtId="2" fontId="13" fillId="0" borderId="5" xfId="0" applyNumberFormat="1" applyFont="1" applyBorder="1" applyAlignment="1">
      <alignment horizontal="center" vertical="center"/>
    </xf>
    <xf numFmtId="2" fontId="13" fillId="0" borderId="0" xfId="0" applyNumberFormat="1" applyFont="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3" fillId="0" borderId="2" xfId="0" applyFont="1" applyBorder="1" applyAlignment="1">
      <alignment horizontal="center" vertical="center"/>
    </xf>
    <xf numFmtId="0" fontId="13" fillId="0" borderId="5" xfId="0" applyFont="1" applyBorder="1" applyAlignment="1">
      <alignment horizontal="center" vertical="center"/>
    </xf>
    <xf numFmtId="0" fontId="13" fillId="0" borderId="0" xfId="0" applyFont="1" applyAlignment="1">
      <alignment horizontal="center" vertical="center"/>
    </xf>
    <xf numFmtId="0" fontId="28" fillId="0" borderId="0" xfId="0" applyFont="1" applyAlignment="1">
      <alignment horizontal="center" vertical="center"/>
    </xf>
    <xf numFmtId="0" fontId="28" fillId="0" borderId="2" xfId="0" applyFont="1" applyBorder="1" applyAlignment="1">
      <alignment horizontal="center" vertical="center"/>
    </xf>
    <xf numFmtId="164" fontId="26" fillId="0" borderId="4" xfId="0" applyNumberFormat="1" applyFont="1" applyBorder="1" applyAlignment="1">
      <alignment vertical="center"/>
    </xf>
    <xf numFmtId="0" fontId="3" fillId="0" borderId="1" xfId="0" applyFont="1" applyBorder="1" applyAlignment="1">
      <alignment horizontal="left" vertical="center" wrapText="1"/>
    </xf>
    <xf numFmtId="164" fontId="12" fillId="0" borderId="1" xfId="0" applyNumberFormat="1" applyFont="1" applyBorder="1" applyAlignment="1">
      <alignment horizontal="center" vertical="center"/>
    </xf>
    <xf numFmtId="49" fontId="3" fillId="0" borderId="1" xfId="0" applyNumberFormat="1" applyFont="1" applyBorder="1" applyAlignment="1">
      <alignment horizontal="left" vertical="center" wrapText="1"/>
    </xf>
    <xf numFmtId="49" fontId="1" fillId="0" borderId="0" xfId="0" quotePrefix="1" applyNumberFormat="1" applyFont="1" applyAlignment="1">
      <alignment horizontal="center" vertical="center" wrapText="1"/>
    </xf>
    <xf numFmtId="49" fontId="3" fillId="0" borderId="7" xfId="0" applyNumberFormat="1" applyFont="1" applyBorder="1" applyAlignment="1">
      <alignment horizontal="center" vertical="center" wrapText="1"/>
    </xf>
    <xf numFmtId="49" fontId="1" fillId="0" borderId="0" xfId="0" applyNumberFormat="1" applyFont="1" applyAlignment="1">
      <alignment horizontal="center" vertical="center" wrapText="1"/>
    </xf>
    <xf numFmtId="3" fontId="29" fillId="4" borderId="20" xfId="0" applyNumberFormat="1" applyFont="1" applyFill="1" applyBorder="1" applyAlignment="1">
      <alignment vertical="center"/>
    </xf>
    <xf numFmtId="0" fontId="18" fillId="4" borderId="21" xfId="0" applyFont="1" applyFill="1" applyBorder="1"/>
    <xf numFmtId="4" fontId="18" fillId="4" borderId="21" xfId="0" applyNumberFormat="1" applyFont="1" applyFill="1" applyBorder="1" applyAlignment="1">
      <alignment horizontal="right"/>
    </xf>
    <xf numFmtId="3" fontId="30" fillId="4" borderId="23" xfId="0" applyNumberFormat="1" applyFont="1" applyFill="1" applyBorder="1" applyAlignment="1">
      <alignment vertical="center"/>
    </xf>
    <xf numFmtId="3" fontId="18" fillId="0" borderId="7" xfId="0" applyNumberFormat="1" applyFont="1" applyBorder="1"/>
    <xf numFmtId="0" fontId="18" fillId="0" borderId="0" xfId="0" applyFont="1" applyAlignment="1">
      <alignment horizontal="center"/>
    </xf>
    <xf numFmtId="4" fontId="18" fillId="0" borderId="0" xfId="0" applyNumberFormat="1" applyFont="1"/>
    <xf numFmtId="4" fontId="18" fillId="0" borderId="0" xfId="0" applyNumberFormat="1" applyFont="1" applyAlignment="1">
      <alignment horizontal="right"/>
    </xf>
    <xf numFmtId="4" fontId="19" fillId="0" borderId="0" xfId="0" applyNumberFormat="1" applyFont="1" applyAlignment="1">
      <alignment horizontal="right"/>
    </xf>
    <xf numFmtId="3" fontId="19" fillId="4" borderId="23" xfId="0" applyNumberFormat="1" applyFont="1" applyFill="1" applyBorder="1" applyAlignment="1">
      <alignment vertical="center"/>
    </xf>
    <xf numFmtId="3" fontId="18" fillId="4" borderId="23" xfId="0" applyNumberFormat="1" applyFont="1" applyFill="1" applyBorder="1" applyAlignment="1">
      <alignment vertical="center"/>
    </xf>
    <xf numFmtId="3" fontId="19" fillId="4" borderId="25" xfId="0" applyNumberFormat="1" applyFont="1" applyFill="1" applyBorder="1" applyAlignment="1">
      <alignment vertical="center"/>
    </xf>
    <xf numFmtId="0" fontId="18" fillId="4" borderId="26" xfId="0" applyFont="1" applyFill="1" applyBorder="1" applyAlignment="1">
      <alignment vertical="center"/>
    </xf>
    <xf numFmtId="4" fontId="18" fillId="4" borderId="26" xfId="0" applyNumberFormat="1" applyFont="1" applyFill="1" applyBorder="1" applyAlignment="1">
      <alignment horizontal="right" vertical="center"/>
    </xf>
    <xf numFmtId="14" fontId="19" fillId="0" borderId="21" xfId="0" applyNumberFormat="1" applyFont="1" applyBorder="1" applyAlignment="1">
      <alignment horizontal="right" vertical="center"/>
    </xf>
    <xf numFmtId="0" fontId="0" fillId="0" borderId="0" xfId="0" applyAlignment="1">
      <alignment wrapText="1"/>
    </xf>
    <xf numFmtId="14" fontId="19" fillId="4" borderId="22" xfId="0" applyNumberFormat="1" applyFont="1" applyFill="1" applyBorder="1" applyAlignment="1">
      <alignment horizontal="right" vertical="center"/>
    </xf>
    <xf numFmtId="0" fontId="18" fillId="4" borderId="0" xfId="0" applyFont="1" applyFill="1" applyAlignment="1">
      <alignment vertical="center"/>
    </xf>
    <xf numFmtId="4" fontId="18" fillId="4" borderId="0" xfId="0" applyNumberFormat="1" applyFont="1" applyFill="1" applyAlignment="1">
      <alignment horizontal="right" vertical="center"/>
    </xf>
    <xf numFmtId="4" fontId="18" fillId="4" borderId="24" xfId="0" applyNumberFormat="1" applyFont="1" applyFill="1" applyBorder="1" applyAlignment="1">
      <alignment horizontal="right" vertical="center"/>
    </xf>
    <xf numFmtId="4" fontId="18" fillId="4" borderId="19" xfId="0" applyNumberFormat="1" applyFont="1" applyFill="1" applyBorder="1" applyAlignment="1">
      <alignment horizontal="right" vertical="center"/>
    </xf>
    <xf numFmtId="166" fontId="19" fillId="0" borderId="0" xfId="0" applyNumberFormat="1" applyFont="1" applyAlignment="1">
      <alignment horizontal="right" vertical="center"/>
    </xf>
    <xf numFmtId="166" fontId="22" fillId="0" borderId="0" xfId="0" applyNumberFormat="1" applyFont="1" applyAlignment="1">
      <alignment vertical="center"/>
    </xf>
    <xf numFmtId="166" fontId="27" fillId="0" borderId="2" xfId="0" applyNumberFormat="1" applyFont="1" applyBorder="1" applyAlignment="1">
      <alignment horizontal="right" vertical="center"/>
    </xf>
    <xf numFmtId="166" fontId="25" fillId="0" borderId="2" xfId="0" applyNumberFormat="1" applyFont="1" applyBorder="1" applyAlignment="1">
      <alignment horizontal="right" vertical="center"/>
    </xf>
    <xf numFmtId="166" fontId="19" fillId="0" borderId="2" xfId="0" applyNumberFormat="1" applyFont="1" applyBorder="1" applyAlignment="1">
      <alignment horizontal="right" vertical="center"/>
    </xf>
    <xf numFmtId="166" fontId="22" fillId="0" borderId="28" xfId="0" applyNumberFormat="1" applyFont="1" applyBorder="1" applyAlignment="1">
      <alignment horizontal="right" vertical="center"/>
    </xf>
    <xf numFmtId="166" fontId="22" fillId="0" borderId="27" xfId="0" applyNumberFormat="1" applyFont="1" applyBorder="1" applyAlignment="1">
      <alignment vertical="center"/>
    </xf>
    <xf numFmtId="166" fontId="22" fillId="0" borderId="29" xfId="0" applyNumberFormat="1" applyFont="1" applyBorder="1" applyAlignment="1">
      <alignment vertical="center"/>
    </xf>
    <xf numFmtId="166" fontId="20" fillId="0" borderId="29" xfId="0" applyNumberFormat="1" applyFont="1" applyBorder="1" applyAlignment="1">
      <alignment vertical="center"/>
    </xf>
    <xf numFmtId="0" fontId="1" fillId="5" borderId="0" xfId="0" applyFont="1" applyFill="1"/>
    <xf numFmtId="49" fontId="2" fillId="0" borderId="10" xfId="0" applyNumberFormat="1" applyFont="1" applyBorder="1" applyAlignment="1">
      <alignment horizontal="center" vertical="center" wrapText="1"/>
    </xf>
    <xf numFmtId="0" fontId="1" fillId="6" borderId="0" xfId="0" applyFont="1" applyFill="1"/>
    <xf numFmtId="164" fontId="10" fillId="0" borderId="1" xfId="0" applyNumberFormat="1" applyFont="1" applyBorder="1" applyAlignment="1">
      <alignment horizontal="right" vertical="center"/>
    </xf>
    <xf numFmtId="166" fontId="24" fillId="0" borderId="0" xfId="0" applyNumberFormat="1" applyFont="1"/>
    <xf numFmtId="164" fontId="31" fillId="0" borderId="4" xfId="0" applyNumberFormat="1" applyFont="1" applyBorder="1" applyAlignment="1">
      <alignment vertical="center"/>
    </xf>
    <xf numFmtId="164" fontId="1" fillId="0" borderId="0" xfId="0" applyNumberFormat="1" applyFont="1"/>
    <xf numFmtId="166" fontId="22" fillId="0" borderId="18" xfId="0" applyNumberFormat="1" applyFont="1" applyBorder="1" applyAlignment="1">
      <alignment vertical="center"/>
    </xf>
    <xf numFmtId="49" fontId="1" fillId="0" borderId="16" xfId="0" applyNumberFormat="1" applyFont="1" applyBorder="1" applyAlignment="1">
      <alignment horizontal="left" vertical="center" wrapText="1"/>
    </xf>
    <xf numFmtId="2" fontId="1" fillId="0" borderId="16" xfId="0" applyNumberFormat="1" applyFont="1" applyBorder="1" applyAlignment="1">
      <alignment horizontal="center" vertical="center"/>
    </xf>
    <xf numFmtId="0" fontId="1" fillId="0" borderId="30" xfId="0" applyFont="1" applyBorder="1" applyAlignment="1">
      <alignment horizontal="center" vertical="center"/>
    </xf>
    <xf numFmtId="44" fontId="1" fillId="0" borderId="0" xfId="0" applyNumberFormat="1" applyFont="1"/>
    <xf numFmtId="166" fontId="1" fillId="0" borderId="0" xfId="0" applyNumberFormat="1" applyFont="1"/>
    <xf numFmtId="9" fontId="1" fillId="0" borderId="0" xfId="0" applyNumberFormat="1" applyFont="1"/>
    <xf numFmtId="9" fontId="1" fillId="0" borderId="0" xfId="0" applyNumberFormat="1" applyFont="1" applyAlignment="1">
      <alignment vertical="center"/>
    </xf>
    <xf numFmtId="2" fontId="10" fillId="0" borderId="2" xfId="0" applyNumberFormat="1" applyFont="1" applyBorder="1" applyAlignment="1">
      <alignment horizontal="center" vertical="center"/>
    </xf>
    <xf numFmtId="0" fontId="2" fillId="0" borderId="2" xfId="0" applyFont="1" applyBorder="1" applyAlignment="1">
      <alignment horizontal="center" vertical="center"/>
    </xf>
    <xf numFmtId="0" fontId="15" fillId="0" borderId="3" xfId="0" applyFont="1" applyBorder="1" applyAlignment="1">
      <alignment horizontal="center" vertical="center"/>
    </xf>
    <xf numFmtId="0" fontId="32" fillId="0" borderId="2" xfId="0" applyFont="1" applyBorder="1" applyAlignment="1">
      <alignment horizontal="center" vertical="center"/>
    </xf>
    <xf numFmtId="164" fontId="15" fillId="0" borderId="2" xfId="0" applyNumberFormat="1" applyFont="1" applyBorder="1" applyAlignment="1">
      <alignment horizontal="right" vertical="center"/>
    </xf>
    <xf numFmtId="0" fontId="10" fillId="0" borderId="2" xfId="0" applyFont="1" applyBorder="1" applyAlignment="1">
      <alignment horizontal="center" vertical="center"/>
    </xf>
    <xf numFmtId="44" fontId="10" fillId="0" borderId="1" xfId="0" applyNumberFormat="1" applyFont="1" applyBorder="1" applyAlignment="1">
      <alignment horizontal="right" vertical="center"/>
    </xf>
    <xf numFmtId="49" fontId="12" fillId="0" borderId="6" xfId="0" applyNumberFormat="1" applyFont="1" applyBorder="1" applyAlignment="1">
      <alignment horizontal="center" vertical="center" wrapText="1"/>
    </xf>
    <xf numFmtId="49" fontId="12" fillId="0" borderId="7" xfId="0" applyNumberFormat="1" applyFont="1" applyBorder="1" applyAlignment="1">
      <alignment horizontal="center" vertical="center" wrapText="1"/>
    </xf>
    <xf numFmtId="0" fontId="2" fillId="0" borderId="6" xfId="0" applyFont="1" applyBorder="1" applyAlignment="1">
      <alignment horizontal="center" vertical="center"/>
    </xf>
    <xf numFmtId="0" fontId="12" fillId="0" borderId="5" xfId="0" applyFont="1" applyBorder="1" applyAlignment="1">
      <alignment horizontal="center" vertical="center"/>
    </xf>
    <xf numFmtId="164" fontId="16" fillId="0" borderId="8" xfId="0" applyNumberFormat="1" applyFont="1" applyBorder="1" applyAlignment="1">
      <alignment horizontal="center" vertical="center"/>
    </xf>
    <xf numFmtId="164" fontId="6" fillId="0" borderId="5" xfId="0" applyNumberFormat="1" applyFont="1" applyBorder="1" applyAlignment="1">
      <alignment horizontal="center" vertical="center"/>
    </xf>
    <xf numFmtId="49" fontId="33" fillId="0" borderId="0" xfId="0" applyNumberFormat="1" applyFont="1" applyAlignment="1">
      <alignment horizontal="center" vertical="center" wrapText="1"/>
    </xf>
    <xf numFmtId="49" fontId="33" fillId="0" borderId="1" xfId="0" applyNumberFormat="1" applyFont="1" applyBorder="1" applyAlignment="1">
      <alignment horizontal="center" vertical="center" wrapText="1"/>
    </xf>
    <xf numFmtId="49" fontId="34" fillId="0" borderId="1" xfId="0" applyNumberFormat="1" applyFont="1" applyBorder="1" applyAlignment="1">
      <alignment horizontal="center" vertical="center" wrapText="1"/>
    </xf>
    <xf numFmtId="49" fontId="34" fillId="0" borderId="0" xfId="0" applyNumberFormat="1" applyFont="1" applyAlignment="1">
      <alignment horizontal="center" vertical="center" wrapText="1"/>
    </xf>
    <xf numFmtId="3" fontId="19" fillId="0" borderId="10" xfId="0" applyNumberFormat="1" applyFont="1" applyBorder="1" applyAlignment="1">
      <alignment horizontal="center" vertical="center" wrapText="1"/>
    </xf>
    <xf numFmtId="3" fontId="19" fillId="0" borderId="11" xfId="0" applyNumberFormat="1" applyFont="1" applyBorder="1" applyAlignment="1">
      <alignment horizontal="center" vertical="center"/>
    </xf>
    <xf numFmtId="3" fontId="19" fillId="0" borderId="15" xfId="0" applyNumberFormat="1" applyFont="1" applyBorder="1" applyAlignment="1">
      <alignment horizontal="center" vertical="center"/>
    </xf>
    <xf numFmtId="3" fontId="19" fillId="0" borderId="11" xfId="0" applyNumberFormat="1" applyFont="1" applyBorder="1" applyAlignment="1">
      <alignment horizontal="center" vertical="center" wrapText="1"/>
    </xf>
    <xf numFmtId="3" fontId="19" fillId="0" borderId="15" xfId="0" applyNumberFormat="1" applyFont="1" applyBorder="1" applyAlignment="1">
      <alignment horizontal="center" vertical="center" wrapText="1"/>
    </xf>
    <xf numFmtId="3" fontId="19" fillId="3" borderId="0" xfId="0" applyNumberFormat="1" applyFont="1" applyFill="1" applyAlignment="1">
      <alignment horizontal="center" vertical="center"/>
    </xf>
    <xf numFmtId="0" fontId="20" fillId="0" borderId="0" xfId="0" applyFont="1" applyAlignment="1">
      <alignment horizontal="center" vertical="center"/>
    </xf>
    <xf numFmtId="0" fontId="20" fillId="3" borderId="0" xfId="0" applyFont="1" applyFill="1" applyAlignment="1">
      <alignment horizontal="center" vertical="center"/>
    </xf>
    <xf numFmtId="164" fontId="9" fillId="0" borderId="10" xfId="0" applyNumberFormat="1" applyFont="1" applyBorder="1" applyAlignment="1">
      <alignment horizontal="center" vertical="center"/>
    </xf>
    <xf numFmtId="164" fontId="9" fillId="0" borderId="11" xfId="0" applyNumberFormat="1" applyFont="1" applyBorder="1" applyAlignment="1">
      <alignment horizontal="center" vertical="center"/>
    </xf>
    <xf numFmtId="164" fontId="9" fillId="0" borderId="9" xfId="0" applyNumberFormat="1" applyFont="1" applyBorder="1" applyAlignment="1">
      <alignment horizontal="center" vertical="center"/>
    </xf>
    <xf numFmtId="3" fontId="19" fillId="4" borderId="23" xfId="0" applyNumberFormat="1" applyFont="1" applyFill="1" applyBorder="1" applyAlignment="1">
      <alignment vertical="center" wrapText="1"/>
    </xf>
    <xf numFmtId="3" fontId="19" fillId="4" borderId="0" xfId="0" applyNumberFormat="1" applyFont="1" applyFill="1" applyAlignment="1">
      <alignment vertical="center" wrapText="1"/>
    </xf>
    <xf numFmtId="3" fontId="19" fillId="4" borderId="24" xfId="0" applyNumberFormat="1" applyFont="1" applyFill="1" applyBorder="1" applyAlignment="1">
      <alignment vertical="center" wrapText="1"/>
    </xf>
    <xf numFmtId="49" fontId="2" fillId="2" borderId="10" xfId="0" applyNumberFormat="1" applyFont="1" applyFill="1" applyBorder="1" applyAlignment="1">
      <alignment horizontal="center" vertical="center" wrapText="1"/>
    </xf>
    <xf numFmtId="49" fontId="12" fillId="2" borderId="11" xfId="0" applyNumberFormat="1" applyFont="1" applyFill="1" applyBorder="1" applyAlignment="1">
      <alignment horizontal="center" vertical="center" wrapText="1"/>
    </xf>
    <xf numFmtId="49" fontId="12" fillId="2" borderId="9" xfId="0" applyNumberFormat="1" applyFont="1" applyFill="1" applyBorder="1" applyAlignment="1">
      <alignment horizontal="center" vertical="center" wrapText="1"/>
    </xf>
    <xf numFmtId="164" fontId="10" fillId="0" borderId="10" xfId="0" applyNumberFormat="1" applyFont="1" applyBorder="1" applyAlignment="1">
      <alignment horizontal="center" vertical="center"/>
    </xf>
    <xf numFmtId="164" fontId="10" fillId="0" borderId="11" xfId="0" applyNumberFormat="1" applyFont="1" applyBorder="1" applyAlignment="1">
      <alignment horizontal="center" vertical="center"/>
    </xf>
    <xf numFmtId="164" fontId="10" fillId="0" borderId="9" xfId="0" applyNumberFormat="1" applyFont="1" applyBorder="1" applyAlignment="1">
      <alignment horizontal="center" vertical="center"/>
    </xf>
    <xf numFmtId="49" fontId="12" fillId="2" borderId="10" xfId="0" applyNumberFormat="1" applyFont="1" applyFill="1" applyBorder="1" applyAlignment="1">
      <alignment horizontal="center" vertical="center" wrapText="1"/>
    </xf>
  </cellXfs>
  <cellStyles count="337">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xfId="191" builtinId="8" hidden="1"/>
    <cellStyle name="Lien hypertexte" xfId="193" builtinId="8" hidden="1"/>
    <cellStyle name="Lien hypertexte" xfId="195" builtinId="8" hidden="1"/>
    <cellStyle name="Lien hypertexte" xfId="197" builtinId="8" hidden="1"/>
    <cellStyle name="Lien hypertexte" xfId="199" builtinId="8" hidden="1"/>
    <cellStyle name="Lien hypertexte" xfId="201" builtinId="8" hidden="1"/>
    <cellStyle name="Lien hypertexte" xfId="203" builtinId="8" hidden="1"/>
    <cellStyle name="Lien hypertexte" xfId="205" builtinId="8" hidden="1"/>
    <cellStyle name="Lien hypertexte" xfId="207" builtinId="8" hidden="1"/>
    <cellStyle name="Lien hypertexte" xfId="209" builtinId="8" hidden="1"/>
    <cellStyle name="Lien hypertexte" xfId="211" builtinId="8" hidden="1"/>
    <cellStyle name="Lien hypertexte" xfId="213" builtinId="8" hidden="1"/>
    <cellStyle name="Lien hypertexte" xfId="215" builtinId="8" hidden="1"/>
    <cellStyle name="Lien hypertexte" xfId="217" builtinId="8" hidden="1"/>
    <cellStyle name="Lien hypertexte" xfId="219" builtinId="8" hidden="1"/>
    <cellStyle name="Lien hypertexte" xfId="221" builtinId="8" hidden="1"/>
    <cellStyle name="Lien hypertexte" xfId="223" builtinId="8" hidden="1"/>
    <cellStyle name="Lien hypertexte" xfId="225" builtinId="8" hidden="1"/>
    <cellStyle name="Lien hypertexte" xfId="227" builtinId="8" hidden="1"/>
    <cellStyle name="Lien hypertexte" xfId="229" builtinId="8" hidden="1"/>
    <cellStyle name="Lien hypertexte" xfId="231" builtinId="8" hidden="1"/>
    <cellStyle name="Lien hypertexte" xfId="233" builtinId="8" hidden="1"/>
    <cellStyle name="Lien hypertexte" xfId="235" builtinId="8" hidden="1"/>
    <cellStyle name="Lien hypertexte" xfId="237" builtinId="8" hidden="1"/>
    <cellStyle name="Lien hypertexte" xfId="239" builtinId="8" hidden="1"/>
    <cellStyle name="Lien hypertexte" xfId="241" builtinId="8" hidden="1"/>
    <cellStyle name="Lien hypertexte" xfId="243" builtinId="8" hidden="1"/>
    <cellStyle name="Lien hypertexte" xfId="245" builtinId="8" hidden="1"/>
    <cellStyle name="Lien hypertexte" xfId="247" builtinId="8" hidden="1"/>
    <cellStyle name="Lien hypertexte" xfId="249" builtinId="8" hidden="1"/>
    <cellStyle name="Lien hypertexte" xfId="251" builtinId="8" hidden="1"/>
    <cellStyle name="Lien hypertexte" xfId="253" builtinId="8" hidden="1"/>
    <cellStyle name="Lien hypertexte" xfId="255" builtinId="8" hidden="1"/>
    <cellStyle name="Lien hypertexte" xfId="257" builtinId="8" hidden="1"/>
    <cellStyle name="Lien hypertexte" xfId="259" builtinId="8" hidden="1"/>
    <cellStyle name="Lien hypertexte" xfId="261" builtinId="8" hidden="1"/>
    <cellStyle name="Lien hypertexte" xfId="263" builtinId="8" hidden="1"/>
    <cellStyle name="Lien hypertexte" xfId="265" builtinId="8" hidden="1"/>
    <cellStyle name="Lien hypertexte" xfId="267" builtinId="8" hidden="1"/>
    <cellStyle name="Lien hypertexte" xfId="269" builtinId="8" hidden="1"/>
    <cellStyle name="Lien hypertexte" xfId="271" builtinId="8" hidden="1"/>
    <cellStyle name="Lien hypertexte" xfId="273" builtinId="8" hidden="1"/>
    <cellStyle name="Lien hypertexte" xfId="275" builtinId="8" hidden="1"/>
    <cellStyle name="Lien hypertexte" xfId="277" builtinId="8" hidden="1"/>
    <cellStyle name="Lien hypertexte" xfId="279" builtinId="8" hidden="1"/>
    <cellStyle name="Lien hypertexte" xfId="281" builtinId="8" hidden="1"/>
    <cellStyle name="Lien hypertexte" xfId="283" builtinId="8" hidden="1"/>
    <cellStyle name="Lien hypertexte" xfId="285" builtinId="8" hidden="1"/>
    <cellStyle name="Lien hypertexte" xfId="287" builtinId="8" hidden="1"/>
    <cellStyle name="Lien hypertexte" xfId="289" builtinId="8" hidden="1"/>
    <cellStyle name="Lien hypertexte" xfId="291" builtinId="8" hidden="1"/>
    <cellStyle name="Lien hypertexte" xfId="293" builtinId="8" hidden="1"/>
    <cellStyle name="Lien hypertexte" xfId="295" builtinId="8" hidden="1"/>
    <cellStyle name="Lien hypertexte" xfId="297" builtinId="8" hidden="1"/>
    <cellStyle name="Lien hypertexte" xfId="299" builtinId="8" hidden="1"/>
    <cellStyle name="Lien hypertexte" xfId="301" builtinId="8" hidden="1"/>
    <cellStyle name="Lien hypertexte" xfId="303" builtinId="8" hidden="1"/>
    <cellStyle name="Lien hypertexte" xfId="305" builtinId="8" hidden="1"/>
    <cellStyle name="Lien hypertexte" xfId="307" builtinId="8" hidden="1"/>
    <cellStyle name="Lien hypertexte" xfId="309" builtinId="8" hidden="1"/>
    <cellStyle name="Lien hypertexte" xfId="311" builtinId="8" hidden="1"/>
    <cellStyle name="Lien hypertexte" xfId="313" builtinId="8" hidden="1"/>
    <cellStyle name="Lien hypertexte" xfId="315" builtinId="8" hidden="1"/>
    <cellStyle name="Lien hypertexte" xfId="317" builtinId="8" hidden="1"/>
    <cellStyle name="Lien hypertexte" xfId="319" builtinId="8" hidden="1"/>
    <cellStyle name="Lien hypertexte" xfId="321" builtinId="8" hidden="1"/>
    <cellStyle name="Lien hypertexte" xfId="323" builtinId="8" hidden="1"/>
    <cellStyle name="Lien hypertexte" xfId="325" builtinId="8" hidden="1"/>
    <cellStyle name="Lien hypertexte" xfId="327" builtinId="8" hidden="1"/>
    <cellStyle name="Lien hypertexte" xfId="329" builtinId="8" hidden="1"/>
    <cellStyle name="Lien hypertexte" xfId="331" builtinId="8" hidden="1"/>
    <cellStyle name="Lien hypertexte" xfId="333" builtinId="8" hidden="1"/>
    <cellStyle name="Lien hypertexte" xfId="335"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Lien hypertexte visité" xfId="192" builtinId="9" hidden="1"/>
    <cellStyle name="Lien hypertexte visité" xfId="194" builtinId="9" hidden="1"/>
    <cellStyle name="Lien hypertexte visité" xfId="196" builtinId="9" hidden="1"/>
    <cellStyle name="Lien hypertexte visité" xfId="198" builtinId="9" hidden="1"/>
    <cellStyle name="Lien hypertexte visité" xfId="200" builtinId="9" hidden="1"/>
    <cellStyle name="Lien hypertexte visité" xfId="202" builtinId="9" hidden="1"/>
    <cellStyle name="Lien hypertexte visité" xfId="204" builtinId="9" hidden="1"/>
    <cellStyle name="Lien hypertexte visité" xfId="206" builtinId="9" hidden="1"/>
    <cellStyle name="Lien hypertexte visité" xfId="208" builtinId="9" hidden="1"/>
    <cellStyle name="Lien hypertexte visité" xfId="210" builtinId="9" hidden="1"/>
    <cellStyle name="Lien hypertexte visité" xfId="212" builtinId="9" hidden="1"/>
    <cellStyle name="Lien hypertexte visité" xfId="214" builtinId="9" hidden="1"/>
    <cellStyle name="Lien hypertexte visité" xfId="216" builtinId="9" hidden="1"/>
    <cellStyle name="Lien hypertexte visité" xfId="218" builtinId="9" hidden="1"/>
    <cellStyle name="Lien hypertexte visité" xfId="220" builtinId="9" hidden="1"/>
    <cellStyle name="Lien hypertexte visité" xfId="222" builtinId="9" hidden="1"/>
    <cellStyle name="Lien hypertexte visité" xfId="224" builtinId="9" hidden="1"/>
    <cellStyle name="Lien hypertexte visité" xfId="226" builtinId="9" hidden="1"/>
    <cellStyle name="Lien hypertexte visité" xfId="228" builtinId="9" hidden="1"/>
    <cellStyle name="Lien hypertexte visité" xfId="230" builtinId="9" hidden="1"/>
    <cellStyle name="Lien hypertexte visité" xfId="232" builtinId="9" hidden="1"/>
    <cellStyle name="Lien hypertexte visité" xfId="234" builtinId="9" hidden="1"/>
    <cellStyle name="Lien hypertexte visité" xfId="236" builtinId="9" hidden="1"/>
    <cellStyle name="Lien hypertexte visité" xfId="238" builtinId="9" hidden="1"/>
    <cellStyle name="Lien hypertexte visité" xfId="240" builtinId="9" hidden="1"/>
    <cellStyle name="Lien hypertexte visité" xfId="242" builtinId="9" hidden="1"/>
    <cellStyle name="Lien hypertexte visité" xfId="244" builtinId="9" hidden="1"/>
    <cellStyle name="Lien hypertexte visité" xfId="246" builtinId="9" hidden="1"/>
    <cellStyle name="Lien hypertexte visité" xfId="248" builtinId="9" hidden="1"/>
    <cellStyle name="Lien hypertexte visité" xfId="250" builtinId="9" hidden="1"/>
    <cellStyle name="Lien hypertexte visité" xfId="252" builtinId="9" hidden="1"/>
    <cellStyle name="Lien hypertexte visité" xfId="254" builtinId="9" hidden="1"/>
    <cellStyle name="Lien hypertexte visité" xfId="256" builtinId="9" hidden="1"/>
    <cellStyle name="Lien hypertexte visité" xfId="258" builtinId="9" hidden="1"/>
    <cellStyle name="Lien hypertexte visité" xfId="260" builtinId="9" hidden="1"/>
    <cellStyle name="Lien hypertexte visité" xfId="262" builtinId="9" hidden="1"/>
    <cellStyle name="Lien hypertexte visité" xfId="264" builtinId="9" hidden="1"/>
    <cellStyle name="Lien hypertexte visité" xfId="266" builtinId="9" hidden="1"/>
    <cellStyle name="Lien hypertexte visité" xfId="268" builtinId="9" hidden="1"/>
    <cellStyle name="Lien hypertexte visité" xfId="270" builtinId="9" hidden="1"/>
    <cellStyle name="Lien hypertexte visité" xfId="272" builtinId="9" hidden="1"/>
    <cellStyle name="Lien hypertexte visité" xfId="274" builtinId="9" hidden="1"/>
    <cellStyle name="Lien hypertexte visité" xfId="276" builtinId="9" hidden="1"/>
    <cellStyle name="Lien hypertexte visité" xfId="278" builtinId="9" hidden="1"/>
    <cellStyle name="Lien hypertexte visité" xfId="280" builtinId="9" hidden="1"/>
    <cellStyle name="Lien hypertexte visité" xfId="282" builtinId="9" hidden="1"/>
    <cellStyle name="Lien hypertexte visité" xfId="284" builtinId="9" hidden="1"/>
    <cellStyle name="Lien hypertexte visité" xfId="286" builtinId="9" hidden="1"/>
    <cellStyle name="Lien hypertexte visité" xfId="288" builtinId="9" hidden="1"/>
    <cellStyle name="Lien hypertexte visité" xfId="290" builtinId="9" hidden="1"/>
    <cellStyle name="Lien hypertexte visité" xfId="292" builtinId="9" hidden="1"/>
    <cellStyle name="Lien hypertexte visité" xfId="294" builtinId="9" hidden="1"/>
    <cellStyle name="Lien hypertexte visité" xfId="296" builtinId="9" hidden="1"/>
    <cellStyle name="Lien hypertexte visité" xfId="298" builtinId="9" hidden="1"/>
    <cellStyle name="Lien hypertexte visité" xfId="300" builtinId="9" hidden="1"/>
    <cellStyle name="Lien hypertexte visité" xfId="302" builtinId="9" hidden="1"/>
    <cellStyle name="Lien hypertexte visité" xfId="304" builtinId="9" hidden="1"/>
    <cellStyle name="Lien hypertexte visité" xfId="306" builtinId="9" hidden="1"/>
    <cellStyle name="Lien hypertexte visité" xfId="308" builtinId="9" hidden="1"/>
    <cellStyle name="Lien hypertexte visité" xfId="310" builtinId="9" hidden="1"/>
    <cellStyle name="Lien hypertexte visité" xfId="312" builtinId="9" hidden="1"/>
    <cellStyle name="Lien hypertexte visité" xfId="314" builtinId="9" hidden="1"/>
    <cellStyle name="Lien hypertexte visité" xfId="316" builtinId="9" hidden="1"/>
    <cellStyle name="Lien hypertexte visité" xfId="318" builtinId="9" hidden="1"/>
    <cellStyle name="Lien hypertexte visité" xfId="320" builtinId="9" hidden="1"/>
    <cellStyle name="Lien hypertexte visité" xfId="322" builtinId="9" hidden="1"/>
    <cellStyle name="Lien hypertexte visité" xfId="324" builtinId="9" hidden="1"/>
    <cellStyle name="Lien hypertexte visité" xfId="326" builtinId="9" hidden="1"/>
    <cellStyle name="Lien hypertexte visité" xfId="328" builtinId="9" hidden="1"/>
    <cellStyle name="Lien hypertexte visité" xfId="330" builtinId="9" hidden="1"/>
    <cellStyle name="Lien hypertexte visité" xfId="332" builtinId="9" hidden="1"/>
    <cellStyle name="Lien hypertexte visité" xfId="334" builtinId="9" hidden="1"/>
    <cellStyle name="Lien hypertexte visité" xfId="336" builtinId="9"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ilisateur/Library/Mobile%20Documents/com~apple~CloudDocs/Navette%20PRO/00%20AMArchitecte/AMa%202021/2021-07%20Pref%2047%20Toiture/03%202021-07%20Pref%2047%20Toiture%20DCE/2021-07%20Pref%2047%20Toiture%20DCE%20AO%20DPG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AP"/>
      <sheetName val="01 LOT VRD"/>
      <sheetName val="02 LOT CHARPENTE COUVERTURE"/>
      <sheetName val="03 LOT MENUISERIE EXTERIEURE"/>
      <sheetName val="04 LOT ETANCHEITE"/>
    </sheetNames>
    <sheetDataSet>
      <sheetData sheetId="0"/>
      <sheetData sheetId="1">
        <row r="3">
          <cell r="A3" t="str">
            <v>Maître d'Ouvrage : Préfet de Lot-et-Garonne, Place de Verdun, 47 000 Agen</v>
          </cell>
        </row>
      </sheetData>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I44"/>
  <sheetViews>
    <sheetView tabSelected="1" view="pageBreakPreview" zoomScale="114" zoomScaleNormal="139" zoomScaleSheetLayoutView="114" workbookViewId="0">
      <selection activeCell="F29" sqref="F29"/>
    </sheetView>
  </sheetViews>
  <sheetFormatPr baseColWidth="10" defaultColWidth="10.6640625" defaultRowHeight="13" x14ac:dyDescent="0.15"/>
  <cols>
    <col min="1" max="1" width="3.83203125" style="3" customWidth="1"/>
    <col min="2" max="2" width="46.33203125" style="12" customWidth="1"/>
    <col min="3" max="3" width="20.6640625" style="12" customWidth="1"/>
    <col min="4" max="4" width="23.5" style="4" customWidth="1"/>
    <col min="5" max="5" width="5.5" style="5" customWidth="1"/>
    <col min="6" max="6" width="13.1640625" style="41" customWidth="1"/>
    <col min="7" max="7" width="11.83203125" style="9" customWidth="1"/>
    <col min="8" max="9" width="11.83203125" style="1" bestFit="1" customWidth="1"/>
    <col min="10" max="16384" width="10.6640625" style="1"/>
  </cols>
  <sheetData>
    <row r="1" spans="1:7" x14ac:dyDescent="0.15">
      <c r="A1" s="6"/>
      <c r="D1" s="7"/>
      <c r="E1" s="8"/>
      <c r="F1" s="40"/>
      <c r="G1" s="15"/>
    </row>
    <row r="2" spans="1:7" x14ac:dyDescent="0.15">
      <c r="A2" s="44"/>
      <c r="B2" s="45" t="s">
        <v>14</v>
      </c>
      <c r="C2" s="46">
        <v>44271</v>
      </c>
      <c r="D2" s="47"/>
      <c r="E2" s="43"/>
      <c r="F2" s="43"/>
      <c r="G2" s="43"/>
    </row>
    <row r="3" spans="1:7" x14ac:dyDescent="0.15">
      <c r="A3" s="48"/>
      <c r="B3" s="49" t="s">
        <v>15</v>
      </c>
      <c r="C3" s="50"/>
      <c r="D3" s="51"/>
      <c r="E3" s="43"/>
      <c r="F3" s="43"/>
      <c r="G3" s="43"/>
    </row>
    <row r="4" spans="1:7" x14ac:dyDescent="0.15">
      <c r="A4" s="48"/>
      <c r="B4" s="49" t="s">
        <v>16</v>
      </c>
      <c r="C4" s="50"/>
      <c r="D4" s="51"/>
      <c r="E4" s="43"/>
      <c r="F4" s="43"/>
      <c r="G4" s="43"/>
    </row>
    <row r="5" spans="1:7" x14ac:dyDescent="0.15">
      <c r="A5" s="48"/>
      <c r="B5" s="49" t="s">
        <v>17</v>
      </c>
      <c r="C5" s="50"/>
      <c r="D5" s="51"/>
      <c r="E5" s="43"/>
      <c r="F5" s="43"/>
      <c r="G5" s="43"/>
    </row>
    <row r="6" spans="1:7" x14ac:dyDescent="0.15">
      <c r="A6" s="52"/>
      <c r="B6" s="53" t="s">
        <v>18</v>
      </c>
      <c r="C6" s="54"/>
      <c r="D6" s="55"/>
      <c r="E6" s="43"/>
      <c r="F6" s="43"/>
      <c r="G6" s="43"/>
    </row>
    <row r="7" spans="1:7" x14ac:dyDescent="0.15">
      <c r="A7" s="43"/>
      <c r="B7" s="56"/>
      <c r="C7" s="56"/>
      <c r="D7" s="43"/>
      <c r="E7" s="43"/>
      <c r="F7" s="43"/>
      <c r="G7" s="43"/>
    </row>
    <row r="8" spans="1:7" ht="34" customHeight="1" x14ac:dyDescent="0.15">
      <c r="A8" s="176" t="s">
        <v>33</v>
      </c>
      <c r="B8" s="177"/>
      <c r="C8" s="177"/>
      <c r="D8" s="178"/>
      <c r="E8" s="57"/>
      <c r="F8" s="57"/>
      <c r="G8" s="57"/>
    </row>
    <row r="9" spans="1:7" x14ac:dyDescent="0.15">
      <c r="A9" s="176"/>
      <c r="B9" s="179"/>
      <c r="C9" s="179"/>
      <c r="D9" s="180"/>
      <c r="E9" s="43"/>
      <c r="F9" s="43"/>
      <c r="G9" s="43"/>
    </row>
    <row r="10" spans="1:7" x14ac:dyDescent="0.15">
      <c r="A10" s="58"/>
      <c r="B10" s="59"/>
      <c r="C10" s="59"/>
      <c r="D10" s="57"/>
      <c r="E10" s="43"/>
      <c r="F10" s="43"/>
      <c r="G10" s="43"/>
    </row>
    <row r="11" spans="1:7" x14ac:dyDescent="0.15">
      <c r="A11" s="181"/>
      <c r="B11" s="181"/>
      <c r="C11" s="181"/>
      <c r="D11" s="181"/>
      <c r="E11" s="43"/>
      <c r="F11" s="43"/>
      <c r="G11" s="43"/>
    </row>
    <row r="12" spans="1:7" ht="16" x14ac:dyDescent="0.15">
      <c r="A12" s="182" t="s">
        <v>79</v>
      </c>
      <c r="B12" s="182"/>
      <c r="C12" s="182"/>
      <c r="D12" s="182"/>
      <c r="E12" s="43"/>
      <c r="F12" s="43"/>
      <c r="G12" s="43"/>
    </row>
    <row r="13" spans="1:7" ht="16" x14ac:dyDescent="0.15">
      <c r="A13" s="183"/>
      <c r="B13" s="183"/>
      <c r="C13" s="183"/>
      <c r="D13" s="183"/>
      <c r="E13" s="43"/>
      <c r="F13" s="43"/>
      <c r="G13" s="43"/>
    </row>
    <row r="14" spans="1:7" ht="16" x14ac:dyDescent="0.15">
      <c r="A14" s="60"/>
      <c r="B14" s="61"/>
      <c r="C14" s="61"/>
      <c r="D14" s="60"/>
      <c r="E14" s="43"/>
      <c r="F14" s="43"/>
      <c r="G14" s="43"/>
    </row>
    <row r="15" spans="1:7" ht="16" x14ac:dyDescent="0.15">
      <c r="A15" s="62"/>
      <c r="B15" s="61"/>
      <c r="C15" s="61"/>
      <c r="D15" s="63"/>
      <c r="E15" s="43"/>
      <c r="F15" s="43"/>
      <c r="G15" s="43"/>
    </row>
    <row r="16" spans="1:7" x14ac:dyDescent="0.15">
      <c r="A16" s="64" t="s">
        <v>19</v>
      </c>
      <c r="B16" s="65" t="s">
        <v>20</v>
      </c>
      <c r="C16" s="64" t="s">
        <v>21</v>
      </c>
      <c r="D16" s="66" t="s">
        <v>22</v>
      </c>
      <c r="E16" s="43" t="s">
        <v>23</v>
      </c>
      <c r="F16" s="43"/>
      <c r="G16" s="43"/>
    </row>
    <row r="17" spans="1:9" x14ac:dyDescent="0.15">
      <c r="A17" s="67"/>
      <c r="B17" s="68"/>
      <c r="C17" s="67"/>
      <c r="D17" s="69"/>
      <c r="E17" s="43"/>
      <c r="F17" s="43"/>
      <c r="G17" s="43"/>
    </row>
    <row r="18" spans="1:9" x14ac:dyDescent="0.15">
      <c r="A18" s="70"/>
      <c r="B18" s="71"/>
      <c r="C18" s="72"/>
      <c r="D18" s="73"/>
      <c r="E18" s="43"/>
      <c r="F18" s="43"/>
      <c r="G18" s="43"/>
    </row>
    <row r="19" spans="1:9" ht="20" customHeight="1" x14ac:dyDescent="0.15">
      <c r="A19" s="70">
        <v>1</v>
      </c>
      <c r="B19" s="94" t="str">
        <f>'LOT 1 Fac Nord Cour Honneur'!B10:G10</f>
        <v>Façade Nord sur Cour d'honneur</v>
      </c>
      <c r="C19" s="95"/>
      <c r="D19" s="137">
        <f>'LOT 1 Fac Nord Cour Honneur'!G36+'LOT 1 Fac Nord Cour Honneur'!G40</f>
        <v>0</v>
      </c>
      <c r="E19" s="135"/>
      <c r="F19" s="75"/>
      <c r="G19" s="76"/>
    </row>
    <row r="20" spans="1:9" ht="19" customHeight="1" x14ac:dyDescent="0.15">
      <c r="A20" s="70">
        <v>2</v>
      </c>
      <c r="B20" s="94" t="str">
        <f>'LOT 1 Fac Sud'!B10:G10</f>
        <v>Façade SUD sur Parc</v>
      </c>
      <c r="C20" s="95"/>
      <c r="D20" s="137">
        <f>'LOT 1 Fac Sud'!G39+'LOT 1 Fac Sud'!G43</f>
        <v>0</v>
      </c>
      <c r="E20" s="135"/>
      <c r="F20" s="75"/>
      <c r="G20" s="76"/>
    </row>
    <row r="21" spans="1:9" ht="19" customHeight="1" x14ac:dyDescent="0.15">
      <c r="A21" s="70">
        <v>3</v>
      </c>
      <c r="B21" s="94" t="str">
        <f>'LOT 1 Fac Ouest'!B10</f>
        <v>Façade OUEST</v>
      </c>
      <c r="C21" s="95"/>
      <c r="D21" s="137">
        <f>'LOT 1 Fac Ouest'!G30</f>
        <v>0</v>
      </c>
      <c r="E21" s="135"/>
      <c r="F21" s="75"/>
      <c r="G21" s="76"/>
    </row>
    <row r="22" spans="1:9" x14ac:dyDescent="0.15">
      <c r="A22" s="70"/>
      <c r="B22" s="92"/>
      <c r="C22" s="93"/>
      <c r="D22" s="138"/>
      <c r="E22" s="135"/>
      <c r="F22" s="43"/>
      <c r="G22" s="43"/>
    </row>
    <row r="23" spans="1:9" x14ac:dyDescent="0.15">
      <c r="A23" s="70"/>
      <c r="B23" s="91"/>
      <c r="C23" s="93"/>
      <c r="D23" s="138"/>
      <c r="E23" s="135"/>
      <c r="F23" s="43"/>
      <c r="G23" s="43"/>
    </row>
    <row r="24" spans="1:9" x14ac:dyDescent="0.15">
      <c r="A24" s="70"/>
      <c r="B24" s="71"/>
      <c r="C24" s="74"/>
      <c r="D24" s="139"/>
      <c r="E24" s="135"/>
      <c r="F24" s="43"/>
      <c r="G24" s="43"/>
    </row>
    <row r="25" spans="1:9" ht="14" thickBot="1" x14ac:dyDescent="0.2">
      <c r="A25" s="77"/>
      <c r="B25" s="78"/>
      <c r="C25" s="79"/>
      <c r="D25" s="140"/>
      <c r="E25" s="135"/>
      <c r="F25" s="43"/>
      <c r="G25" s="43"/>
    </row>
    <row r="26" spans="1:9" ht="14" thickBot="1" x14ac:dyDescent="0.2">
      <c r="A26" s="81"/>
      <c r="B26" s="82" t="s">
        <v>24</v>
      </c>
      <c r="C26" s="83"/>
      <c r="D26" s="141">
        <f>SUM(D19:D25)</f>
        <v>0</v>
      </c>
      <c r="E26" s="136"/>
      <c r="F26" s="80"/>
      <c r="G26" s="80"/>
    </row>
    <row r="27" spans="1:9" ht="14" thickBot="1" x14ac:dyDescent="0.2">
      <c r="A27" s="84"/>
      <c r="B27" s="85" t="s">
        <v>59</v>
      </c>
      <c r="C27" s="151"/>
      <c r="D27" s="142">
        <f>'LOT 1 Fac Sud'!G40+'LOT 1 Fac Nord Cour Honneur'!G37</f>
        <v>0</v>
      </c>
      <c r="E27" s="136"/>
      <c r="F27" s="80"/>
      <c r="G27" s="80"/>
    </row>
    <row r="28" spans="1:9" ht="14" thickBot="1" x14ac:dyDescent="0.2">
      <c r="A28" s="84"/>
      <c r="B28" s="85" t="s">
        <v>60</v>
      </c>
      <c r="C28" s="151"/>
      <c r="D28" s="142">
        <f>'LOT 1 Fac Sud'!G44+'LOT 1 Fac Nord Cour Honneur'!G41+'LOT 1 Fac Ouest'!G31</f>
        <v>0</v>
      </c>
      <c r="E28" s="136"/>
      <c r="F28" s="80"/>
      <c r="G28" s="80"/>
    </row>
    <row r="29" spans="1:9" ht="14" thickBot="1" x14ac:dyDescent="0.2">
      <c r="A29" s="84"/>
      <c r="B29" s="85"/>
      <c r="C29" s="86"/>
      <c r="D29" s="142"/>
      <c r="E29" s="135"/>
      <c r="F29" s="80"/>
      <c r="G29" s="80"/>
    </row>
    <row r="30" spans="1:9" ht="17" thickBot="1" x14ac:dyDescent="0.25">
      <c r="A30" s="88"/>
      <c r="B30" s="89" t="s">
        <v>61</v>
      </c>
      <c r="C30" s="90"/>
      <c r="D30" s="143">
        <f>D26+D27+D28</f>
        <v>0</v>
      </c>
      <c r="E30" s="135"/>
      <c r="F30" s="87"/>
      <c r="G30" s="148"/>
      <c r="I30" s="156"/>
    </row>
    <row r="31" spans="1:9" ht="14" thickBot="1" x14ac:dyDescent="0.2">
      <c r="A31" s="153"/>
      <c r="B31" s="152"/>
      <c r="C31" s="152"/>
      <c r="D31" s="154"/>
      <c r="E31" s="8"/>
      <c r="F31" s="40"/>
      <c r="G31" s="15"/>
    </row>
    <row r="32" spans="1:9" x14ac:dyDescent="0.15">
      <c r="A32" s="6"/>
      <c r="D32" s="7"/>
      <c r="E32" s="8"/>
      <c r="F32" s="40"/>
      <c r="G32" s="15"/>
    </row>
    <row r="33" spans="1:7" x14ac:dyDescent="0.15">
      <c r="A33" s="6"/>
      <c r="D33" s="7"/>
      <c r="E33" s="8"/>
      <c r="F33" s="40"/>
      <c r="G33" s="15"/>
    </row>
    <row r="34" spans="1:7" x14ac:dyDescent="0.15">
      <c r="A34" s="6"/>
      <c r="D34" s="7"/>
      <c r="E34" s="8"/>
      <c r="F34" s="40"/>
      <c r="G34" s="15"/>
    </row>
    <row r="35" spans="1:7" x14ac:dyDescent="0.15">
      <c r="A35" s="6"/>
      <c r="D35" s="7"/>
      <c r="E35" s="8"/>
      <c r="F35" s="40"/>
      <c r="G35" s="15"/>
    </row>
    <row r="36" spans="1:7" x14ac:dyDescent="0.15">
      <c r="A36" s="6"/>
      <c r="D36" s="7"/>
      <c r="E36" s="8"/>
      <c r="F36" s="40"/>
      <c r="G36" s="15"/>
    </row>
    <row r="37" spans="1:7" x14ac:dyDescent="0.15">
      <c r="A37" s="6"/>
      <c r="D37" s="7"/>
      <c r="E37" s="8"/>
      <c r="F37" s="40"/>
      <c r="G37" s="15"/>
    </row>
    <row r="38" spans="1:7" x14ac:dyDescent="0.15">
      <c r="A38" s="6"/>
      <c r="D38" s="7"/>
      <c r="E38" s="8"/>
      <c r="F38" s="40"/>
      <c r="G38" s="15"/>
    </row>
    <row r="39" spans="1:7" x14ac:dyDescent="0.15">
      <c r="A39" s="6"/>
      <c r="D39" s="7"/>
      <c r="E39" s="8"/>
      <c r="F39" s="40"/>
      <c r="G39" s="15"/>
    </row>
    <row r="40" spans="1:7" x14ac:dyDescent="0.15">
      <c r="A40" s="6"/>
      <c r="D40" s="7"/>
      <c r="E40" s="8"/>
      <c r="F40" s="40"/>
      <c r="G40" s="15"/>
    </row>
    <row r="41" spans="1:7" x14ac:dyDescent="0.15">
      <c r="A41" s="6"/>
      <c r="D41" s="7"/>
      <c r="E41" s="8"/>
      <c r="F41" s="40"/>
      <c r="G41" s="15"/>
    </row>
    <row r="42" spans="1:7" x14ac:dyDescent="0.15">
      <c r="A42" s="6"/>
      <c r="D42" s="7"/>
      <c r="E42" s="8"/>
      <c r="F42" s="40"/>
      <c r="G42" s="15"/>
    </row>
    <row r="43" spans="1:7" x14ac:dyDescent="0.15">
      <c r="A43" s="6"/>
      <c r="D43" s="7"/>
      <c r="E43" s="8"/>
      <c r="F43" s="40"/>
      <c r="G43" s="15"/>
    </row>
    <row r="44" spans="1:7" x14ac:dyDescent="0.15">
      <c r="A44" s="6"/>
      <c r="D44" s="7"/>
      <c r="E44" s="8"/>
      <c r="F44" s="40"/>
      <c r="G44" s="15"/>
    </row>
  </sheetData>
  <mergeCells count="5">
    <mergeCell ref="A8:D8"/>
    <mergeCell ref="A9:D9"/>
    <mergeCell ref="A11:D11"/>
    <mergeCell ref="A12:D12"/>
    <mergeCell ref="A13:D13"/>
  </mergeCells>
  <phoneticPr fontId="14" type="noConversion"/>
  <pageMargins left="0.59055118110236227" right="0.39370078740157483" top="0.78740157480314965" bottom="0.78740157480314965" header="0.27559055118110237" footer="0.51181102362204722"/>
  <pageSetup paperSize="9" scale="92" orientation="portrait" horizontalDpi="4294967292" verticalDpi="4294967292"/>
  <headerFooter>
    <oddHeader>&amp;C&amp;"Arial,Normal"&amp;9Préfecture de Lot et Garonne
Remplacement ou rénovation des menuiseries extérieures Février 2025</oddHeader>
    <oddFooter>&amp;L&amp;"Helvetica,Normal"&amp;9&amp;U&amp;K000000- Estimation Détaillée&amp;C&amp;"Arial,Normal"&amp;9&amp;U&amp;K01+000&amp;A&amp;R&amp;"Helvetica,Gras"&amp;8&amp;U&amp;K000000Atelier M architecture&amp;"Helvetica,Normal"&amp;9 -  &amp;P/&amp;N</oddFooter>
  </headerFooter>
  <colBreaks count="1" manualBreakCount="1">
    <brk id="4" max="1048575" man="1"/>
  </colBreaks>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O99"/>
  <sheetViews>
    <sheetView topLeftCell="A29" zoomScale="127" zoomScaleNormal="127" zoomScaleSheetLayoutView="96" workbookViewId="0">
      <selection activeCell="F36" sqref="F36"/>
    </sheetView>
  </sheetViews>
  <sheetFormatPr baseColWidth="10" defaultColWidth="10.6640625" defaultRowHeight="13" x14ac:dyDescent="0.15"/>
  <cols>
    <col min="1" max="1" width="5" style="97" customWidth="1"/>
    <col min="2" max="2" width="48.83203125" style="12" customWidth="1"/>
    <col min="3" max="3" width="7" style="12" customWidth="1"/>
    <col min="4" max="4" width="4.33203125" style="4" customWidth="1"/>
    <col min="5" max="5" width="5.5" style="106" customWidth="1"/>
    <col min="6" max="6" width="11.5" style="41" customWidth="1"/>
    <col min="7" max="7" width="11.83203125" style="9" customWidth="1"/>
    <col min="8" max="8" width="10.6640625" style="1"/>
    <col min="9" max="9" width="12.83203125" style="1" bestFit="1" customWidth="1"/>
    <col min="10" max="16384" width="10.6640625" style="1"/>
  </cols>
  <sheetData>
    <row r="1" spans="1:10" s="43" customFormat="1" ht="21" customHeight="1" x14ac:dyDescent="0.15">
      <c r="A1" s="114" t="s">
        <v>30</v>
      </c>
      <c r="B1" s="115"/>
      <c r="C1" s="115"/>
      <c r="D1" s="115"/>
      <c r="E1" s="116"/>
      <c r="F1" s="116"/>
      <c r="G1" s="130">
        <f>RECAP!C2</f>
        <v>44271</v>
      </c>
      <c r="H1" s="128"/>
      <c r="I1" s="121"/>
      <c r="J1" s="122"/>
    </row>
    <row r="2" spans="1:10" s="43" customFormat="1" ht="21" customHeight="1" x14ac:dyDescent="0.15">
      <c r="A2" s="123" t="str">
        <f>RECAP!A8</f>
        <v>Préfecture de Lot et Garonne
Remplacement et rénovation des menuiseries extérieures Tranche 3</v>
      </c>
      <c r="B2" s="131"/>
      <c r="C2" s="131"/>
      <c r="D2" s="131"/>
      <c r="E2" s="132"/>
      <c r="F2" s="132"/>
      <c r="G2" s="133"/>
      <c r="H2" s="121"/>
      <c r="I2" s="121"/>
      <c r="J2" s="121"/>
    </row>
    <row r="3" spans="1:10" s="43" customFormat="1" ht="20" customHeight="1" x14ac:dyDescent="0.15">
      <c r="A3" s="187" t="str">
        <f>'[1]01 LOT VRD'!A3:G3</f>
        <v>Maître d'Ouvrage : Préfet de Lot-et-Garonne, Place de Verdun, 47 000 Agen</v>
      </c>
      <c r="B3" s="188"/>
      <c r="C3" s="188"/>
      <c r="D3" s="188"/>
      <c r="E3" s="188"/>
      <c r="F3" s="188"/>
      <c r="G3" s="189"/>
      <c r="H3" s="129"/>
      <c r="I3" s="121"/>
      <c r="J3" s="121"/>
    </row>
    <row r="4" spans="1:10" s="43" customFormat="1" ht="7" customHeight="1" x14ac:dyDescent="0.15">
      <c r="A4" s="124"/>
      <c r="B4" s="131"/>
      <c r="C4" s="131"/>
      <c r="D4" s="131"/>
      <c r="E4" s="132"/>
      <c r="F4" s="132"/>
      <c r="G4" s="133"/>
      <c r="H4" s="121"/>
      <c r="I4" s="121"/>
      <c r="J4" s="121"/>
    </row>
    <row r="5" spans="1:10" s="43" customFormat="1" ht="19" customHeight="1" x14ac:dyDescent="0.15">
      <c r="A5" s="117" t="s">
        <v>25</v>
      </c>
      <c r="B5" s="131"/>
      <c r="C5" s="131"/>
      <c r="D5" s="131"/>
      <c r="E5" s="132"/>
      <c r="F5" s="132"/>
      <c r="G5" s="133"/>
      <c r="H5" s="121"/>
      <c r="I5" s="121"/>
      <c r="J5" s="121"/>
    </row>
    <row r="6" spans="1:10" s="43" customFormat="1" ht="12" customHeight="1" thickBot="1" x14ac:dyDescent="0.2">
      <c r="A6" s="125"/>
      <c r="B6" s="126"/>
      <c r="C6" s="126"/>
      <c r="D6" s="126"/>
      <c r="E6" s="127"/>
      <c r="F6" s="127"/>
      <c r="G6" s="134"/>
      <c r="H6" s="121"/>
      <c r="I6" s="121"/>
      <c r="J6" s="121"/>
    </row>
    <row r="7" spans="1:10" s="43" customFormat="1" ht="9" customHeight="1" x14ac:dyDescent="0.15">
      <c r="A7" s="118"/>
      <c r="D7" s="119"/>
      <c r="E7" s="120"/>
      <c r="F7" s="120"/>
      <c r="G7" s="120"/>
      <c r="H7" s="120"/>
      <c r="I7" s="120"/>
      <c r="J7" s="120"/>
    </row>
    <row r="8" spans="1:10" ht="17" customHeight="1" x14ac:dyDescent="0.15">
      <c r="A8" s="96" t="s">
        <v>2</v>
      </c>
      <c r="B8" s="10" t="s">
        <v>3</v>
      </c>
      <c r="C8" s="30" t="s">
        <v>11</v>
      </c>
      <c r="D8" s="2" t="s">
        <v>4</v>
      </c>
      <c r="E8" s="100" t="s">
        <v>5</v>
      </c>
      <c r="F8" s="109" t="s">
        <v>6</v>
      </c>
      <c r="G8" s="17" t="s">
        <v>7</v>
      </c>
    </row>
    <row r="9" spans="1:10" ht="15" x14ac:dyDescent="0.15">
      <c r="B9" s="26"/>
      <c r="C9" s="26"/>
      <c r="D9" s="27"/>
      <c r="E9" s="101"/>
      <c r="F9" s="36"/>
      <c r="G9" s="28"/>
    </row>
    <row r="10" spans="1:10" ht="19" customHeight="1" x14ac:dyDescent="0.15">
      <c r="B10" s="190" t="s">
        <v>31</v>
      </c>
      <c r="C10" s="191"/>
      <c r="D10" s="191"/>
      <c r="E10" s="191"/>
      <c r="F10" s="191"/>
      <c r="G10" s="192"/>
    </row>
    <row r="11" spans="1:10" ht="19" customHeight="1" x14ac:dyDescent="0.15">
      <c r="B11" s="13"/>
      <c r="C11" s="29"/>
      <c r="D11" s="27"/>
      <c r="E11" s="101"/>
      <c r="F11" s="36"/>
      <c r="G11" s="28"/>
    </row>
    <row r="12" spans="1:10" ht="18" customHeight="1" x14ac:dyDescent="0.15">
      <c r="B12" s="145" t="s">
        <v>28</v>
      </c>
      <c r="C12" s="174" t="s">
        <v>69</v>
      </c>
      <c r="D12" s="33"/>
      <c r="E12" s="100"/>
      <c r="F12" s="37"/>
      <c r="G12" s="17"/>
    </row>
    <row r="13" spans="1:10" ht="61" customHeight="1" x14ac:dyDescent="0.15">
      <c r="A13" s="97">
        <f>1+0.01</f>
        <v>1.01</v>
      </c>
      <c r="B13" s="13" t="s">
        <v>26</v>
      </c>
      <c r="C13" s="26"/>
      <c r="D13" s="18" t="s">
        <v>27</v>
      </c>
      <c r="E13" s="102">
        <v>1</v>
      </c>
      <c r="F13" s="149">
        <v>0</v>
      </c>
      <c r="G13" s="19">
        <f>E13*F13</f>
        <v>0</v>
      </c>
    </row>
    <row r="14" spans="1:10" ht="237" customHeight="1" x14ac:dyDescent="0.15">
      <c r="A14" s="97">
        <f>A13+0.01</f>
        <v>1.02</v>
      </c>
      <c r="B14" s="13" t="s">
        <v>72</v>
      </c>
      <c r="C14" s="29"/>
      <c r="D14" s="18" t="s">
        <v>27</v>
      </c>
      <c r="E14" s="102">
        <v>1</v>
      </c>
      <c r="F14" s="149">
        <v>0</v>
      </c>
      <c r="G14" s="19">
        <f>E14*F14</f>
        <v>0</v>
      </c>
    </row>
    <row r="15" spans="1:10" ht="34" customHeight="1" x14ac:dyDescent="0.15">
      <c r="A15" s="97">
        <f>A14+0.01</f>
        <v>1.03</v>
      </c>
      <c r="B15" s="13" t="s">
        <v>29</v>
      </c>
      <c r="C15" s="13"/>
      <c r="D15" s="18" t="s">
        <v>27</v>
      </c>
      <c r="E15" s="102">
        <v>1</v>
      </c>
      <c r="F15" s="149">
        <v>0</v>
      </c>
      <c r="G15" s="19">
        <f>E15*F15</f>
        <v>0</v>
      </c>
    </row>
    <row r="16" spans="1:10" ht="15" x14ac:dyDescent="0.15">
      <c r="B16" s="26"/>
      <c r="C16" s="26"/>
      <c r="D16" s="27"/>
      <c r="E16" s="101"/>
      <c r="F16" s="36"/>
      <c r="G16" s="28"/>
    </row>
    <row r="17" spans="1:10" ht="18" customHeight="1" x14ac:dyDescent="0.15">
      <c r="B17" s="31" t="s">
        <v>12</v>
      </c>
      <c r="C17" s="32"/>
      <c r="D17" s="33"/>
      <c r="E17" s="100"/>
      <c r="F17" s="37"/>
      <c r="G17" s="17"/>
    </row>
    <row r="18" spans="1:10" ht="18" customHeight="1" x14ac:dyDescent="0.15">
      <c r="B18" s="29"/>
      <c r="C18" s="29"/>
      <c r="D18" s="27"/>
      <c r="E18" s="101"/>
      <c r="F18" s="36"/>
      <c r="G18" s="28"/>
    </row>
    <row r="19" spans="1:10" ht="35" customHeight="1" x14ac:dyDescent="0.15">
      <c r="B19" s="110" t="s">
        <v>73</v>
      </c>
      <c r="C19" s="175" t="s">
        <v>70</v>
      </c>
      <c r="D19" s="27"/>
      <c r="E19" s="101"/>
      <c r="F19" s="36"/>
      <c r="G19" s="28"/>
    </row>
    <row r="20" spans="1:10" ht="335" customHeight="1" x14ac:dyDescent="0.15">
      <c r="B20" s="13" t="s">
        <v>71</v>
      </c>
      <c r="C20" s="26" t="s">
        <v>63</v>
      </c>
      <c r="D20" s="18" t="s">
        <v>27</v>
      </c>
      <c r="E20" s="102">
        <v>3</v>
      </c>
      <c r="F20" s="149">
        <v>0</v>
      </c>
      <c r="G20" s="19">
        <f>E20*F20</f>
        <v>0</v>
      </c>
      <c r="I20" s="144"/>
    </row>
    <row r="21" spans="1:10" x14ac:dyDescent="0.15">
      <c r="B21" s="13"/>
      <c r="C21" s="13"/>
      <c r="D21" s="18"/>
      <c r="E21" s="102"/>
      <c r="F21" s="35"/>
      <c r="G21" s="19"/>
    </row>
    <row r="22" spans="1:10" ht="35" customHeight="1" x14ac:dyDescent="0.15">
      <c r="A22" s="97">
        <f>A15+0.01</f>
        <v>1.04</v>
      </c>
      <c r="B22" s="110" t="s">
        <v>40</v>
      </c>
      <c r="C22" s="175" t="s">
        <v>69</v>
      </c>
      <c r="D22" s="18"/>
      <c r="E22" s="102"/>
      <c r="F22" s="35"/>
      <c r="G22" s="19"/>
    </row>
    <row r="23" spans="1:10" ht="320" customHeight="1" x14ac:dyDescent="0.15">
      <c r="B23" s="13" t="s">
        <v>74</v>
      </c>
      <c r="C23" s="26" t="s">
        <v>35</v>
      </c>
      <c r="D23" s="18" t="s">
        <v>1</v>
      </c>
      <c r="E23" s="102">
        <v>2</v>
      </c>
      <c r="F23" s="149">
        <v>0</v>
      </c>
      <c r="G23" s="19">
        <f>E23*F23</f>
        <v>0</v>
      </c>
      <c r="I23" s="144"/>
    </row>
    <row r="24" spans="1:10" ht="179" customHeight="1" x14ac:dyDescent="0.15">
      <c r="B24" s="13" t="s">
        <v>36</v>
      </c>
      <c r="C24" s="13"/>
      <c r="D24" s="18"/>
      <c r="E24" s="102"/>
      <c r="F24" s="35"/>
      <c r="G24" s="19"/>
    </row>
    <row r="25" spans="1:10" ht="15" x14ac:dyDescent="0.15">
      <c r="B25" s="26"/>
      <c r="C25" s="26"/>
      <c r="D25" s="27"/>
      <c r="E25" s="101"/>
      <c r="F25" s="36"/>
      <c r="G25" s="28"/>
    </row>
    <row r="26" spans="1:10" ht="18" customHeight="1" x14ac:dyDescent="0.15">
      <c r="B26" s="145" t="s">
        <v>13</v>
      </c>
      <c r="C26" s="32"/>
      <c r="D26" s="33"/>
      <c r="E26" s="100"/>
      <c r="F26" s="37"/>
      <c r="G26" s="17"/>
    </row>
    <row r="27" spans="1:10" ht="18" customHeight="1" x14ac:dyDescent="0.15">
      <c r="B27" s="29"/>
      <c r="C27" s="29"/>
      <c r="D27" s="27"/>
      <c r="E27" s="101"/>
      <c r="F27" s="36"/>
      <c r="G27" s="28"/>
    </row>
    <row r="28" spans="1:10" ht="35" customHeight="1" x14ac:dyDescent="0.15">
      <c r="A28" s="97">
        <f>A22+0.01</f>
        <v>1.05</v>
      </c>
      <c r="B28" s="110" t="s">
        <v>38</v>
      </c>
      <c r="C28" s="175" t="s">
        <v>70</v>
      </c>
      <c r="D28" s="18"/>
      <c r="E28" s="102"/>
      <c r="F28" s="35"/>
      <c r="G28" s="19"/>
    </row>
    <row r="29" spans="1:10" ht="156" customHeight="1" x14ac:dyDescent="0.15">
      <c r="B29" s="13" t="s">
        <v>75</v>
      </c>
      <c r="C29" s="26" t="s">
        <v>37</v>
      </c>
      <c r="D29" s="18" t="s">
        <v>1</v>
      </c>
      <c r="E29" s="102">
        <v>6</v>
      </c>
      <c r="F29" s="149">
        <v>0</v>
      </c>
      <c r="G29" s="19">
        <f>E29*F29</f>
        <v>0</v>
      </c>
      <c r="I29" s="144"/>
      <c r="J29" s="157">
        <v>0.1</v>
      </c>
    </row>
    <row r="30" spans="1:10" ht="10" customHeight="1" x14ac:dyDescent="0.15">
      <c r="B30" s="29"/>
      <c r="C30" s="29"/>
      <c r="D30" s="27"/>
      <c r="E30" s="101"/>
      <c r="F30" s="36"/>
      <c r="G30" s="28"/>
    </row>
    <row r="31" spans="1:10" ht="35" customHeight="1" x14ac:dyDescent="0.15">
      <c r="A31" s="97">
        <f>A28+0.01</f>
        <v>1.06</v>
      </c>
      <c r="B31" s="110" t="s">
        <v>41</v>
      </c>
      <c r="C31" s="175" t="s">
        <v>70</v>
      </c>
      <c r="D31" s="18"/>
      <c r="E31" s="102"/>
      <c r="F31" s="35"/>
      <c r="G31" s="19"/>
    </row>
    <row r="32" spans="1:10" ht="142" customHeight="1" x14ac:dyDescent="0.15">
      <c r="B32" s="13" t="s">
        <v>42</v>
      </c>
      <c r="C32" s="26" t="s">
        <v>39</v>
      </c>
      <c r="D32" s="18" t="s">
        <v>1</v>
      </c>
      <c r="E32" s="102">
        <v>3</v>
      </c>
      <c r="F32" s="149">
        <v>0</v>
      </c>
      <c r="G32" s="19">
        <f>E32*F32</f>
        <v>0</v>
      </c>
      <c r="I32" s="144"/>
      <c r="J32" s="157">
        <v>0.1</v>
      </c>
    </row>
    <row r="33" spans="1:15" ht="16" customHeight="1" x14ac:dyDescent="0.15">
      <c r="A33" s="159"/>
      <c r="B33" s="26"/>
      <c r="C33" s="26"/>
      <c r="D33" s="27"/>
      <c r="E33" s="160"/>
      <c r="F33" s="36"/>
      <c r="G33" s="28"/>
    </row>
    <row r="34" spans="1:15" ht="35" customHeight="1" x14ac:dyDescent="0.15">
      <c r="A34" s="159">
        <f>A31+0.01</f>
        <v>1.07</v>
      </c>
      <c r="B34" s="110" t="s">
        <v>66</v>
      </c>
      <c r="C34" s="175" t="s">
        <v>69</v>
      </c>
      <c r="D34" s="161"/>
      <c r="E34" s="162"/>
      <c r="F34" s="35"/>
      <c r="G34" s="163"/>
    </row>
    <row r="35" spans="1:15" ht="170" customHeight="1" x14ac:dyDescent="0.15">
      <c r="A35" s="159"/>
      <c r="B35" s="13" t="s">
        <v>68</v>
      </c>
      <c r="C35" s="26" t="s">
        <v>52</v>
      </c>
      <c r="D35" s="18" t="s">
        <v>1</v>
      </c>
      <c r="E35" s="164">
        <v>3</v>
      </c>
      <c r="F35" s="149">
        <v>0</v>
      </c>
      <c r="G35" s="19">
        <f>E35*F35</f>
        <v>0</v>
      </c>
      <c r="I35" s="144"/>
    </row>
    <row r="36" spans="1:15" x14ac:dyDescent="0.15">
      <c r="A36" s="159"/>
      <c r="B36" s="13"/>
      <c r="C36" s="13"/>
      <c r="D36" s="18"/>
      <c r="E36" s="164"/>
      <c r="F36" s="35"/>
      <c r="G36" s="19"/>
    </row>
    <row r="37" spans="1:15" ht="16" customHeight="1" x14ac:dyDescent="0.15">
      <c r="B37" s="166"/>
      <c r="C37" s="167"/>
      <c r="D37" s="168"/>
      <c r="E37" s="169">
        <f>SUM(E20:E36)</f>
        <v>17</v>
      </c>
      <c r="F37" s="170"/>
      <c r="G37" s="171"/>
    </row>
    <row r="38" spans="1:15" ht="19" customHeight="1" x14ac:dyDescent="0.15">
      <c r="A38" s="99"/>
      <c r="C38" s="113"/>
      <c r="D38" s="22"/>
      <c r="E38" s="102"/>
      <c r="F38" s="39"/>
      <c r="G38" s="23"/>
    </row>
    <row r="39" spans="1:15" ht="27" customHeight="1" x14ac:dyDescent="0.15">
      <c r="A39" s="99"/>
      <c r="B39" s="108" t="s">
        <v>56</v>
      </c>
      <c r="C39" s="11"/>
      <c r="D39" s="184" t="s">
        <v>8</v>
      </c>
      <c r="E39" s="185"/>
      <c r="F39" s="186"/>
      <c r="G39" s="24">
        <f>G29+G32</f>
        <v>0</v>
      </c>
      <c r="I39" s="150">
        <f>(SUM(G13:G35))</f>
        <v>0</v>
      </c>
    </row>
    <row r="40" spans="1:15" ht="27" customHeight="1" x14ac:dyDescent="0.15">
      <c r="A40" s="99"/>
      <c r="B40" s="11"/>
      <c r="C40" s="11"/>
      <c r="D40" s="184" t="s">
        <v>53</v>
      </c>
      <c r="E40" s="185"/>
      <c r="F40" s="186"/>
      <c r="G40" s="24">
        <f>G39*0.1</f>
        <v>0</v>
      </c>
    </row>
    <row r="41" spans="1:15" ht="27" customHeight="1" x14ac:dyDescent="0.15">
      <c r="A41" s="99"/>
      <c r="B41" s="11"/>
      <c r="C41" s="11"/>
      <c r="D41" s="193" t="s">
        <v>0</v>
      </c>
      <c r="E41" s="194"/>
      <c r="F41" s="195"/>
      <c r="G41" s="25">
        <f>G39+G40</f>
        <v>0</v>
      </c>
    </row>
    <row r="42" spans="1:15" ht="27" customHeight="1" x14ac:dyDescent="0.15">
      <c r="A42" s="99"/>
      <c r="B42" s="11"/>
      <c r="C42" s="11"/>
      <c r="D42" s="22"/>
      <c r="E42" s="104"/>
      <c r="F42" s="39"/>
      <c r="G42" s="23"/>
      <c r="J42" s="8"/>
      <c r="K42" s="8"/>
      <c r="L42" s="8"/>
      <c r="M42" s="8"/>
      <c r="N42" s="158"/>
      <c r="O42" s="8"/>
    </row>
    <row r="43" spans="1:15" ht="20" customHeight="1" x14ac:dyDescent="0.15">
      <c r="A43" s="99"/>
      <c r="B43" s="108" t="s">
        <v>54</v>
      </c>
      <c r="C43" s="108"/>
      <c r="D43" s="184" t="s">
        <v>8</v>
      </c>
      <c r="E43" s="185"/>
      <c r="F43" s="186"/>
      <c r="G43" s="165">
        <f>G13+G14+G20+G15+G23+G35</f>
        <v>0</v>
      </c>
      <c r="I43" s="155">
        <f>G39+G43</f>
        <v>0</v>
      </c>
    </row>
    <row r="44" spans="1:15" ht="17" customHeight="1" x14ac:dyDescent="0.15">
      <c r="A44" s="99"/>
      <c r="B44" s="14"/>
      <c r="C44" s="14"/>
      <c r="D44" s="184" t="s">
        <v>9</v>
      </c>
      <c r="E44" s="185"/>
      <c r="F44" s="186"/>
      <c r="G44" s="24">
        <f>G45-G43</f>
        <v>0</v>
      </c>
    </row>
    <row r="45" spans="1:15" ht="17" customHeight="1" x14ac:dyDescent="0.15">
      <c r="A45" s="99"/>
      <c r="B45" s="14"/>
      <c r="C45" s="14"/>
      <c r="D45" s="193" t="s">
        <v>0</v>
      </c>
      <c r="E45" s="194"/>
      <c r="F45" s="195"/>
      <c r="G45" s="25">
        <f>G43*1.2</f>
        <v>0</v>
      </c>
    </row>
    <row r="46" spans="1:15" x14ac:dyDescent="0.15">
      <c r="A46" s="99"/>
      <c r="D46" s="7"/>
      <c r="E46" s="105"/>
      <c r="F46" s="40"/>
      <c r="G46" s="15"/>
    </row>
    <row r="47" spans="1:15" ht="20" customHeight="1" x14ac:dyDescent="0.15">
      <c r="A47" s="99"/>
      <c r="B47" s="108" t="s">
        <v>67</v>
      </c>
      <c r="C47" s="16"/>
      <c r="D47" s="184" t="s">
        <v>55</v>
      </c>
      <c r="E47" s="185"/>
      <c r="F47" s="186"/>
      <c r="G47" s="147">
        <f>G41+G45</f>
        <v>0</v>
      </c>
    </row>
    <row r="48" spans="1:15" ht="27" customHeight="1" x14ac:dyDescent="0.15">
      <c r="A48" s="99"/>
      <c r="B48" s="11"/>
      <c r="C48" s="11"/>
      <c r="D48" s="22"/>
      <c r="E48" s="104"/>
      <c r="F48" s="39"/>
      <c r="G48" s="23"/>
      <c r="J48" s="8"/>
      <c r="K48" s="8"/>
      <c r="L48" s="8"/>
      <c r="M48" s="8"/>
      <c r="N48" s="158"/>
      <c r="O48" s="8"/>
    </row>
    <row r="49" spans="1:7" ht="27" customHeight="1" x14ac:dyDescent="0.15">
      <c r="A49" s="99"/>
      <c r="B49" s="11"/>
      <c r="C49" s="11"/>
      <c r="D49" s="22"/>
      <c r="E49" s="104"/>
      <c r="F49" s="39"/>
      <c r="G49" s="23"/>
    </row>
    <row r="50" spans="1:7" ht="27" customHeight="1" x14ac:dyDescent="0.15">
      <c r="A50" s="99"/>
      <c r="B50" s="11"/>
      <c r="C50" s="11"/>
      <c r="D50" s="22"/>
      <c r="E50" s="104"/>
      <c r="F50" s="39"/>
      <c r="G50" s="23"/>
    </row>
    <row r="51" spans="1:7" ht="27" customHeight="1" x14ac:dyDescent="0.15">
      <c r="A51" s="99"/>
      <c r="B51" s="11"/>
      <c r="C51" s="11"/>
      <c r="D51" s="22"/>
      <c r="E51" s="104"/>
      <c r="F51" s="39"/>
      <c r="G51" s="23"/>
    </row>
    <row r="52" spans="1:7" ht="27" customHeight="1" x14ac:dyDescent="0.15">
      <c r="A52" s="99"/>
      <c r="B52" s="11"/>
      <c r="C52" s="11"/>
      <c r="D52" s="22"/>
      <c r="E52" s="104"/>
      <c r="F52" s="39"/>
      <c r="G52" s="23"/>
    </row>
    <row r="53" spans="1:7" ht="27" customHeight="1" x14ac:dyDescent="0.15">
      <c r="A53" s="99"/>
      <c r="B53" s="11"/>
      <c r="C53" s="11"/>
      <c r="D53" s="22"/>
      <c r="E53" s="104"/>
      <c r="F53" s="39"/>
      <c r="G53" s="23"/>
    </row>
    <row r="54" spans="1:7" x14ac:dyDescent="0.15">
      <c r="A54" s="99"/>
      <c r="D54" s="7"/>
      <c r="E54" s="105"/>
      <c r="F54" s="40"/>
      <c r="G54" s="15"/>
    </row>
    <row r="55" spans="1:7" x14ac:dyDescent="0.15">
      <c r="A55" s="99"/>
      <c r="D55" s="7"/>
      <c r="E55" s="105"/>
      <c r="F55" s="40"/>
      <c r="G55" s="15"/>
    </row>
    <row r="56" spans="1:7" x14ac:dyDescent="0.15">
      <c r="A56" s="99"/>
      <c r="D56" s="7"/>
      <c r="E56" s="105"/>
      <c r="F56" s="40"/>
      <c r="G56" s="15"/>
    </row>
    <row r="57" spans="1:7" x14ac:dyDescent="0.15">
      <c r="A57" s="99"/>
      <c r="D57" s="7"/>
      <c r="E57" s="105"/>
      <c r="F57" s="40"/>
      <c r="G57" s="15"/>
    </row>
    <row r="58" spans="1:7" x14ac:dyDescent="0.15">
      <c r="A58" s="99"/>
      <c r="D58" s="7"/>
      <c r="E58" s="105"/>
      <c r="F58" s="40"/>
      <c r="G58" s="15"/>
    </row>
    <row r="59" spans="1:7" x14ac:dyDescent="0.15">
      <c r="A59" s="99"/>
      <c r="D59" s="7"/>
      <c r="E59" s="105"/>
      <c r="F59" s="40"/>
      <c r="G59" s="15"/>
    </row>
    <row r="60" spans="1:7" x14ac:dyDescent="0.15">
      <c r="A60" s="99"/>
      <c r="D60" s="7"/>
      <c r="E60" s="105"/>
      <c r="F60" s="40"/>
      <c r="G60" s="15"/>
    </row>
    <row r="61" spans="1:7" x14ac:dyDescent="0.15">
      <c r="A61" s="99"/>
      <c r="D61" s="7"/>
      <c r="E61" s="105"/>
      <c r="F61" s="40"/>
      <c r="G61" s="15"/>
    </row>
    <row r="62" spans="1:7" x14ac:dyDescent="0.15">
      <c r="A62" s="99"/>
      <c r="D62" s="7"/>
      <c r="E62" s="105"/>
      <c r="F62" s="40"/>
      <c r="G62" s="15"/>
    </row>
    <row r="63" spans="1:7" x14ac:dyDescent="0.15">
      <c r="A63" s="99"/>
      <c r="D63" s="7"/>
      <c r="E63" s="105"/>
      <c r="F63" s="40"/>
      <c r="G63" s="15"/>
    </row>
    <row r="64" spans="1:7" x14ac:dyDescent="0.15">
      <c r="A64" s="99"/>
      <c r="D64" s="7"/>
      <c r="E64" s="105"/>
      <c r="F64" s="40"/>
      <c r="G64" s="15"/>
    </row>
    <row r="65" spans="1:7" x14ac:dyDescent="0.15">
      <c r="A65" s="99"/>
      <c r="D65" s="7"/>
      <c r="E65" s="105"/>
      <c r="F65" s="40"/>
      <c r="G65" s="15"/>
    </row>
    <row r="66" spans="1:7" x14ac:dyDescent="0.15">
      <c r="A66" s="99"/>
      <c r="D66" s="7"/>
      <c r="E66" s="105"/>
      <c r="F66" s="40"/>
      <c r="G66" s="15"/>
    </row>
    <row r="67" spans="1:7" x14ac:dyDescent="0.15">
      <c r="A67" s="99"/>
      <c r="D67" s="7"/>
      <c r="E67" s="105"/>
      <c r="F67" s="40"/>
      <c r="G67" s="15"/>
    </row>
    <row r="68" spans="1:7" x14ac:dyDescent="0.15">
      <c r="A68" s="99"/>
      <c r="D68" s="7"/>
      <c r="E68" s="105"/>
      <c r="F68" s="40"/>
      <c r="G68" s="15"/>
    </row>
    <row r="69" spans="1:7" x14ac:dyDescent="0.15">
      <c r="A69" s="99"/>
      <c r="D69" s="7"/>
      <c r="E69" s="105"/>
      <c r="F69" s="40"/>
      <c r="G69" s="15"/>
    </row>
    <row r="70" spans="1:7" x14ac:dyDescent="0.15">
      <c r="A70" s="99"/>
      <c r="D70" s="7"/>
      <c r="E70" s="105"/>
      <c r="F70" s="40"/>
      <c r="G70" s="15"/>
    </row>
    <row r="71" spans="1:7" x14ac:dyDescent="0.15">
      <c r="A71" s="99"/>
      <c r="D71" s="7"/>
      <c r="E71" s="105"/>
      <c r="F71" s="40"/>
      <c r="G71" s="15"/>
    </row>
    <row r="72" spans="1:7" x14ac:dyDescent="0.15">
      <c r="A72" s="99"/>
      <c r="D72" s="7"/>
      <c r="E72" s="105"/>
      <c r="F72" s="40"/>
      <c r="G72" s="15"/>
    </row>
    <row r="73" spans="1:7" x14ac:dyDescent="0.15">
      <c r="A73" s="99"/>
      <c r="D73" s="7"/>
      <c r="E73" s="105"/>
      <c r="F73" s="40"/>
      <c r="G73" s="15"/>
    </row>
    <row r="74" spans="1:7" x14ac:dyDescent="0.15">
      <c r="A74" s="99"/>
      <c r="D74" s="7"/>
      <c r="E74" s="105"/>
      <c r="F74" s="40"/>
      <c r="G74" s="15"/>
    </row>
    <row r="75" spans="1:7" x14ac:dyDescent="0.15">
      <c r="A75" s="99"/>
      <c r="D75" s="7"/>
      <c r="E75" s="105"/>
      <c r="F75" s="40"/>
      <c r="G75" s="15"/>
    </row>
    <row r="76" spans="1:7" x14ac:dyDescent="0.15">
      <c r="A76" s="99"/>
      <c r="D76" s="7"/>
      <c r="E76" s="105"/>
      <c r="F76" s="40"/>
      <c r="G76" s="15"/>
    </row>
    <row r="77" spans="1:7" x14ac:dyDescent="0.15">
      <c r="A77" s="99"/>
      <c r="D77" s="7"/>
      <c r="E77" s="105"/>
      <c r="F77" s="40"/>
      <c r="G77" s="15"/>
    </row>
    <row r="78" spans="1:7" x14ac:dyDescent="0.15">
      <c r="A78" s="99"/>
      <c r="D78" s="7"/>
      <c r="E78" s="105"/>
      <c r="F78" s="40"/>
      <c r="G78" s="15"/>
    </row>
    <row r="79" spans="1:7" x14ac:dyDescent="0.15">
      <c r="A79" s="99"/>
      <c r="D79" s="7"/>
      <c r="E79" s="105"/>
      <c r="F79" s="40"/>
      <c r="G79" s="15"/>
    </row>
    <row r="80" spans="1:7" x14ac:dyDescent="0.15">
      <c r="A80" s="99"/>
      <c r="D80" s="7"/>
      <c r="E80" s="105"/>
      <c r="F80" s="40"/>
      <c r="G80" s="15"/>
    </row>
    <row r="81" spans="1:7" x14ac:dyDescent="0.15">
      <c r="A81" s="99"/>
      <c r="D81" s="7"/>
      <c r="E81" s="105"/>
      <c r="F81" s="40"/>
      <c r="G81" s="15"/>
    </row>
    <row r="82" spans="1:7" x14ac:dyDescent="0.15">
      <c r="A82" s="99"/>
      <c r="D82" s="7"/>
      <c r="E82" s="105"/>
      <c r="F82" s="40"/>
      <c r="G82" s="15"/>
    </row>
    <row r="83" spans="1:7" x14ac:dyDescent="0.15">
      <c r="A83" s="99"/>
      <c r="D83" s="7"/>
      <c r="E83" s="105"/>
      <c r="F83" s="40"/>
      <c r="G83" s="15"/>
    </row>
    <row r="84" spans="1:7" x14ac:dyDescent="0.15">
      <c r="A84" s="99"/>
      <c r="D84" s="7"/>
      <c r="E84" s="105"/>
      <c r="F84" s="40"/>
      <c r="G84" s="15"/>
    </row>
    <row r="85" spans="1:7" x14ac:dyDescent="0.15">
      <c r="A85" s="99"/>
      <c r="D85" s="7"/>
      <c r="E85" s="105"/>
      <c r="F85" s="40"/>
      <c r="G85" s="15"/>
    </row>
    <row r="86" spans="1:7" x14ac:dyDescent="0.15">
      <c r="A86" s="99"/>
      <c r="D86" s="7"/>
      <c r="E86" s="105"/>
      <c r="F86" s="40"/>
      <c r="G86" s="15"/>
    </row>
    <row r="87" spans="1:7" x14ac:dyDescent="0.15">
      <c r="A87" s="99"/>
      <c r="D87" s="7"/>
      <c r="E87" s="105"/>
      <c r="F87" s="40"/>
      <c r="G87" s="15"/>
    </row>
    <row r="88" spans="1:7" x14ac:dyDescent="0.15">
      <c r="A88" s="99"/>
      <c r="D88" s="7"/>
      <c r="E88" s="105"/>
      <c r="F88" s="40"/>
      <c r="G88" s="15"/>
    </row>
    <row r="89" spans="1:7" x14ac:dyDescent="0.15">
      <c r="A89" s="99"/>
      <c r="D89" s="7"/>
      <c r="E89" s="105"/>
      <c r="F89" s="40"/>
      <c r="G89" s="15"/>
    </row>
    <row r="90" spans="1:7" x14ac:dyDescent="0.15">
      <c r="A90" s="99"/>
      <c r="D90" s="7"/>
      <c r="E90" s="105"/>
      <c r="F90" s="40"/>
      <c r="G90" s="15"/>
    </row>
    <row r="91" spans="1:7" x14ac:dyDescent="0.15">
      <c r="A91" s="99"/>
      <c r="D91" s="7"/>
      <c r="E91" s="105"/>
      <c r="F91" s="40"/>
      <c r="G91" s="15"/>
    </row>
    <row r="92" spans="1:7" x14ac:dyDescent="0.15">
      <c r="A92" s="99"/>
      <c r="D92" s="7"/>
      <c r="E92" s="105"/>
      <c r="F92" s="40"/>
      <c r="G92" s="15"/>
    </row>
    <row r="93" spans="1:7" x14ac:dyDescent="0.15">
      <c r="A93" s="99"/>
      <c r="D93" s="7"/>
      <c r="E93" s="105"/>
      <c r="F93" s="40"/>
      <c r="G93" s="15"/>
    </row>
    <row r="94" spans="1:7" x14ac:dyDescent="0.15">
      <c r="A94" s="99"/>
      <c r="D94" s="7"/>
      <c r="E94" s="105"/>
      <c r="F94" s="40"/>
      <c r="G94" s="15"/>
    </row>
    <row r="95" spans="1:7" x14ac:dyDescent="0.15">
      <c r="A95" s="99"/>
      <c r="D95" s="7"/>
      <c r="E95" s="105"/>
      <c r="F95" s="40"/>
      <c r="G95" s="15"/>
    </row>
    <row r="96" spans="1:7" x14ac:dyDescent="0.15">
      <c r="A96" s="99"/>
      <c r="D96" s="7"/>
      <c r="E96" s="105"/>
      <c r="F96" s="40"/>
      <c r="G96" s="15"/>
    </row>
    <row r="97" spans="1:7" x14ac:dyDescent="0.15">
      <c r="A97" s="99"/>
      <c r="D97" s="7"/>
      <c r="E97" s="105"/>
      <c r="F97" s="40"/>
      <c r="G97" s="15"/>
    </row>
    <row r="98" spans="1:7" x14ac:dyDescent="0.15">
      <c r="A98" s="99"/>
      <c r="D98" s="7"/>
      <c r="E98" s="105"/>
      <c r="F98" s="40"/>
      <c r="G98" s="15"/>
    </row>
    <row r="99" spans="1:7" x14ac:dyDescent="0.15">
      <c r="A99" s="99"/>
      <c r="D99" s="7"/>
      <c r="E99" s="105"/>
      <c r="F99" s="40"/>
      <c r="G99" s="15"/>
    </row>
  </sheetData>
  <mergeCells count="9">
    <mergeCell ref="D47:F47"/>
    <mergeCell ref="A3:G3"/>
    <mergeCell ref="B10:G10"/>
    <mergeCell ref="D43:F43"/>
    <mergeCell ref="D44:F44"/>
    <mergeCell ref="D45:F45"/>
    <mergeCell ref="D39:F39"/>
    <mergeCell ref="D40:F40"/>
    <mergeCell ref="D41:F41"/>
  </mergeCells>
  <pageMargins left="0.59055118110236227" right="0.39370078740157483" top="0.78740157480314965" bottom="0.78740157480314965" header="0.27559055118110237" footer="0.51181102362204722"/>
  <pageSetup paperSize="9" scale="81" fitToHeight="5" orientation="portrait" horizontalDpi="4294967292" verticalDpi="4294967292"/>
  <headerFooter>
    <oddHeader>&amp;C&amp;"Arial,Normal"&amp;9Préfecture de Lot et Garonne
Remplacement ou rénovation des menuiseries extérieures Février 2025</oddHeader>
    <oddFooter>&amp;L&amp;"Helvetica,Normal"&amp;9&amp;U&amp;K000000- Estimation Détaillée&amp;C&amp;"Arial,Normal"&amp;9&amp;U&amp;K01+000&amp;A&amp;R&amp;"Helvetica,Gras"&amp;8&amp;U&amp;K000000Atelier M architecture&amp;"Helvetica,Normal"&amp;9 -  &amp;P/&amp;N</oddFooter>
  </headerFooter>
  <rowBreaks count="3" manualBreakCount="3">
    <brk id="16" max="6" man="1"/>
    <brk id="23" max="6" man="1"/>
    <brk id="32" max="6"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J98"/>
  <sheetViews>
    <sheetView topLeftCell="A30" zoomScale="109" zoomScaleNormal="109" zoomScaleSheetLayoutView="79" workbookViewId="0">
      <selection activeCell="F32" sqref="F32"/>
    </sheetView>
  </sheetViews>
  <sheetFormatPr baseColWidth="10" defaultColWidth="10.6640625" defaultRowHeight="13" x14ac:dyDescent="0.15"/>
  <cols>
    <col min="1" max="1" width="4.6640625" style="97" customWidth="1"/>
    <col min="2" max="2" width="49.83203125" style="12" customWidth="1"/>
    <col min="3" max="3" width="7" style="113" customWidth="1"/>
    <col min="4" max="4" width="4.33203125" style="4" customWidth="1"/>
    <col min="5" max="5" width="5.5" style="106" customWidth="1"/>
    <col min="6" max="6" width="10.5" style="41" customWidth="1"/>
    <col min="7" max="7" width="11.83203125" style="9" customWidth="1"/>
    <col min="8" max="8" width="10.6640625" style="1"/>
    <col min="9" max="9" width="11.83203125" style="1" bestFit="1" customWidth="1"/>
    <col min="10" max="10" width="10.6640625" style="1"/>
    <col min="11" max="11" width="14.5" style="1" customWidth="1"/>
    <col min="12" max="16384" width="10.6640625" style="1"/>
  </cols>
  <sheetData>
    <row r="1" spans="1:10" s="43" customFormat="1" ht="21" customHeight="1" x14ac:dyDescent="0.15">
      <c r="A1" s="114" t="s">
        <v>30</v>
      </c>
      <c r="B1" s="115"/>
      <c r="C1" s="115"/>
      <c r="D1" s="115"/>
      <c r="E1" s="116"/>
      <c r="F1" s="116"/>
      <c r="G1" s="130">
        <f>RECAP!C2</f>
        <v>44271</v>
      </c>
      <c r="H1" s="128"/>
      <c r="I1" s="121"/>
      <c r="J1" s="122"/>
    </row>
    <row r="2" spans="1:10" s="43" customFormat="1" ht="21" customHeight="1" x14ac:dyDescent="0.15">
      <c r="A2" s="123" t="str">
        <f>RECAP!A8</f>
        <v>Préfecture de Lot et Garonne
Remplacement et rénovation des menuiseries extérieures Tranche 3</v>
      </c>
      <c r="B2" s="131"/>
      <c r="C2" s="131"/>
      <c r="D2" s="131"/>
      <c r="E2" s="132"/>
      <c r="F2" s="132"/>
      <c r="G2" s="133"/>
      <c r="H2" s="121"/>
      <c r="I2" s="121"/>
      <c r="J2" s="121"/>
    </row>
    <row r="3" spans="1:10" s="43" customFormat="1" ht="20" customHeight="1" x14ac:dyDescent="0.15">
      <c r="A3" s="187" t="str">
        <f>'[1]01 LOT VRD'!A3:G3</f>
        <v>Maître d'Ouvrage : Préfet de Lot-et-Garonne, Place de Verdun, 47 000 Agen</v>
      </c>
      <c r="B3" s="188"/>
      <c r="C3" s="188"/>
      <c r="D3" s="188"/>
      <c r="E3" s="188"/>
      <c r="F3" s="188"/>
      <c r="G3" s="189"/>
      <c r="H3" s="129"/>
      <c r="I3" s="121"/>
      <c r="J3" s="121"/>
    </row>
    <row r="4" spans="1:10" s="43" customFormat="1" ht="7" customHeight="1" x14ac:dyDescent="0.15">
      <c r="A4" s="124"/>
      <c r="B4" s="131"/>
      <c r="C4" s="131"/>
      <c r="D4" s="131"/>
      <c r="E4" s="132"/>
      <c r="F4" s="132"/>
      <c r="G4" s="133"/>
      <c r="H4" s="121"/>
      <c r="I4" s="121"/>
      <c r="J4" s="121"/>
    </row>
    <row r="5" spans="1:10" s="43" customFormat="1" ht="19" customHeight="1" x14ac:dyDescent="0.15">
      <c r="A5" s="117" t="s">
        <v>25</v>
      </c>
      <c r="B5" s="131"/>
      <c r="C5" s="131"/>
      <c r="D5" s="131"/>
      <c r="E5" s="132"/>
      <c r="F5" s="132"/>
      <c r="G5" s="133"/>
      <c r="H5" s="121"/>
      <c r="I5" s="121"/>
      <c r="J5" s="121"/>
    </row>
    <row r="6" spans="1:10" s="43" customFormat="1" ht="12" customHeight="1" thickBot="1" x14ac:dyDescent="0.2">
      <c r="A6" s="125"/>
      <c r="B6" s="126"/>
      <c r="C6" s="126"/>
      <c r="D6" s="126"/>
      <c r="E6" s="127"/>
      <c r="F6" s="127"/>
      <c r="G6" s="134"/>
      <c r="H6" s="121"/>
      <c r="I6" s="121"/>
      <c r="J6" s="121"/>
    </row>
    <row r="7" spans="1:10" s="43" customFormat="1" ht="9" customHeight="1" x14ac:dyDescent="0.15">
      <c r="A7" s="118"/>
      <c r="D7" s="119"/>
      <c r="E7" s="120"/>
      <c r="F7" s="120"/>
      <c r="G7" s="120"/>
      <c r="H7" s="120"/>
      <c r="I7" s="120"/>
      <c r="J7" s="120"/>
    </row>
    <row r="8" spans="1:10" ht="17" customHeight="1" x14ac:dyDescent="0.15">
      <c r="A8" s="96" t="s">
        <v>2</v>
      </c>
      <c r="B8" s="10" t="s">
        <v>3</v>
      </c>
      <c r="C8" s="30" t="s">
        <v>11</v>
      </c>
      <c r="D8" s="2" t="s">
        <v>4</v>
      </c>
      <c r="E8" s="100" t="s">
        <v>5</v>
      </c>
      <c r="F8" s="109" t="s">
        <v>6</v>
      </c>
      <c r="G8" s="17" t="s">
        <v>7</v>
      </c>
    </row>
    <row r="9" spans="1:10" ht="15" x14ac:dyDescent="0.15">
      <c r="B9" s="26"/>
      <c r="C9" s="26"/>
      <c r="D9" s="27"/>
      <c r="E9" s="101"/>
      <c r="F9" s="36"/>
      <c r="G9" s="28"/>
    </row>
    <row r="10" spans="1:10" ht="19" customHeight="1" x14ac:dyDescent="0.15">
      <c r="B10" s="196" t="s">
        <v>10</v>
      </c>
      <c r="C10" s="191"/>
      <c r="D10" s="191"/>
      <c r="E10" s="191"/>
      <c r="F10" s="191"/>
      <c r="G10" s="192"/>
    </row>
    <row r="11" spans="1:10" ht="15" x14ac:dyDescent="0.15">
      <c r="B11" s="26"/>
      <c r="C11" s="26"/>
      <c r="D11" s="27"/>
      <c r="E11" s="101"/>
      <c r="F11" s="36"/>
      <c r="G11" s="28"/>
    </row>
    <row r="12" spans="1:10" ht="19" customHeight="1" x14ac:dyDescent="0.15">
      <c r="B12" s="13"/>
      <c r="C12" s="29"/>
      <c r="D12" s="27"/>
      <c r="E12" s="101"/>
      <c r="F12" s="36"/>
      <c r="G12" s="28"/>
    </row>
    <row r="13" spans="1:10" ht="18" customHeight="1" x14ac:dyDescent="0.15">
      <c r="B13" s="145" t="s">
        <v>28</v>
      </c>
      <c r="C13" s="173" t="s">
        <v>69</v>
      </c>
      <c r="D13" s="33"/>
      <c r="E13" s="100"/>
      <c r="F13" s="37"/>
      <c r="G13" s="17"/>
    </row>
    <row r="14" spans="1:10" ht="61" customHeight="1" x14ac:dyDescent="0.15">
      <c r="A14" s="97">
        <f>'LOT 1 Fac Sud'!A34+0.01</f>
        <v>1.08</v>
      </c>
      <c r="B14" s="13" t="s">
        <v>26</v>
      </c>
      <c r="C14" s="26"/>
      <c r="D14" s="18" t="s">
        <v>27</v>
      </c>
      <c r="E14" s="102">
        <v>1</v>
      </c>
      <c r="F14" s="149">
        <v>0</v>
      </c>
      <c r="G14" s="19">
        <f>E14*F14</f>
        <v>0</v>
      </c>
    </row>
    <row r="15" spans="1:10" ht="192" customHeight="1" x14ac:dyDescent="0.15">
      <c r="A15" s="97">
        <f>A14+0.01</f>
        <v>1.0900000000000001</v>
      </c>
      <c r="B15" s="13" t="s">
        <v>44</v>
      </c>
      <c r="C15" s="29"/>
      <c r="D15" s="18" t="s">
        <v>27</v>
      </c>
      <c r="E15" s="102">
        <v>1</v>
      </c>
      <c r="F15" s="149">
        <v>0</v>
      </c>
      <c r="G15" s="19">
        <f>E15*F15</f>
        <v>0</v>
      </c>
    </row>
    <row r="16" spans="1:10" x14ac:dyDescent="0.15">
      <c r="B16" s="13"/>
      <c r="C16" s="111"/>
      <c r="D16" s="18"/>
      <c r="E16" s="102"/>
      <c r="F16" s="35"/>
      <c r="G16" s="19"/>
    </row>
    <row r="17" spans="1:9" ht="18" customHeight="1" x14ac:dyDescent="0.15">
      <c r="B17" s="31" t="s">
        <v>12</v>
      </c>
      <c r="C17" s="32"/>
      <c r="D17" s="33"/>
      <c r="E17" s="100"/>
      <c r="F17" s="37"/>
      <c r="G17" s="17"/>
    </row>
    <row r="18" spans="1:9" ht="10" customHeight="1" x14ac:dyDescent="0.15">
      <c r="B18" s="29"/>
      <c r="C18" s="29"/>
      <c r="D18" s="27"/>
      <c r="E18" s="101"/>
      <c r="F18" s="36"/>
      <c r="G18" s="28"/>
    </row>
    <row r="19" spans="1:9" x14ac:dyDescent="0.15">
      <c r="B19" s="13"/>
      <c r="C19" s="111"/>
      <c r="D19" s="18"/>
      <c r="E19" s="102"/>
      <c r="F19" s="35"/>
      <c r="G19" s="19"/>
    </row>
    <row r="20" spans="1:9" ht="35" customHeight="1" x14ac:dyDescent="0.15">
      <c r="A20" s="97">
        <f>A15+0.01</f>
        <v>1.1000000000000001</v>
      </c>
      <c r="B20" s="110" t="s">
        <v>46</v>
      </c>
      <c r="C20" s="172" t="s">
        <v>70</v>
      </c>
      <c r="D20" s="18"/>
      <c r="E20" s="102"/>
      <c r="F20" s="35"/>
      <c r="G20" s="19"/>
    </row>
    <row r="21" spans="1:9" ht="269" customHeight="1" x14ac:dyDescent="0.15">
      <c r="B21" s="12" t="s">
        <v>45</v>
      </c>
      <c r="C21" s="26" t="s">
        <v>43</v>
      </c>
      <c r="D21" s="18" t="s">
        <v>1</v>
      </c>
      <c r="E21" s="102">
        <v>1</v>
      </c>
      <c r="F21" s="149">
        <v>0</v>
      </c>
      <c r="G21" s="19">
        <f>E21*F21</f>
        <v>0</v>
      </c>
      <c r="I21" s="146"/>
    </row>
    <row r="22" spans="1:9" x14ac:dyDescent="0.15">
      <c r="B22" s="13"/>
      <c r="C22" s="111"/>
      <c r="D22" s="18"/>
      <c r="E22" s="102"/>
      <c r="G22" s="19"/>
    </row>
    <row r="23" spans="1:9" ht="15" x14ac:dyDescent="0.15">
      <c r="B23" s="29"/>
      <c r="C23" s="29"/>
      <c r="D23" s="27"/>
      <c r="E23" s="101"/>
      <c r="F23" s="36"/>
      <c r="G23" s="28"/>
    </row>
    <row r="24" spans="1:9" ht="17" customHeight="1" x14ac:dyDescent="0.15">
      <c r="B24" s="145" t="s">
        <v>32</v>
      </c>
      <c r="C24" s="32"/>
      <c r="D24" s="33"/>
      <c r="E24" s="100"/>
      <c r="F24" s="37"/>
      <c r="G24" s="17"/>
    </row>
    <row r="25" spans="1:9" x14ac:dyDescent="0.15">
      <c r="B25" s="13"/>
      <c r="C25" s="111"/>
      <c r="D25" s="18"/>
      <c r="E25" s="102"/>
      <c r="G25" s="19"/>
    </row>
    <row r="26" spans="1:9" ht="26" customHeight="1" x14ac:dyDescent="0.15">
      <c r="A26" s="97">
        <f>A20+0.01</f>
        <v>1.1100000000000001</v>
      </c>
      <c r="B26" s="110" t="s">
        <v>47</v>
      </c>
      <c r="C26" s="172" t="s">
        <v>70</v>
      </c>
      <c r="D26" s="18"/>
      <c r="E26" s="102"/>
      <c r="F26" s="35"/>
      <c r="G26" s="19"/>
    </row>
    <row r="27" spans="1:9" ht="255" customHeight="1" x14ac:dyDescent="0.15">
      <c r="B27" s="12" t="s">
        <v>48</v>
      </c>
      <c r="C27" s="26" t="s">
        <v>49</v>
      </c>
      <c r="D27" s="18" t="s">
        <v>1</v>
      </c>
      <c r="E27" s="102">
        <v>1</v>
      </c>
      <c r="F27" s="149">
        <v>0</v>
      </c>
      <c r="G27" s="19">
        <f>E27*F27</f>
        <v>0</v>
      </c>
      <c r="I27" s="146"/>
    </row>
    <row r="28" spans="1:9" ht="34" customHeight="1" x14ac:dyDescent="0.15">
      <c r="C28" s="26"/>
      <c r="D28" s="18"/>
      <c r="E28" s="102"/>
      <c r="F28" s="149"/>
      <c r="G28" s="19"/>
    </row>
    <row r="29" spans="1:9" x14ac:dyDescent="0.15">
      <c r="B29" s="13"/>
      <c r="C29" s="13"/>
      <c r="D29" s="18"/>
      <c r="E29" s="102"/>
      <c r="F29" s="35"/>
      <c r="G29" s="19"/>
    </row>
    <row r="30" spans="1:9" ht="35" customHeight="1" x14ac:dyDescent="0.15">
      <c r="A30" s="97">
        <f>A26+0.01</f>
        <v>1.1200000000000001</v>
      </c>
      <c r="B30" s="110" t="s">
        <v>50</v>
      </c>
      <c r="C30" s="173" t="s">
        <v>69</v>
      </c>
      <c r="D30" s="18"/>
      <c r="E30" s="102"/>
      <c r="F30" s="35"/>
      <c r="G30" s="19"/>
    </row>
    <row r="31" spans="1:9" ht="295" customHeight="1" x14ac:dyDescent="0.15">
      <c r="B31" s="13" t="s">
        <v>76</v>
      </c>
      <c r="C31" s="26" t="s">
        <v>51</v>
      </c>
      <c r="D31" s="18" t="s">
        <v>1</v>
      </c>
      <c r="E31" s="102">
        <v>5</v>
      </c>
      <c r="F31" s="149">
        <v>0</v>
      </c>
      <c r="G31" s="19">
        <f>E31*F31</f>
        <v>0</v>
      </c>
      <c r="I31" s="144"/>
    </row>
    <row r="32" spans="1:9" ht="154" customHeight="1" x14ac:dyDescent="0.15">
      <c r="B32" s="13" t="s">
        <v>36</v>
      </c>
      <c r="C32" s="13"/>
      <c r="D32" s="18"/>
      <c r="E32" s="102"/>
      <c r="F32" s="35"/>
      <c r="G32" s="19"/>
      <c r="I32" s="144"/>
    </row>
    <row r="33" spans="1:9" ht="10" customHeight="1" x14ac:dyDescent="0.15">
      <c r="B33" s="13"/>
      <c r="C33" s="111"/>
      <c r="D33" s="18"/>
      <c r="E33" s="102"/>
      <c r="F33" s="35"/>
      <c r="G33" s="19"/>
    </row>
    <row r="34" spans="1:9" ht="17" customHeight="1" x14ac:dyDescent="0.15">
      <c r="A34" s="98"/>
      <c r="B34" s="42"/>
      <c r="C34" s="112"/>
      <c r="D34" s="20"/>
      <c r="E34" s="103"/>
      <c r="F34" s="38"/>
      <c r="G34" s="21"/>
    </row>
    <row r="35" spans="1:9" ht="19" customHeight="1" x14ac:dyDescent="0.15">
      <c r="A35" s="99"/>
      <c r="D35" s="22"/>
      <c r="E35" s="102">
        <f>SUM(E21:E34)</f>
        <v>7</v>
      </c>
      <c r="F35" s="39"/>
      <c r="G35" s="23"/>
    </row>
    <row r="36" spans="1:9" ht="27" customHeight="1" x14ac:dyDescent="0.15">
      <c r="A36" s="99"/>
      <c r="B36" s="108" t="s">
        <v>56</v>
      </c>
      <c r="C36" s="11"/>
      <c r="D36" s="184" t="s">
        <v>8</v>
      </c>
      <c r="E36" s="185"/>
      <c r="F36" s="186"/>
      <c r="G36" s="24">
        <f>G27</f>
        <v>0</v>
      </c>
      <c r="I36" s="150">
        <f>(SUM(G14:G32))</f>
        <v>0</v>
      </c>
    </row>
    <row r="37" spans="1:9" ht="27" customHeight="1" x14ac:dyDescent="0.15">
      <c r="A37" s="99"/>
      <c r="B37" s="11"/>
      <c r="C37" s="11"/>
      <c r="D37" s="184" t="s">
        <v>53</v>
      </c>
      <c r="E37" s="185"/>
      <c r="F37" s="186"/>
      <c r="G37" s="24">
        <f>G36*0.1</f>
        <v>0</v>
      </c>
    </row>
    <row r="38" spans="1:9" ht="27" customHeight="1" x14ac:dyDescent="0.15">
      <c r="A38" s="99"/>
      <c r="B38" s="11"/>
      <c r="C38" s="11"/>
      <c r="D38" s="193" t="s">
        <v>0</v>
      </c>
      <c r="E38" s="194"/>
      <c r="F38" s="195"/>
      <c r="G38" s="25">
        <f>G36+G37</f>
        <v>0</v>
      </c>
    </row>
    <row r="39" spans="1:9" ht="22" customHeight="1" x14ac:dyDescent="0.15">
      <c r="A39" s="99"/>
      <c r="C39" s="12"/>
      <c r="D39" s="22"/>
      <c r="E39" s="103"/>
      <c r="F39" s="39"/>
      <c r="G39" s="23"/>
    </row>
    <row r="40" spans="1:9" ht="20" customHeight="1" x14ac:dyDescent="0.15">
      <c r="A40" s="99"/>
      <c r="B40" s="108" t="s">
        <v>57</v>
      </c>
      <c r="C40" s="16"/>
      <c r="D40" s="184" t="s">
        <v>8</v>
      </c>
      <c r="E40" s="185"/>
      <c r="F40" s="186"/>
      <c r="G40" s="147">
        <f>G14+G15+G31+G21</f>
        <v>0</v>
      </c>
    </row>
    <row r="41" spans="1:9" ht="17" customHeight="1" x14ac:dyDescent="0.15">
      <c r="A41" s="99"/>
      <c r="B41" s="14"/>
      <c r="C41" s="14"/>
      <c r="D41" s="184" t="s">
        <v>9</v>
      </c>
      <c r="E41" s="185"/>
      <c r="F41" s="186"/>
      <c r="G41" s="24">
        <f>G42-G40</f>
        <v>0</v>
      </c>
      <c r="I41" s="155">
        <f>G36+G40</f>
        <v>0</v>
      </c>
    </row>
    <row r="42" spans="1:9" ht="17" customHeight="1" x14ac:dyDescent="0.15">
      <c r="A42" s="99"/>
      <c r="B42" s="14"/>
      <c r="C42" s="14"/>
      <c r="D42" s="193" t="s">
        <v>0</v>
      </c>
      <c r="E42" s="194"/>
      <c r="F42" s="195"/>
      <c r="G42" s="25">
        <f>G40*1.2</f>
        <v>0</v>
      </c>
    </row>
    <row r="43" spans="1:9" x14ac:dyDescent="0.15">
      <c r="A43" s="99"/>
      <c r="C43" s="12"/>
      <c r="D43" s="7"/>
      <c r="E43" s="105"/>
      <c r="F43" s="40"/>
      <c r="G43" s="15"/>
    </row>
    <row r="44" spans="1:9" ht="20" customHeight="1" x14ac:dyDescent="0.15">
      <c r="A44" s="99"/>
      <c r="B44" s="108" t="s">
        <v>58</v>
      </c>
      <c r="C44" s="16"/>
      <c r="D44" s="184" t="s">
        <v>55</v>
      </c>
      <c r="E44" s="185"/>
      <c r="F44" s="186"/>
      <c r="G44" s="147">
        <f>G38+G42</f>
        <v>0</v>
      </c>
    </row>
    <row r="45" spans="1:9" x14ac:dyDescent="0.15">
      <c r="A45" s="99"/>
      <c r="C45" s="12"/>
      <c r="D45" s="7"/>
      <c r="E45" s="105"/>
      <c r="F45" s="40"/>
      <c r="G45" s="15"/>
    </row>
    <row r="46" spans="1:9" ht="27" customHeight="1" x14ac:dyDescent="0.15">
      <c r="A46" s="99"/>
      <c r="B46" s="11"/>
      <c r="C46" s="34"/>
      <c r="D46" s="22"/>
      <c r="E46" s="104"/>
      <c r="F46" s="39"/>
      <c r="G46" s="23"/>
    </row>
    <row r="47" spans="1:9" ht="27" customHeight="1" x14ac:dyDescent="0.15">
      <c r="A47" s="99"/>
      <c r="B47" s="11"/>
      <c r="C47" s="34"/>
      <c r="D47" s="22"/>
      <c r="E47" s="104"/>
      <c r="F47" s="39"/>
      <c r="G47" s="23"/>
    </row>
    <row r="48" spans="1:9" ht="27" customHeight="1" x14ac:dyDescent="0.15">
      <c r="A48" s="99"/>
      <c r="B48" s="11"/>
      <c r="C48" s="34"/>
      <c r="D48" s="22"/>
      <c r="E48" s="104"/>
      <c r="F48" s="39"/>
      <c r="G48" s="23"/>
    </row>
    <row r="49" spans="1:7" ht="27" customHeight="1" x14ac:dyDescent="0.15">
      <c r="A49" s="99"/>
      <c r="B49" s="11"/>
      <c r="C49" s="34"/>
      <c r="D49" s="22"/>
      <c r="E49" s="104"/>
      <c r="F49" s="39"/>
      <c r="G49" s="23"/>
    </row>
    <row r="50" spans="1:7" ht="27" customHeight="1" x14ac:dyDescent="0.15">
      <c r="A50" s="99"/>
      <c r="B50" s="11"/>
      <c r="C50" s="34"/>
      <c r="D50" s="22"/>
      <c r="E50" s="104"/>
      <c r="F50" s="39"/>
      <c r="G50" s="23"/>
    </row>
    <row r="51" spans="1:7" ht="27" customHeight="1" x14ac:dyDescent="0.15">
      <c r="A51" s="99"/>
      <c r="B51" s="11"/>
      <c r="C51" s="34"/>
      <c r="D51" s="22"/>
      <c r="E51" s="104"/>
      <c r="F51" s="39"/>
      <c r="G51" s="23"/>
    </row>
    <row r="52" spans="1:7" ht="27" customHeight="1" x14ac:dyDescent="0.15">
      <c r="A52" s="99"/>
      <c r="B52" s="11"/>
      <c r="C52" s="34"/>
      <c r="D52" s="22"/>
      <c r="E52" s="104"/>
      <c r="F52" s="39"/>
      <c r="G52" s="23"/>
    </row>
    <row r="53" spans="1:7" x14ac:dyDescent="0.15">
      <c r="A53" s="99"/>
      <c r="D53" s="7"/>
      <c r="E53" s="105"/>
      <c r="F53" s="40"/>
      <c r="G53" s="15"/>
    </row>
    <row r="54" spans="1:7" x14ac:dyDescent="0.15">
      <c r="A54" s="99"/>
      <c r="D54" s="7"/>
      <c r="E54" s="105"/>
      <c r="F54" s="40"/>
      <c r="G54" s="15"/>
    </row>
    <row r="55" spans="1:7" x14ac:dyDescent="0.15">
      <c r="A55" s="99"/>
      <c r="D55" s="7"/>
      <c r="E55" s="105"/>
      <c r="F55" s="40"/>
      <c r="G55" s="15"/>
    </row>
    <row r="56" spans="1:7" x14ac:dyDescent="0.15">
      <c r="A56" s="99"/>
      <c r="D56" s="7"/>
      <c r="E56" s="105"/>
      <c r="F56" s="40"/>
      <c r="G56" s="15"/>
    </row>
    <row r="57" spans="1:7" x14ac:dyDescent="0.15">
      <c r="A57" s="99"/>
      <c r="D57" s="7"/>
      <c r="E57" s="105"/>
      <c r="F57" s="40"/>
      <c r="G57" s="15"/>
    </row>
    <row r="58" spans="1:7" x14ac:dyDescent="0.15">
      <c r="A58" s="99"/>
      <c r="D58" s="7"/>
      <c r="E58" s="105"/>
      <c r="F58" s="40"/>
      <c r="G58" s="15"/>
    </row>
    <row r="59" spans="1:7" x14ac:dyDescent="0.15">
      <c r="A59" s="99"/>
      <c r="D59" s="7"/>
      <c r="E59" s="105"/>
      <c r="F59" s="40"/>
      <c r="G59" s="15"/>
    </row>
    <row r="60" spans="1:7" x14ac:dyDescent="0.15">
      <c r="A60" s="99"/>
      <c r="D60" s="7"/>
      <c r="E60" s="105"/>
      <c r="F60" s="40"/>
      <c r="G60" s="15"/>
    </row>
    <row r="61" spans="1:7" x14ac:dyDescent="0.15">
      <c r="A61" s="99"/>
      <c r="D61" s="7"/>
      <c r="E61" s="105"/>
      <c r="F61" s="40"/>
      <c r="G61" s="15"/>
    </row>
    <row r="62" spans="1:7" x14ac:dyDescent="0.15">
      <c r="A62" s="99"/>
      <c r="D62" s="7"/>
      <c r="E62" s="105"/>
      <c r="F62" s="40"/>
      <c r="G62" s="15"/>
    </row>
    <row r="63" spans="1:7" x14ac:dyDescent="0.15">
      <c r="A63" s="99"/>
      <c r="D63" s="7"/>
      <c r="E63" s="105"/>
      <c r="F63" s="40"/>
      <c r="G63" s="15"/>
    </row>
    <row r="64" spans="1:7" x14ac:dyDescent="0.15">
      <c r="A64" s="99"/>
      <c r="D64" s="7"/>
      <c r="E64" s="105"/>
      <c r="F64" s="40"/>
      <c r="G64" s="15"/>
    </row>
    <row r="65" spans="1:7" x14ac:dyDescent="0.15">
      <c r="A65" s="99"/>
      <c r="D65" s="7"/>
      <c r="E65" s="105"/>
      <c r="F65" s="40"/>
      <c r="G65" s="15"/>
    </row>
    <row r="66" spans="1:7" x14ac:dyDescent="0.15">
      <c r="A66" s="99"/>
      <c r="D66" s="7"/>
      <c r="E66" s="105"/>
      <c r="F66" s="40"/>
      <c r="G66" s="15"/>
    </row>
    <row r="67" spans="1:7" x14ac:dyDescent="0.15">
      <c r="A67" s="99"/>
      <c r="D67" s="7"/>
      <c r="E67" s="105"/>
      <c r="F67" s="40"/>
      <c r="G67" s="15"/>
    </row>
    <row r="68" spans="1:7" x14ac:dyDescent="0.15">
      <c r="A68" s="99"/>
      <c r="D68" s="7"/>
      <c r="E68" s="105"/>
      <c r="F68" s="40"/>
      <c r="G68" s="15"/>
    </row>
    <row r="69" spans="1:7" x14ac:dyDescent="0.15">
      <c r="A69" s="99"/>
      <c r="D69" s="7"/>
      <c r="E69" s="105"/>
      <c r="F69" s="40"/>
      <c r="G69" s="15"/>
    </row>
    <row r="70" spans="1:7" x14ac:dyDescent="0.15">
      <c r="A70" s="99"/>
      <c r="D70" s="7"/>
      <c r="E70" s="105"/>
      <c r="F70" s="40"/>
      <c r="G70" s="15"/>
    </row>
    <row r="71" spans="1:7" x14ac:dyDescent="0.15">
      <c r="A71" s="99"/>
      <c r="D71" s="7"/>
      <c r="E71" s="105"/>
      <c r="F71" s="40"/>
      <c r="G71" s="15"/>
    </row>
    <row r="72" spans="1:7" x14ac:dyDescent="0.15">
      <c r="A72" s="99"/>
      <c r="D72" s="7"/>
      <c r="E72" s="105"/>
      <c r="F72" s="40"/>
      <c r="G72" s="15"/>
    </row>
    <row r="73" spans="1:7" x14ac:dyDescent="0.15">
      <c r="A73" s="99"/>
      <c r="D73" s="7"/>
      <c r="E73" s="105"/>
      <c r="F73" s="40"/>
      <c r="G73" s="15"/>
    </row>
    <row r="74" spans="1:7" x14ac:dyDescent="0.15">
      <c r="A74" s="99"/>
      <c r="D74" s="7"/>
      <c r="E74" s="105"/>
      <c r="F74" s="40"/>
      <c r="G74" s="15"/>
    </row>
    <row r="75" spans="1:7" x14ac:dyDescent="0.15">
      <c r="A75" s="99"/>
      <c r="D75" s="7"/>
      <c r="E75" s="105"/>
      <c r="F75" s="40"/>
      <c r="G75" s="15"/>
    </row>
    <row r="76" spans="1:7" x14ac:dyDescent="0.15">
      <c r="A76" s="99"/>
      <c r="D76" s="7"/>
      <c r="E76" s="105"/>
      <c r="F76" s="40"/>
      <c r="G76" s="15"/>
    </row>
    <row r="77" spans="1:7" x14ac:dyDescent="0.15">
      <c r="A77" s="99"/>
      <c r="D77" s="7"/>
      <c r="E77" s="105"/>
      <c r="F77" s="40"/>
      <c r="G77" s="15"/>
    </row>
    <row r="78" spans="1:7" x14ac:dyDescent="0.15">
      <c r="A78" s="99"/>
      <c r="D78" s="7"/>
      <c r="E78" s="105"/>
      <c r="F78" s="40"/>
      <c r="G78" s="15"/>
    </row>
    <row r="79" spans="1:7" x14ac:dyDescent="0.15">
      <c r="A79" s="99"/>
      <c r="D79" s="7"/>
      <c r="E79" s="105"/>
      <c r="F79" s="40"/>
      <c r="G79" s="15"/>
    </row>
    <row r="80" spans="1:7" x14ac:dyDescent="0.15">
      <c r="A80" s="99"/>
      <c r="D80" s="7"/>
      <c r="E80" s="105"/>
      <c r="F80" s="40"/>
      <c r="G80" s="15"/>
    </row>
    <row r="81" spans="1:7" x14ac:dyDescent="0.15">
      <c r="A81" s="99"/>
      <c r="D81" s="7"/>
      <c r="E81" s="105"/>
      <c r="F81" s="40"/>
      <c r="G81" s="15"/>
    </row>
    <row r="82" spans="1:7" x14ac:dyDescent="0.15">
      <c r="A82" s="99"/>
      <c r="D82" s="7"/>
      <c r="E82" s="105"/>
      <c r="F82" s="40"/>
      <c r="G82" s="15"/>
    </row>
    <row r="83" spans="1:7" x14ac:dyDescent="0.15">
      <c r="A83" s="99"/>
      <c r="D83" s="7"/>
      <c r="E83" s="105"/>
      <c r="F83" s="40"/>
      <c r="G83" s="15"/>
    </row>
    <row r="84" spans="1:7" x14ac:dyDescent="0.15">
      <c r="A84" s="99"/>
      <c r="D84" s="7"/>
      <c r="E84" s="105"/>
      <c r="F84" s="40"/>
      <c r="G84" s="15"/>
    </row>
    <row r="85" spans="1:7" x14ac:dyDescent="0.15">
      <c r="A85" s="99"/>
      <c r="D85" s="7"/>
      <c r="E85" s="105"/>
      <c r="F85" s="40"/>
      <c r="G85" s="15"/>
    </row>
    <row r="86" spans="1:7" x14ac:dyDescent="0.15">
      <c r="A86" s="99"/>
      <c r="D86" s="7"/>
      <c r="E86" s="105"/>
      <c r="F86" s="40"/>
      <c r="G86" s="15"/>
    </row>
    <row r="87" spans="1:7" x14ac:dyDescent="0.15">
      <c r="A87" s="99"/>
      <c r="D87" s="7"/>
      <c r="E87" s="105"/>
      <c r="F87" s="40"/>
      <c r="G87" s="15"/>
    </row>
    <row r="88" spans="1:7" x14ac:dyDescent="0.15">
      <c r="A88" s="99"/>
      <c r="D88" s="7"/>
      <c r="E88" s="105"/>
      <c r="F88" s="40"/>
      <c r="G88" s="15"/>
    </row>
    <row r="89" spans="1:7" x14ac:dyDescent="0.15">
      <c r="A89" s="99"/>
      <c r="D89" s="7"/>
      <c r="E89" s="105"/>
      <c r="F89" s="40"/>
      <c r="G89" s="15"/>
    </row>
    <row r="90" spans="1:7" x14ac:dyDescent="0.15">
      <c r="A90" s="99"/>
      <c r="D90" s="7"/>
      <c r="E90" s="105"/>
      <c r="F90" s="40"/>
      <c r="G90" s="15"/>
    </row>
    <row r="91" spans="1:7" x14ac:dyDescent="0.15">
      <c r="A91" s="99"/>
      <c r="D91" s="7"/>
      <c r="E91" s="105"/>
      <c r="F91" s="40"/>
      <c r="G91" s="15"/>
    </row>
    <row r="92" spans="1:7" x14ac:dyDescent="0.15">
      <c r="A92" s="99"/>
      <c r="D92" s="7"/>
      <c r="E92" s="105"/>
      <c r="F92" s="40"/>
      <c r="G92" s="15"/>
    </row>
    <row r="93" spans="1:7" x14ac:dyDescent="0.15">
      <c r="A93" s="99"/>
      <c r="D93" s="7"/>
      <c r="E93" s="105"/>
      <c r="F93" s="40"/>
      <c r="G93" s="15"/>
    </row>
    <row r="94" spans="1:7" x14ac:dyDescent="0.15">
      <c r="A94" s="99"/>
      <c r="D94" s="7"/>
      <c r="E94" s="105"/>
      <c r="F94" s="40"/>
      <c r="G94" s="15"/>
    </row>
    <row r="95" spans="1:7" x14ac:dyDescent="0.15">
      <c r="A95" s="99"/>
      <c r="D95" s="7"/>
      <c r="E95" s="105"/>
      <c r="F95" s="40"/>
      <c r="G95" s="15"/>
    </row>
    <row r="96" spans="1:7" x14ac:dyDescent="0.15">
      <c r="A96" s="99"/>
      <c r="D96" s="7"/>
      <c r="E96" s="105"/>
      <c r="F96" s="40"/>
      <c r="G96" s="15"/>
    </row>
    <row r="97" spans="1:7" x14ac:dyDescent="0.15">
      <c r="A97" s="99"/>
      <c r="D97" s="7"/>
      <c r="E97" s="105"/>
      <c r="F97" s="40"/>
      <c r="G97" s="15"/>
    </row>
    <row r="98" spans="1:7" x14ac:dyDescent="0.15">
      <c r="A98" s="99"/>
      <c r="D98" s="7"/>
      <c r="E98" s="105"/>
      <c r="F98" s="40"/>
      <c r="G98" s="15"/>
    </row>
  </sheetData>
  <mergeCells count="9">
    <mergeCell ref="B10:G10"/>
    <mergeCell ref="A3:G3"/>
    <mergeCell ref="D44:F44"/>
    <mergeCell ref="D36:F36"/>
    <mergeCell ref="D37:F37"/>
    <mergeCell ref="D38:F38"/>
    <mergeCell ref="D40:F40"/>
    <mergeCell ref="D41:F41"/>
    <mergeCell ref="D42:F42"/>
  </mergeCells>
  <phoneticPr fontId="14" type="noConversion"/>
  <pageMargins left="0.59055118110236227" right="0.39370078740157483" top="0.78740157480314965" bottom="0.78740157480314965" header="0.27559055118110237" footer="0.51181102362204722"/>
  <pageSetup paperSize="9" scale="86" fitToHeight="3" orientation="portrait" horizontalDpi="4294967292" verticalDpi="4294967292"/>
  <headerFooter>
    <oddHeader>&amp;C&amp;"Arial,Normal"&amp;9Préfecture de Lot et Garonne
Remplacement ou rénovation des menuiseries extérieures Février 2025</oddHeader>
    <oddFooter>&amp;L&amp;"Helvetica,Normal"&amp;9&amp;U&amp;K000000- Estimation Détaillée&amp;C&amp;"Arial,Normal"&amp;9&amp;U&amp;K01+000&amp;A&amp;R&amp;"Helvetica,Gras"&amp;8&amp;U&amp;K000000Atelier M architecture&amp;"Helvetica,Normal"&amp;9 -  &amp;P/&amp;N</oddFooter>
  </headerFooter>
  <rowBreaks count="1" manualBreakCount="1">
    <brk id="22" max="6"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06C6F-39E5-4B4C-8CDE-4469A220B4DD}">
  <sheetPr>
    <tabColor rgb="FF92D050"/>
  </sheetPr>
  <dimension ref="A1:J87"/>
  <sheetViews>
    <sheetView topLeftCell="A20" zoomScale="112" zoomScaleNormal="112" zoomScaleSheetLayoutView="96" workbookViewId="0">
      <selection activeCell="B47" sqref="B47"/>
    </sheetView>
  </sheetViews>
  <sheetFormatPr baseColWidth="10" defaultColWidth="10.6640625" defaultRowHeight="13" x14ac:dyDescent="0.15"/>
  <cols>
    <col min="1" max="1" width="5" style="97" customWidth="1"/>
    <col min="2" max="2" width="48.83203125" style="12" customWidth="1"/>
    <col min="3" max="3" width="7" style="12" customWidth="1"/>
    <col min="4" max="4" width="4.33203125" style="4" customWidth="1"/>
    <col min="5" max="5" width="5.5" style="106" customWidth="1"/>
    <col min="6" max="6" width="11.5" style="41" customWidth="1"/>
    <col min="7" max="7" width="11.83203125" style="9" customWidth="1"/>
    <col min="8" max="16384" width="10.6640625" style="1"/>
  </cols>
  <sheetData>
    <row r="1" spans="1:10" s="43" customFormat="1" ht="21" customHeight="1" x14ac:dyDescent="0.15">
      <c r="A1" s="114" t="s">
        <v>30</v>
      </c>
      <c r="B1" s="115"/>
      <c r="C1" s="115"/>
      <c r="D1" s="115"/>
      <c r="E1" s="116"/>
      <c r="F1" s="116"/>
      <c r="G1" s="130">
        <f>RECAP!C2</f>
        <v>44271</v>
      </c>
      <c r="H1" s="128"/>
      <c r="I1" s="121"/>
      <c r="J1" s="122"/>
    </row>
    <row r="2" spans="1:10" s="43" customFormat="1" ht="21" customHeight="1" x14ac:dyDescent="0.15">
      <c r="A2" s="123" t="str">
        <f>RECAP!A8</f>
        <v>Préfecture de Lot et Garonne
Remplacement et rénovation des menuiseries extérieures Tranche 3</v>
      </c>
      <c r="B2" s="131"/>
      <c r="C2" s="131"/>
      <c r="D2" s="131"/>
      <c r="E2" s="132"/>
      <c r="F2" s="132"/>
      <c r="G2" s="133"/>
      <c r="H2" s="121"/>
      <c r="I2" s="121"/>
      <c r="J2" s="121"/>
    </row>
    <row r="3" spans="1:10" s="43" customFormat="1" ht="20" customHeight="1" x14ac:dyDescent="0.15">
      <c r="A3" s="187" t="str">
        <f>'[1]01 LOT VRD'!A3:G3</f>
        <v>Maître d'Ouvrage : Préfet de Lot-et-Garonne, Place de Verdun, 47 000 Agen</v>
      </c>
      <c r="B3" s="188"/>
      <c r="C3" s="188"/>
      <c r="D3" s="188"/>
      <c r="E3" s="188"/>
      <c r="F3" s="188"/>
      <c r="G3" s="189"/>
      <c r="H3" s="129"/>
      <c r="I3" s="121"/>
      <c r="J3" s="121"/>
    </row>
    <row r="4" spans="1:10" s="43" customFormat="1" ht="7" customHeight="1" x14ac:dyDescent="0.15">
      <c r="A4" s="124"/>
      <c r="B4" s="131"/>
      <c r="C4" s="131"/>
      <c r="D4" s="131"/>
      <c r="E4" s="132"/>
      <c r="F4" s="132"/>
      <c r="G4" s="133"/>
      <c r="H4" s="121"/>
      <c r="I4" s="121"/>
      <c r="J4" s="121"/>
    </row>
    <row r="5" spans="1:10" s="43" customFormat="1" ht="19" customHeight="1" x14ac:dyDescent="0.15">
      <c r="A5" s="117" t="s">
        <v>25</v>
      </c>
      <c r="B5" s="131"/>
      <c r="C5" s="131"/>
      <c r="D5" s="131"/>
      <c r="E5" s="132"/>
      <c r="F5" s="132"/>
      <c r="G5" s="133"/>
      <c r="H5" s="121"/>
      <c r="I5" s="121"/>
      <c r="J5" s="121"/>
    </row>
    <row r="6" spans="1:10" s="43" customFormat="1" ht="12" customHeight="1" thickBot="1" x14ac:dyDescent="0.2">
      <c r="A6" s="125"/>
      <c r="B6" s="126"/>
      <c r="C6" s="126"/>
      <c r="D6" s="126"/>
      <c r="E6" s="127"/>
      <c r="F6" s="127"/>
      <c r="G6" s="134"/>
      <c r="H6" s="121"/>
      <c r="I6" s="121"/>
      <c r="J6" s="121"/>
    </row>
    <row r="7" spans="1:10" s="43" customFormat="1" ht="9" customHeight="1" x14ac:dyDescent="0.15">
      <c r="A7" s="118"/>
      <c r="D7" s="119"/>
      <c r="E7" s="120"/>
      <c r="F7" s="120"/>
      <c r="G7" s="120"/>
      <c r="H7" s="120"/>
      <c r="I7" s="120"/>
      <c r="J7" s="120"/>
    </row>
    <row r="8" spans="1:10" ht="17" customHeight="1" x14ac:dyDescent="0.15">
      <c r="A8" s="96" t="s">
        <v>2</v>
      </c>
      <c r="B8" s="10" t="s">
        <v>3</v>
      </c>
      <c r="C8" s="30" t="s">
        <v>11</v>
      </c>
      <c r="D8" s="2" t="s">
        <v>4</v>
      </c>
      <c r="E8" s="100" t="s">
        <v>5</v>
      </c>
      <c r="F8" s="109" t="s">
        <v>6</v>
      </c>
      <c r="G8" s="17" t="s">
        <v>7</v>
      </c>
    </row>
    <row r="9" spans="1:10" ht="15" x14ac:dyDescent="0.15">
      <c r="B9" s="26"/>
      <c r="C9" s="26"/>
      <c r="D9" s="27"/>
      <c r="E9" s="101"/>
      <c r="F9" s="36"/>
      <c r="G9" s="28"/>
    </row>
    <row r="10" spans="1:10" ht="19" customHeight="1" x14ac:dyDescent="0.15">
      <c r="B10" s="190" t="s">
        <v>34</v>
      </c>
      <c r="C10" s="191"/>
      <c r="D10" s="191"/>
      <c r="E10" s="191"/>
      <c r="F10" s="191"/>
      <c r="G10" s="192"/>
    </row>
    <row r="11" spans="1:10" ht="19" customHeight="1" x14ac:dyDescent="0.15">
      <c r="B11" s="13"/>
      <c r="C11" s="29"/>
      <c r="D11" s="27"/>
      <c r="E11" s="101"/>
      <c r="F11" s="36"/>
      <c r="G11" s="28"/>
    </row>
    <row r="12" spans="1:10" ht="18" customHeight="1" x14ac:dyDescent="0.15">
      <c r="B12" s="145" t="s">
        <v>28</v>
      </c>
      <c r="C12" s="173" t="s">
        <v>69</v>
      </c>
      <c r="D12" s="33"/>
      <c r="E12" s="100"/>
      <c r="F12" s="37"/>
      <c r="G12" s="17"/>
    </row>
    <row r="13" spans="1:10" ht="61" customHeight="1" x14ac:dyDescent="0.15">
      <c r="A13" s="97">
        <f>'LOT 1 Fac Nord Cour Honneur'!A30+0.01</f>
        <v>1.1300000000000001</v>
      </c>
      <c r="B13" s="13" t="s">
        <v>26</v>
      </c>
      <c r="C13" s="26"/>
      <c r="D13" s="18" t="s">
        <v>27</v>
      </c>
      <c r="E13" s="102">
        <v>1</v>
      </c>
      <c r="F13" s="107">
        <v>0</v>
      </c>
      <c r="G13" s="19">
        <f>E13*F13</f>
        <v>0</v>
      </c>
    </row>
    <row r="14" spans="1:10" ht="222" customHeight="1" x14ac:dyDescent="0.15">
      <c r="A14" s="97">
        <f>A13+0.01</f>
        <v>1.1400000000000001</v>
      </c>
      <c r="B14" s="13" t="s">
        <v>44</v>
      </c>
      <c r="C14" s="29"/>
      <c r="D14" s="18" t="s">
        <v>27</v>
      </c>
      <c r="E14" s="102">
        <v>1</v>
      </c>
      <c r="F14" s="107">
        <v>0</v>
      </c>
      <c r="G14" s="19">
        <f>E14*F14</f>
        <v>0</v>
      </c>
    </row>
    <row r="15" spans="1:10" ht="15" x14ac:dyDescent="0.15">
      <c r="B15" s="26"/>
      <c r="C15" s="26"/>
      <c r="D15" s="27"/>
      <c r="E15" s="101"/>
      <c r="F15" s="36"/>
      <c r="G15" s="28"/>
    </row>
    <row r="16" spans="1:10" ht="18" customHeight="1" x14ac:dyDescent="0.15">
      <c r="B16" s="145" t="s">
        <v>13</v>
      </c>
      <c r="C16" s="32"/>
      <c r="D16" s="33"/>
      <c r="E16" s="100"/>
      <c r="F16" s="37"/>
      <c r="G16" s="17"/>
    </row>
    <row r="17" spans="1:9" x14ac:dyDescent="0.15">
      <c r="B17" s="13"/>
      <c r="C17" s="13"/>
      <c r="D17" s="18"/>
      <c r="E17" s="102"/>
      <c r="F17" s="35"/>
      <c r="G17" s="19"/>
    </row>
    <row r="18" spans="1:9" ht="35" customHeight="1" x14ac:dyDescent="0.15">
      <c r="A18" s="97">
        <f>A14+0.01</f>
        <v>1.1500000000000001</v>
      </c>
      <c r="B18" s="110" t="s">
        <v>50</v>
      </c>
      <c r="C18" s="173" t="s">
        <v>69</v>
      </c>
      <c r="D18" s="18"/>
      <c r="E18" s="102"/>
      <c r="F18" s="35"/>
      <c r="G18" s="19"/>
    </row>
    <row r="19" spans="1:9" ht="313" customHeight="1" x14ac:dyDescent="0.15">
      <c r="B19" s="13" t="s">
        <v>78</v>
      </c>
      <c r="C19" s="26" t="s">
        <v>52</v>
      </c>
      <c r="D19" s="18" t="s">
        <v>1</v>
      </c>
      <c r="E19" s="102">
        <v>3</v>
      </c>
      <c r="F19" s="149">
        <v>0</v>
      </c>
      <c r="G19" s="19">
        <f>E19*F19</f>
        <v>0</v>
      </c>
      <c r="I19" s="144"/>
    </row>
    <row r="20" spans="1:9" ht="171" customHeight="1" x14ac:dyDescent="0.15">
      <c r="B20" s="13" t="s">
        <v>36</v>
      </c>
      <c r="C20" s="13"/>
      <c r="D20" s="18"/>
      <c r="E20" s="102"/>
      <c r="F20" s="35"/>
      <c r="G20" s="19"/>
      <c r="I20" s="144"/>
    </row>
    <row r="21" spans="1:9" ht="15" x14ac:dyDescent="0.15">
      <c r="B21" s="26"/>
      <c r="C21" s="26"/>
      <c r="D21" s="27"/>
      <c r="E21" s="101"/>
      <c r="F21" s="36"/>
      <c r="G21" s="28"/>
    </row>
    <row r="22" spans="1:9" ht="18" customHeight="1" x14ac:dyDescent="0.15">
      <c r="B22" s="145" t="s">
        <v>64</v>
      </c>
      <c r="C22" s="32"/>
      <c r="D22" s="33"/>
      <c r="E22" s="100"/>
      <c r="F22" s="37"/>
      <c r="G22" s="17"/>
    </row>
    <row r="23" spans="1:9" ht="35" customHeight="1" x14ac:dyDescent="0.15">
      <c r="A23" s="97">
        <f>A18+0.01</f>
        <v>1.1600000000000001</v>
      </c>
      <c r="B23" s="110" t="s">
        <v>65</v>
      </c>
      <c r="C23" s="173" t="s">
        <v>69</v>
      </c>
      <c r="D23" s="18"/>
      <c r="E23" s="102"/>
      <c r="F23" s="35"/>
      <c r="G23" s="19"/>
    </row>
    <row r="24" spans="1:9" ht="313" customHeight="1" x14ac:dyDescent="0.15">
      <c r="B24" s="13" t="s">
        <v>77</v>
      </c>
      <c r="C24" s="26" t="s">
        <v>63</v>
      </c>
      <c r="D24" s="18" t="s">
        <v>1</v>
      </c>
      <c r="E24" s="102">
        <v>3</v>
      </c>
      <c r="F24" s="149">
        <v>0</v>
      </c>
      <c r="G24" s="19">
        <f>E24*F24</f>
        <v>0</v>
      </c>
      <c r="I24" s="144"/>
    </row>
    <row r="25" spans="1:9" ht="148" customHeight="1" x14ac:dyDescent="0.15">
      <c r="B25" s="13" t="s">
        <v>36</v>
      </c>
      <c r="C25" s="13"/>
      <c r="D25" s="18"/>
      <c r="E25" s="102"/>
      <c r="F25" s="35"/>
      <c r="G25" s="19"/>
      <c r="I25" s="144"/>
    </row>
    <row r="26" spans="1:9" ht="10" customHeight="1" x14ac:dyDescent="0.15">
      <c r="B26" s="29"/>
      <c r="C26" s="29"/>
      <c r="D26" s="27"/>
      <c r="E26" s="101"/>
      <c r="F26" s="36"/>
      <c r="G26" s="28"/>
    </row>
    <row r="27" spans="1:9" x14ac:dyDescent="0.15">
      <c r="B27" s="13"/>
      <c r="C27" s="13"/>
      <c r="D27" s="18"/>
      <c r="E27" s="102"/>
      <c r="F27" s="35"/>
      <c r="G27" s="19"/>
    </row>
    <row r="28" spans="1:9" ht="27" customHeight="1" x14ac:dyDescent="0.15">
      <c r="A28" s="98"/>
      <c r="B28" s="42"/>
      <c r="C28" s="42"/>
      <c r="D28" s="20"/>
      <c r="E28" s="103"/>
      <c r="F28" s="38"/>
      <c r="G28" s="21"/>
    </row>
    <row r="29" spans="1:9" ht="22" customHeight="1" x14ac:dyDescent="0.15">
      <c r="A29" s="99"/>
      <c r="D29" s="22"/>
      <c r="E29" s="103">
        <f>SUM(E19:E28)</f>
        <v>6</v>
      </c>
      <c r="F29" s="39"/>
      <c r="G29" s="23"/>
    </row>
    <row r="30" spans="1:9" ht="20" customHeight="1" x14ac:dyDescent="0.15">
      <c r="A30" s="99"/>
      <c r="B30" s="108" t="s">
        <v>62</v>
      </c>
      <c r="C30" s="108"/>
      <c r="D30" s="184" t="s">
        <v>8</v>
      </c>
      <c r="E30" s="185"/>
      <c r="F30" s="186"/>
      <c r="G30" s="147">
        <f>SUM(G13:G27)</f>
        <v>0</v>
      </c>
    </row>
    <row r="31" spans="1:9" ht="17" customHeight="1" x14ac:dyDescent="0.15">
      <c r="A31" s="99"/>
      <c r="B31" s="14"/>
      <c r="C31" s="14"/>
      <c r="D31" s="184" t="s">
        <v>9</v>
      </c>
      <c r="E31" s="185"/>
      <c r="F31" s="186"/>
      <c r="G31" s="24">
        <f>G32-G30</f>
        <v>0</v>
      </c>
    </row>
    <row r="32" spans="1:9" ht="17" customHeight="1" x14ac:dyDescent="0.15">
      <c r="A32" s="99"/>
      <c r="B32" s="14"/>
      <c r="C32" s="14"/>
      <c r="D32" s="193" t="s">
        <v>0</v>
      </c>
      <c r="E32" s="194"/>
      <c r="F32" s="195"/>
      <c r="G32" s="25">
        <f>G30*1.2</f>
        <v>0</v>
      </c>
    </row>
    <row r="33" spans="1:7" x14ac:dyDescent="0.15">
      <c r="A33" s="99"/>
      <c r="D33" s="7"/>
      <c r="E33" s="105"/>
      <c r="F33" s="40"/>
      <c r="G33" s="15"/>
    </row>
    <row r="34" spans="1:7" x14ac:dyDescent="0.15">
      <c r="A34" s="99"/>
      <c r="D34" s="7"/>
      <c r="E34" s="105"/>
      <c r="F34" s="40"/>
      <c r="G34" s="15"/>
    </row>
    <row r="35" spans="1:7" ht="27" customHeight="1" x14ac:dyDescent="0.15">
      <c r="A35" s="99"/>
      <c r="B35" s="11"/>
      <c r="C35" s="11"/>
      <c r="D35" s="22"/>
      <c r="E35" s="104"/>
      <c r="F35" s="39"/>
      <c r="G35" s="23"/>
    </row>
    <row r="36" spans="1:7" ht="27" customHeight="1" x14ac:dyDescent="0.15">
      <c r="A36" s="99"/>
      <c r="B36" s="11"/>
      <c r="C36" s="11"/>
      <c r="D36" s="22"/>
      <c r="E36" s="104"/>
      <c r="F36" s="39"/>
      <c r="G36" s="23"/>
    </row>
    <row r="37" spans="1:7" ht="27" customHeight="1" x14ac:dyDescent="0.15">
      <c r="A37" s="99"/>
      <c r="B37" s="11"/>
      <c r="C37" s="11"/>
      <c r="D37" s="22"/>
      <c r="E37" s="104"/>
      <c r="F37" s="39"/>
      <c r="G37" s="23"/>
    </row>
    <row r="38" spans="1:7" ht="27" customHeight="1" x14ac:dyDescent="0.15">
      <c r="A38" s="99"/>
      <c r="B38" s="11"/>
      <c r="C38" s="11"/>
      <c r="D38" s="22"/>
      <c r="E38" s="104"/>
      <c r="F38" s="39"/>
      <c r="G38" s="23"/>
    </row>
    <row r="39" spans="1:7" ht="27" customHeight="1" x14ac:dyDescent="0.15">
      <c r="A39" s="99"/>
      <c r="B39" s="11"/>
      <c r="C39" s="11"/>
      <c r="D39" s="22"/>
      <c r="E39" s="104"/>
      <c r="F39" s="39"/>
      <c r="G39" s="23"/>
    </row>
    <row r="40" spans="1:7" ht="27" customHeight="1" x14ac:dyDescent="0.15">
      <c r="A40" s="99"/>
      <c r="B40" s="11"/>
      <c r="C40" s="11"/>
      <c r="D40" s="22"/>
      <c r="E40" s="104"/>
      <c r="F40" s="39"/>
      <c r="G40" s="23"/>
    </row>
    <row r="41" spans="1:7" ht="27" customHeight="1" x14ac:dyDescent="0.15">
      <c r="A41" s="99"/>
      <c r="B41" s="11"/>
      <c r="C41" s="11"/>
      <c r="D41" s="22"/>
      <c r="E41" s="104"/>
      <c r="F41" s="39"/>
      <c r="G41" s="23"/>
    </row>
    <row r="42" spans="1:7" x14ac:dyDescent="0.15">
      <c r="A42" s="99"/>
      <c r="D42" s="7"/>
      <c r="E42" s="105"/>
      <c r="F42" s="40"/>
      <c r="G42" s="15"/>
    </row>
    <row r="43" spans="1:7" x14ac:dyDescent="0.15">
      <c r="A43" s="99"/>
      <c r="D43" s="7"/>
      <c r="E43" s="105"/>
      <c r="F43" s="40"/>
      <c r="G43" s="15"/>
    </row>
    <row r="44" spans="1:7" x14ac:dyDescent="0.15">
      <c r="A44" s="99"/>
      <c r="D44" s="7"/>
      <c r="E44" s="105"/>
      <c r="F44" s="40"/>
      <c r="G44" s="15"/>
    </row>
    <row r="45" spans="1:7" x14ac:dyDescent="0.15">
      <c r="A45" s="99"/>
      <c r="D45" s="7"/>
      <c r="E45" s="105"/>
      <c r="F45" s="40"/>
      <c r="G45" s="15"/>
    </row>
    <row r="46" spans="1:7" x14ac:dyDescent="0.15">
      <c r="A46" s="99"/>
      <c r="D46" s="7"/>
      <c r="E46" s="105"/>
      <c r="F46" s="40"/>
      <c r="G46" s="15"/>
    </row>
    <row r="47" spans="1:7" x14ac:dyDescent="0.15">
      <c r="A47" s="99"/>
      <c r="D47" s="7"/>
      <c r="E47" s="105"/>
      <c r="F47" s="40"/>
      <c r="G47" s="15"/>
    </row>
    <row r="48" spans="1:7" x14ac:dyDescent="0.15">
      <c r="A48" s="99"/>
      <c r="D48" s="7"/>
      <c r="E48" s="105"/>
      <c r="F48" s="40"/>
      <c r="G48" s="15"/>
    </row>
    <row r="49" spans="1:7" x14ac:dyDescent="0.15">
      <c r="A49" s="99"/>
      <c r="D49" s="7"/>
      <c r="E49" s="105"/>
      <c r="F49" s="40"/>
      <c r="G49" s="15"/>
    </row>
    <row r="50" spans="1:7" x14ac:dyDescent="0.15">
      <c r="A50" s="99"/>
      <c r="D50" s="7"/>
      <c r="E50" s="105"/>
      <c r="F50" s="40"/>
      <c r="G50" s="15"/>
    </row>
    <row r="51" spans="1:7" x14ac:dyDescent="0.15">
      <c r="A51" s="99"/>
      <c r="D51" s="7"/>
      <c r="E51" s="105"/>
      <c r="F51" s="40"/>
      <c r="G51" s="15"/>
    </row>
    <row r="52" spans="1:7" x14ac:dyDescent="0.15">
      <c r="A52" s="99"/>
      <c r="D52" s="7"/>
      <c r="E52" s="105"/>
      <c r="F52" s="40"/>
      <c r="G52" s="15"/>
    </row>
    <row r="53" spans="1:7" x14ac:dyDescent="0.15">
      <c r="A53" s="99"/>
      <c r="D53" s="7"/>
      <c r="E53" s="105"/>
      <c r="F53" s="40"/>
      <c r="G53" s="15"/>
    </row>
    <row r="54" spans="1:7" x14ac:dyDescent="0.15">
      <c r="A54" s="99"/>
      <c r="D54" s="7"/>
      <c r="E54" s="105"/>
      <c r="F54" s="40"/>
      <c r="G54" s="15"/>
    </row>
    <row r="55" spans="1:7" x14ac:dyDescent="0.15">
      <c r="A55" s="99"/>
      <c r="D55" s="7"/>
      <c r="E55" s="105"/>
      <c r="F55" s="40"/>
      <c r="G55" s="15"/>
    </row>
    <row r="56" spans="1:7" x14ac:dyDescent="0.15">
      <c r="A56" s="99"/>
      <c r="D56" s="7"/>
      <c r="E56" s="105"/>
      <c r="F56" s="40"/>
      <c r="G56" s="15"/>
    </row>
    <row r="57" spans="1:7" x14ac:dyDescent="0.15">
      <c r="A57" s="99"/>
      <c r="D57" s="7"/>
      <c r="E57" s="105"/>
      <c r="F57" s="40"/>
      <c r="G57" s="15"/>
    </row>
    <row r="58" spans="1:7" x14ac:dyDescent="0.15">
      <c r="A58" s="99"/>
      <c r="D58" s="7"/>
      <c r="E58" s="105"/>
      <c r="F58" s="40"/>
      <c r="G58" s="15"/>
    </row>
    <row r="59" spans="1:7" x14ac:dyDescent="0.15">
      <c r="A59" s="99"/>
      <c r="D59" s="7"/>
      <c r="E59" s="105"/>
      <c r="F59" s="40"/>
      <c r="G59" s="15"/>
    </row>
    <row r="60" spans="1:7" x14ac:dyDescent="0.15">
      <c r="A60" s="99"/>
      <c r="D60" s="7"/>
      <c r="E60" s="105"/>
      <c r="F60" s="40"/>
      <c r="G60" s="15"/>
    </row>
    <row r="61" spans="1:7" x14ac:dyDescent="0.15">
      <c r="A61" s="99"/>
      <c r="D61" s="7"/>
      <c r="E61" s="105"/>
      <c r="F61" s="40"/>
      <c r="G61" s="15"/>
    </row>
    <row r="62" spans="1:7" x14ac:dyDescent="0.15">
      <c r="A62" s="99"/>
      <c r="D62" s="7"/>
      <c r="E62" s="105"/>
      <c r="F62" s="40"/>
      <c r="G62" s="15"/>
    </row>
    <row r="63" spans="1:7" x14ac:dyDescent="0.15">
      <c r="A63" s="99"/>
      <c r="D63" s="7"/>
      <c r="E63" s="105"/>
      <c r="F63" s="40"/>
      <c r="G63" s="15"/>
    </row>
    <row r="64" spans="1:7" x14ac:dyDescent="0.15">
      <c r="A64" s="99"/>
      <c r="D64" s="7"/>
      <c r="E64" s="105"/>
      <c r="F64" s="40"/>
      <c r="G64" s="15"/>
    </row>
    <row r="65" spans="1:7" x14ac:dyDescent="0.15">
      <c r="A65" s="99"/>
      <c r="D65" s="7"/>
      <c r="E65" s="105"/>
      <c r="F65" s="40"/>
      <c r="G65" s="15"/>
    </row>
    <row r="66" spans="1:7" x14ac:dyDescent="0.15">
      <c r="A66" s="99"/>
      <c r="D66" s="7"/>
      <c r="E66" s="105"/>
      <c r="F66" s="40"/>
      <c r="G66" s="15"/>
    </row>
    <row r="67" spans="1:7" x14ac:dyDescent="0.15">
      <c r="A67" s="99"/>
      <c r="D67" s="7"/>
      <c r="E67" s="105"/>
      <c r="F67" s="40"/>
      <c r="G67" s="15"/>
    </row>
    <row r="68" spans="1:7" x14ac:dyDescent="0.15">
      <c r="A68" s="99"/>
      <c r="D68" s="7"/>
      <c r="E68" s="105"/>
      <c r="F68" s="40"/>
      <c r="G68" s="15"/>
    </row>
    <row r="69" spans="1:7" x14ac:dyDescent="0.15">
      <c r="A69" s="99"/>
      <c r="D69" s="7"/>
      <c r="E69" s="105"/>
      <c r="F69" s="40"/>
      <c r="G69" s="15"/>
    </row>
    <row r="70" spans="1:7" x14ac:dyDescent="0.15">
      <c r="A70" s="99"/>
      <c r="D70" s="7"/>
      <c r="E70" s="105"/>
      <c r="F70" s="40"/>
      <c r="G70" s="15"/>
    </row>
    <row r="71" spans="1:7" x14ac:dyDescent="0.15">
      <c r="A71" s="99"/>
      <c r="D71" s="7"/>
      <c r="E71" s="105"/>
      <c r="F71" s="40"/>
      <c r="G71" s="15"/>
    </row>
    <row r="72" spans="1:7" x14ac:dyDescent="0.15">
      <c r="A72" s="99"/>
      <c r="D72" s="7"/>
      <c r="E72" s="105"/>
      <c r="F72" s="40"/>
      <c r="G72" s="15"/>
    </row>
    <row r="73" spans="1:7" x14ac:dyDescent="0.15">
      <c r="A73" s="99"/>
      <c r="D73" s="7"/>
      <c r="E73" s="105"/>
      <c r="F73" s="40"/>
      <c r="G73" s="15"/>
    </row>
    <row r="74" spans="1:7" x14ac:dyDescent="0.15">
      <c r="A74" s="99"/>
      <c r="D74" s="7"/>
      <c r="E74" s="105"/>
      <c r="F74" s="40"/>
      <c r="G74" s="15"/>
    </row>
    <row r="75" spans="1:7" x14ac:dyDescent="0.15">
      <c r="A75" s="99"/>
      <c r="D75" s="7"/>
      <c r="E75" s="105"/>
      <c r="F75" s="40"/>
      <c r="G75" s="15"/>
    </row>
    <row r="76" spans="1:7" x14ac:dyDescent="0.15">
      <c r="A76" s="99"/>
      <c r="D76" s="7"/>
      <c r="E76" s="105"/>
      <c r="F76" s="40"/>
      <c r="G76" s="15"/>
    </row>
    <row r="77" spans="1:7" x14ac:dyDescent="0.15">
      <c r="A77" s="99"/>
      <c r="D77" s="7"/>
      <c r="E77" s="105"/>
      <c r="F77" s="40"/>
      <c r="G77" s="15"/>
    </row>
    <row r="78" spans="1:7" x14ac:dyDescent="0.15">
      <c r="A78" s="99"/>
      <c r="D78" s="7"/>
      <c r="E78" s="105"/>
      <c r="F78" s="40"/>
      <c r="G78" s="15"/>
    </row>
    <row r="79" spans="1:7" x14ac:dyDescent="0.15">
      <c r="A79" s="99"/>
      <c r="D79" s="7"/>
      <c r="E79" s="105"/>
      <c r="F79" s="40"/>
      <c r="G79" s="15"/>
    </row>
    <row r="80" spans="1:7" x14ac:dyDescent="0.15">
      <c r="A80" s="99"/>
      <c r="D80" s="7"/>
      <c r="E80" s="105"/>
      <c r="F80" s="40"/>
      <c r="G80" s="15"/>
    </row>
    <row r="81" spans="1:7" x14ac:dyDescent="0.15">
      <c r="A81" s="99"/>
      <c r="D81" s="7"/>
      <c r="E81" s="105"/>
      <c r="F81" s="40"/>
      <c r="G81" s="15"/>
    </row>
    <row r="82" spans="1:7" x14ac:dyDescent="0.15">
      <c r="A82" s="99"/>
      <c r="D82" s="7"/>
      <c r="E82" s="105"/>
      <c r="F82" s="40"/>
      <c r="G82" s="15"/>
    </row>
    <row r="83" spans="1:7" x14ac:dyDescent="0.15">
      <c r="A83" s="99"/>
      <c r="D83" s="7"/>
      <c r="E83" s="105"/>
      <c r="F83" s="40"/>
      <c r="G83" s="15"/>
    </row>
    <row r="84" spans="1:7" x14ac:dyDescent="0.15">
      <c r="A84" s="99"/>
      <c r="D84" s="7"/>
      <c r="E84" s="105"/>
      <c r="F84" s="40"/>
      <c r="G84" s="15"/>
    </row>
    <row r="85" spans="1:7" x14ac:dyDescent="0.15">
      <c r="A85" s="99"/>
      <c r="D85" s="7"/>
      <c r="E85" s="105"/>
      <c r="F85" s="40"/>
      <c r="G85" s="15"/>
    </row>
    <row r="86" spans="1:7" x14ac:dyDescent="0.15">
      <c r="A86" s="99"/>
      <c r="D86" s="7"/>
      <c r="E86" s="105"/>
      <c r="F86" s="40"/>
      <c r="G86" s="15"/>
    </row>
    <row r="87" spans="1:7" x14ac:dyDescent="0.15">
      <c r="A87" s="99"/>
      <c r="D87" s="7"/>
      <c r="E87" s="105"/>
      <c r="F87" s="40"/>
      <c r="G87" s="15"/>
    </row>
  </sheetData>
  <mergeCells count="5">
    <mergeCell ref="A3:G3"/>
    <mergeCell ref="B10:G10"/>
    <mergeCell ref="D30:F30"/>
    <mergeCell ref="D31:F31"/>
    <mergeCell ref="D32:F32"/>
  </mergeCells>
  <pageMargins left="0.59055118110236227" right="0.39370078740157483" top="0.78740157480314965" bottom="0.78740157480314965" header="0.27559055118110237" footer="0.51181102362204722"/>
  <pageSetup paperSize="9" scale="84" fitToHeight="3" orientation="portrait" horizontalDpi="4294967292" verticalDpi="4294967292"/>
  <headerFooter>
    <oddHeader>&amp;C&amp;"Arial,Normal"&amp;9Préfecture de Lot et Garonne
Remplacement ou rénovation des menuiseries extérieures Fèvrier 2025</oddHeader>
    <oddFooter>&amp;L&amp;"Helvetica,Normal"&amp;9&amp;U&amp;K000000- Estimation Détaillée&amp;C&amp;"Arial,Normal"&amp;9&amp;U&amp;K01+000&amp;A&amp;R&amp;"Helvetica,Gras"&amp;8&amp;U&amp;K000000Atelier M architecture&amp;"Helvetica,Normal"&amp;9 -  &amp;P/&amp;N</oddFooter>
  </headerFooter>
  <rowBreaks count="2" manualBreakCount="2">
    <brk id="15" max="6" man="1"/>
    <brk id="21" max="6"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RECAP</vt:lpstr>
      <vt:lpstr>LOT 1 Fac Sud</vt:lpstr>
      <vt:lpstr>LOT 1 Fac Nord Cour Honneur</vt:lpstr>
      <vt:lpstr>LOT 1 Fac Ouest</vt:lpstr>
      <vt:lpstr>'LOT 1 Fac Nord Cour Honneur'!Impression_des_titres</vt:lpstr>
      <vt:lpstr>'LOT 1 Fac Ouest'!Impression_des_titres</vt:lpstr>
      <vt:lpstr>'LOT 1 Fac Sud'!Impression_des_titres</vt:lpstr>
      <vt:lpstr>'LOT 1 Fac Nord Cour Honneur'!Zone_d_impression</vt:lpstr>
      <vt:lpstr>'LOT 1 Fac Ouest'!Zone_d_impression</vt:lpstr>
      <vt:lpstr>'LOT 1 Fac Sud'!Zone_d_impression</vt:lpstr>
      <vt:lpstr>RECAP!Zone_d_impression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Atelier M architecture</dc:creator>
  <cp:keywords/>
  <dc:description/>
  <cp:lastModifiedBy>Pascale Rabeau</cp:lastModifiedBy>
  <cp:lastPrinted>2025-03-04T15:25:35Z</cp:lastPrinted>
  <dcterms:created xsi:type="dcterms:W3CDTF">2007-08-16T09:48:49Z</dcterms:created>
  <dcterms:modified xsi:type="dcterms:W3CDTF">2025-03-18T13:21:14Z</dcterms:modified>
  <cp:category/>
</cp:coreProperties>
</file>