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hu-clermont\dfs\Partage\Serv_Techniques\TECHNIQUE\OPER\BAT_7\16639 MOE PARKING FC\1 ETUDE\04_PRO_DCE\Ph1_DM_Nord\VF\"/>
    </mc:Choice>
  </mc:AlternateContent>
  <bookViews>
    <workbookView xWindow="0" yWindow="0" windowWidth="25200" windowHeight="11850" tabRatio="812"/>
  </bookViews>
  <sheets>
    <sheet name="DQE Lot 01 VRD" sheetId="6" r:id="rId1"/>
  </sheets>
  <definedNames>
    <definedName name="_Toc75766685" localSheetId="0">'DQE Lot 01 VRD'!#REF!</definedName>
    <definedName name="_xlnm.Print_Titles" localSheetId="0">'DQE Lot 01 VRD'!$2:$8</definedName>
    <definedName name="LOT" localSheetId="0">'DQE Lot 01 VRD'!$B$5</definedName>
    <definedName name="LOT">#REF!</definedName>
    <definedName name="N°_LOT" localSheetId="0">'DQE Lot 01 VRD'!$A$5</definedName>
    <definedName name="N°_LOT">#REF!</definedName>
  </definedNames>
  <calcPr calcId="162913"/>
</workbook>
</file>

<file path=xl/calcChain.xml><?xml version="1.0" encoding="utf-8"?>
<calcChain xmlns="http://schemas.openxmlformats.org/spreadsheetml/2006/main">
  <c r="G46" i="6" l="1"/>
  <c r="E222" i="6" l="1"/>
  <c r="E149" i="6"/>
  <c r="E209" i="6"/>
  <c r="E208" i="6"/>
  <c r="G139" i="6"/>
  <c r="G45" i="6"/>
  <c r="E199" i="6"/>
  <c r="G199" i="6" s="1"/>
  <c r="E195" i="6"/>
  <c r="E196" i="6"/>
  <c r="G196" i="6"/>
  <c r="G179" i="6"/>
  <c r="G110" i="6"/>
  <c r="G67" i="6"/>
  <c r="G200" i="6"/>
  <c r="G181" i="6"/>
  <c r="G227" i="6"/>
  <c r="G178" i="6" l="1"/>
  <c r="G133" i="6"/>
  <c r="G126" i="6"/>
  <c r="G113" i="6"/>
  <c r="G111" i="6"/>
  <c r="G158" i="6"/>
  <c r="G95" i="6"/>
  <c r="E82" i="6"/>
  <c r="G160" i="6" l="1"/>
  <c r="G38" i="6" l="1"/>
  <c r="G36" i="6"/>
  <c r="G148" i="6" l="1"/>
  <c r="G194" i="6"/>
  <c r="G198" i="6"/>
  <c r="E56" i="6"/>
  <c r="G56" i="6" s="1"/>
  <c r="G192" i="6"/>
  <c r="G191" i="6"/>
  <c r="G190" i="6"/>
  <c r="G189" i="6"/>
  <c r="G188" i="6"/>
  <c r="G187" i="6"/>
  <c r="G186" i="6"/>
  <c r="E130" i="6"/>
  <c r="G130" i="6" s="1"/>
  <c r="E197" i="6" l="1"/>
  <c r="G197" i="6" s="1"/>
  <c r="G195" i="6"/>
  <c r="E193" i="6"/>
  <c r="G193" i="6" s="1"/>
  <c r="E185" i="6"/>
  <c r="G180" i="6" l="1"/>
  <c r="G177" i="6"/>
  <c r="G176" i="6"/>
  <c r="G175" i="6"/>
  <c r="G174" i="6"/>
  <c r="G173" i="6"/>
  <c r="G172" i="6"/>
  <c r="G171" i="6"/>
  <c r="B202" i="6"/>
  <c r="G185" i="6"/>
  <c r="G170" i="6"/>
  <c r="G169" i="6"/>
  <c r="G183" i="6" l="1"/>
  <c r="G168" i="6"/>
  <c r="G202" i="6" l="1"/>
  <c r="G162" i="6" l="1"/>
  <c r="G161" i="6"/>
  <c r="G100" i="6"/>
  <c r="G99" i="6"/>
  <c r="G98" i="6"/>
  <c r="G97" i="6"/>
  <c r="G94" i="6"/>
  <c r="G92" i="6"/>
  <c r="G96" i="6"/>
  <c r="G93" i="6" l="1"/>
  <c r="G17" i="6"/>
  <c r="G27" i="6"/>
  <c r="G112" i="6"/>
  <c r="G109" i="6" s="1"/>
  <c r="E71" i="6"/>
  <c r="E70" i="6"/>
  <c r="E73" i="6" s="1"/>
  <c r="E72" i="6"/>
  <c r="E79" i="6"/>
  <c r="G79" i="6" s="1"/>
  <c r="E80" i="6"/>
  <c r="G80" i="6" s="1"/>
  <c r="G120" i="6"/>
  <c r="G121" i="6"/>
  <c r="G122" i="6"/>
  <c r="G137" i="6"/>
  <c r="G131" i="6"/>
  <c r="G143" i="6"/>
  <c r="G145" i="6"/>
  <c r="G146" i="6"/>
  <c r="G154" i="6"/>
  <c r="G209" i="6"/>
  <c r="G213" i="6"/>
  <c r="G223" i="6"/>
  <c r="G225" i="6"/>
  <c r="G226" i="6"/>
  <c r="B234" i="6"/>
  <c r="B232" i="6"/>
  <c r="G231" i="6"/>
  <c r="G224" i="6"/>
  <c r="G221" i="6"/>
  <c r="G222" i="6"/>
  <c r="G208" i="6"/>
  <c r="B229" i="6"/>
  <c r="G220" i="6"/>
  <c r="B215" i="6"/>
  <c r="G212" i="6"/>
  <c r="G207" i="6"/>
  <c r="B164" i="6"/>
  <c r="G153" i="6"/>
  <c r="G147" i="6"/>
  <c r="E152" i="6"/>
  <c r="G152" i="6" s="1"/>
  <c r="E151" i="6"/>
  <c r="G151" i="6" s="1"/>
  <c r="E150" i="6"/>
  <c r="G150" i="6" s="1"/>
  <c r="G142" i="6"/>
  <c r="G132" i="6"/>
  <c r="G129" i="6"/>
  <c r="G136" i="6"/>
  <c r="E123" i="6"/>
  <c r="G124" i="6"/>
  <c r="G125" i="6"/>
  <c r="G116" i="6"/>
  <c r="B102" i="6"/>
  <c r="E91" i="6"/>
  <c r="G91" i="6" s="1"/>
  <c r="E90" i="6"/>
  <c r="G90" i="6" s="1"/>
  <c r="E88" i="6"/>
  <c r="E89" i="6"/>
  <c r="G89" i="6" s="1"/>
  <c r="G103" i="6"/>
  <c r="E81" i="6"/>
  <c r="G219" i="6" l="1"/>
  <c r="G229" i="6" s="1"/>
  <c r="G211" i="6"/>
  <c r="E155" i="6"/>
  <c r="G155" i="6" s="1"/>
  <c r="G149" i="6"/>
  <c r="G144" i="6"/>
  <c r="G138" i="6"/>
  <c r="G135" i="6" s="1"/>
  <c r="G206" i="6"/>
  <c r="G123" i="6"/>
  <c r="E117" i="6"/>
  <c r="G117" i="6" s="1"/>
  <c r="G128" i="6"/>
  <c r="G81" i="6"/>
  <c r="G70" i="6"/>
  <c r="E74" i="6"/>
  <c r="G74" i="6" s="1"/>
  <c r="G141" i="6" l="1"/>
  <c r="G215" i="6"/>
  <c r="G88" i="6"/>
  <c r="G83" i="6"/>
  <c r="G86" i="6"/>
  <c r="G84" i="6"/>
  <c r="G82" i="6"/>
  <c r="G78" i="6"/>
  <c r="G73" i="6"/>
  <c r="G72" i="6"/>
  <c r="G71" i="6"/>
  <c r="G119" i="6"/>
  <c r="G118" i="6"/>
  <c r="G115" i="6" l="1"/>
  <c r="G85" i="6"/>
  <c r="G77" i="6"/>
  <c r="B60" i="6"/>
  <c r="E69" i="6"/>
  <c r="G69" i="6" s="1"/>
  <c r="E68" i="6"/>
  <c r="G68" i="6" s="1"/>
  <c r="E53" i="6"/>
  <c r="E57" i="6"/>
  <c r="E52" i="6"/>
  <c r="G52" i="6" s="1"/>
  <c r="G58" i="6"/>
  <c r="E54" i="6"/>
  <c r="G54" i="6" s="1"/>
  <c r="E55" i="6"/>
  <c r="G55" i="6" s="1"/>
  <c r="G43" i="6"/>
  <c r="G66" i="6" l="1"/>
  <c r="G102" i="6" s="1"/>
  <c r="G44" i="6"/>
  <c r="G42" i="6"/>
  <c r="G41" i="6"/>
  <c r="G159" i="6"/>
  <c r="E39" i="6"/>
  <c r="G39" i="6" s="1"/>
  <c r="G21" i="6"/>
  <c r="G53" i="6"/>
  <c r="G57" i="6"/>
  <c r="G49" i="6"/>
  <c r="G48" i="6" s="1"/>
  <c r="G40" i="6"/>
  <c r="G37" i="6"/>
  <c r="G35" i="6"/>
  <c r="G157" i="6" l="1"/>
  <c r="G164" i="6" s="1"/>
  <c r="G34" i="6"/>
  <c r="B30" i="6"/>
  <c r="G9" i="6"/>
  <c r="G28" i="6" l="1"/>
  <c r="G24" i="6"/>
  <c r="G19" i="6"/>
  <c r="G29" i="6" l="1"/>
  <c r="G25" i="6"/>
  <c r="G20" i="6"/>
  <c r="G18" i="6"/>
  <c r="G26" i="6"/>
  <c r="G16" i="6"/>
  <c r="G15" i="6" l="1"/>
  <c r="G23" i="6"/>
  <c r="G60" i="6"/>
  <c r="G30" i="6" l="1"/>
  <c r="G232" i="6" l="1"/>
  <c r="G233" i="6" s="1"/>
  <c r="G234" i="6" s="1"/>
</calcChain>
</file>

<file path=xl/sharedStrings.xml><?xml version="1.0" encoding="utf-8"?>
<sst xmlns="http://schemas.openxmlformats.org/spreadsheetml/2006/main" count="455" uniqueCount="325">
  <si>
    <t>Phase</t>
  </si>
  <si>
    <t>Version</t>
  </si>
  <si>
    <t>BASE</t>
  </si>
  <si>
    <t>art.</t>
  </si>
  <si>
    <t>Prestation</t>
  </si>
  <si>
    <t>Unité</t>
  </si>
  <si>
    <t xml:space="preserve">Qté </t>
  </si>
  <si>
    <t xml:space="preserve">PU € </t>
  </si>
  <si>
    <t>TOTAL €</t>
  </si>
  <si>
    <t xml:space="preserve">TVA au taux de : </t>
  </si>
  <si>
    <t>2.</t>
  </si>
  <si>
    <t>1.</t>
  </si>
  <si>
    <t>GENERALITES</t>
  </si>
  <si>
    <t>pm</t>
  </si>
  <si>
    <t>U</t>
  </si>
  <si>
    <t>2.1</t>
  </si>
  <si>
    <t>2.2</t>
  </si>
  <si>
    <t>2.1.1</t>
  </si>
  <si>
    <r>
      <t xml:space="preserve">STATIONNEMENT CHU GABRIEL MONTPIED  </t>
    </r>
    <r>
      <rPr>
        <sz val="18"/>
        <color rgb="FFFE5000"/>
        <rFont val="Calibri"/>
        <family val="2"/>
        <scheme val="minor"/>
      </rPr>
      <t>| CLERMONT -FERRAND (63)</t>
    </r>
  </si>
  <si>
    <t>Ens</t>
  </si>
  <si>
    <t>ENS</t>
  </si>
  <si>
    <t>Etudes d'exécution</t>
  </si>
  <si>
    <t>2.1.2</t>
  </si>
  <si>
    <t>2.1.3</t>
  </si>
  <si>
    <t>2.1.4</t>
  </si>
  <si>
    <t>Marquage / Piquetage et Géoréférencement des réseaux existants</t>
  </si>
  <si>
    <t>Constat d'huissier</t>
  </si>
  <si>
    <t>2.1.5</t>
  </si>
  <si>
    <t>PRO</t>
  </si>
  <si>
    <t>LOT 01</t>
  </si>
  <si>
    <t>Détail quantitatif estimatif (DQE)</t>
  </si>
  <si>
    <t>Signalisation et sécurisation  de chantier provisoire y compris alternats manuel ou par feux tricolores.</t>
  </si>
  <si>
    <t>Installation de chantier générale</t>
  </si>
  <si>
    <t>RECOLLEMENT - DOE - ESSAIS - EXE</t>
  </si>
  <si>
    <t>2.2.1</t>
  </si>
  <si>
    <t>Campagne d'essai à la plaque</t>
  </si>
  <si>
    <t>2.2.2</t>
  </si>
  <si>
    <t>2.2.3</t>
  </si>
  <si>
    <t>VRD ET AMENAGEMENT PAYSAGER - DM NORD</t>
  </si>
  <si>
    <t>Les prix unitaires des équipements ci-dessous devront comprendre les études, DOE, contrôles, essais, mises en service, nettoyage, organisation de chantier conformément au prescriptions du chapitre "généralités" ainsi que toutes autres sujétions nécessaires au bon déroulement du projet.</t>
  </si>
  <si>
    <t>3.</t>
  </si>
  <si>
    <t>LIBERATION DES EMPRISES</t>
  </si>
  <si>
    <t>3.1</t>
  </si>
  <si>
    <t>3.1.1</t>
  </si>
  <si>
    <t>3.1.2</t>
  </si>
  <si>
    <t>3.1.3</t>
  </si>
  <si>
    <t>Fermeture de zones travaux</t>
  </si>
  <si>
    <t>Dépose des bordures anti stationnement</t>
  </si>
  <si>
    <t>ML</t>
  </si>
  <si>
    <t>3.1.4</t>
  </si>
  <si>
    <t>Dépose de signalétiques verticales</t>
  </si>
  <si>
    <t>3.1.5</t>
  </si>
  <si>
    <t>3.1.6</t>
  </si>
  <si>
    <t>3.1.7</t>
  </si>
  <si>
    <t>3.1.8</t>
  </si>
  <si>
    <t>Dépose des barrières levantes</t>
  </si>
  <si>
    <t>3.2</t>
  </si>
  <si>
    <t>PREPARATION DE TERRAIN</t>
  </si>
  <si>
    <t>3.2.1</t>
  </si>
  <si>
    <t>M2</t>
  </si>
  <si>
    <t>Les quantités prises en compte seront celles mesurées en place sans foisonnement. Les prix tiennent compte de toutes sujétions résultant de la présence de conduites et d'accessoires dans le sous-sol.</t>
  </si>
  <si>
    <t>Arrachage ou abattage et dessouchage d'arbre Ø &gt; 30 cm</t>
  </si>
  <si>
    <t>Arrachage ou abattage et dessouchage d'arbre Ø &lt; 30 cm</t>
  </si>
  <si>
    <t>Démolition de dallages en béton armé</t>
  </si>
  <si>
    <t>3.2.2</t>
  </si>
  <si>
    <t>M3</t>
  </si>
  <si>
    <t>Decapage de terre végétale et évacuation</t>
  </si>
  <si>
    <t>3.2.3</t>
  </si>
  <si>
    <t>Démolition de chaussées de voirie</t>
  </si>
  <si>
    <t>3.2.4</t>
  </si>
  <si>
    <t>3.2.5</t>
  </si>
  <si>
    <t>Découpe chaussée de 0 à 25 cm d'épaisseur</t>
  </si>
  <si>
    <t>Terrassements et évacuation après décapage des structures de voirie ou de la terre végétale</t>
  </si>
  <si>
    <t>Réglage et compactage du fond de forme</t>
  </si>
  <si>
    <t>3.2.6</t>
  </si>
  <si>
    <t>3.2.7</t>
  </si>
  <si>
    <t>Suppression du système d'arrosage et création de regard AEP</t>
  </si>
  <si>
    <t>Modification du réseau EP existant</t>
  </si>
  <si>
    <t>4.</t>
  </si>
  <si>
    <t>4.1</t>
  </si>
  <si>
    <t>MATERIAUX D'APPORT POUR CHAUSSEE ET TROTTOIRS</t>
  </si>
  <si>
    <t>Couche de forme sous voiries et parking véhicules légers, y compris Geotextile anticontaminant posé en fond de fouille</t>
  </si>
  <si>
    <t>Couche de forme sous trottoirs, y compris Geotextile anticontaminant posé en fond de fouille</t>
  </si>
  <si>
    <t>Réglage sous voiries poids lourds</t>
  </si>
  <si>
    <t>Couche de forme sous voiries poids lourds, y compris Geotextile anticontaminant posé en fond de fouille</t>
  </si>
  <si>
    <t>4.2</t>
  </si>
  <si>
    <t>4.2.1</t>
  </si>
  <si>
    <t>Grenaillage soigné du BBSG au niveau des nouvelles zones de stationnement</t>
  </si>
  <si>
    <t>4.2.2</t>
  </si>
  <si>
    <t>4.2.3</t>
  </si>
  <si>
    <t>4.3</t>
  </si>
  <si>
    <t>4.3.1</t>
  </si>
  <si>
    <t>4.3.2</t>
  </si>
  <si>
    <t>Confection de trottoir BB 0/6</t>
  </si>
  <si>
    <t>Confection de trottoir en sable stabilisé</t>
  </si>
  <si>
    <t>Réglage sous voiries et parking véhicules légers et trottoirs enrobés et stabilisés</t>
  </si>
  <si>
    <t>BBSG 0/10 ou 0/14 cl 3 (230Kg/m²) - Poids lourds</t>
  </si>
  <si>
    <t>4.3.3</t>
  </si>
  <si>
    <t>Bordures préfabriquées - classe A - Type T2 20x30 arète chanfreinée vue 14 cm</t>
  </si>
  <si>
    <t>4.3.4</t>
  </si>
  <si>
    <t>4.3.5</t>
  </si>
  <si>
    <t>Bordures préfabriquées - classe A - Type T2 20x30 arète chanfreinée vue 2 cm</t>
  </si>
  <si>
    <t>Bordures préfabriquées - classe A - Type CR1 vue 2 cm</t>
  </si>
  <si>
    <t>BBSG 0/10 ou 0/14 cl 3 (140Kg/m²) - Véhicules légers</t>
  </si>
  <si>
    <t>5.</t>
  </si>
  <si>
    <t>5.1</t>
  </si>
  <si>
    <r>
      <t xml:space="preserve">Rétention EP par collecteurs surdimensionnés </t>
    </r>
    <r>
      <rPr>
        <b/>
        <sz val="10"/>
        <rFont val="Calibri"/>
        <family val="2"/>
      </rPr>
      <t>Ø</t>
    </r>
    <r>
      <rPr>
        <b/>
        <sz val="11.5"/>
        <rFont val="Calibri"/>
        <family val="2"/>
      </rPr>
      <t xml:space="preserve"> </t>
    </r>
    <r>
      <rPr>
        <b/>
        <sz val="10"/>
        <rFont val="Calibri"/>
        <family val="2"/>
      </rPr>
      <t>1200 mm</t>
    </r>
    <r>
      <rPr>
        <b/>
        <sz val="10"/>
        <rFont val="Calibri"/>
        <family val="2"/>
        <scheme val="minor"/>
      </rPr>
      <t xml:space="preserve"> - 28 m3</t>
    </r>
  </si>
  <si>
    <t>Limiteur de débit VORTEX</t>
  </si>
  <si>
    <t>Débourbeur séparateur à hydrocarbures</t>
  </si>
  <si>
    <t>Canalisation EP PVC 200 mm</t>
  </si>
  <si>
    <t>5.2</t>
  </si>
  <si>
    <t>5.2.1</t>
  </si>
  <si>
    <t>5.2.2</t>
  </si>
  <si>
    <t>5.2.3</t>
  </si>
  <si>
    <t>Carottage dans parois béton</t>
  </si>
  <si>
    <t>5.3</t>
  </si>
  <si>
    <t>5.3.1</t>
  </si>
  <si>
    <t>5.3.2</t>
  </si>
  <si>
    <t>Canalisation EU PVC 100 mm</t>
  </si>
  <si>
    <t>Regard EU 400x400 mm avec tampon fonte C250 - Profondeur 0,50m</t>
  </si>
  <si>
    <t>5.4</t>
  </si>
  <si>
    <t>5.4.1</t>
  </si>
  <si>
    <t>5.4.2</t>
  </si>
  <si>
    <t>RESEAUX COURANTS FORT ET FAIBLES</t>
  </si>
  <si>
    <r>
      <t xml:space="preserve">Fourreaux </t>
    </r>
    <r>
      <rPr>
        <b/>
        <sz val="10"/>
        <rFont val="Calibri"/>
        <family val="2"/>
      </rPr>
      <t>Ø</t>
    </r>
    <r>
      <rPr>
        <b/>
        <sz val="10"/>
        <rFont val="Calibri"/>
        <family val="2"/>
        <scheme val="minor"/>
      </rPr>
      <t xml:space="preserve"> 63 mm compris terrassement</t>
    </r>
  </si>
  <si>
    <t>5.4.3</t>
  </si>
  <si>
    <t>5.4.4</t>
  </si>
  <si>
    <r>
      <t xml:space="preserve">Fourreaux </t>
    </r>
    <r>
      <rPr>
        <b/>
        <sz val="10"/>
        <rFont val="Calibri"/>
        <family val="2"/>
      </rPr>
      <t>Ø 50</t>
    </r>
    <r>
      <rPr>
        <b/>
        <sz val="10"/>
        <rFont val="Calibri"/>
        <family val="2"/>
        <scheme val="minor"/>
      </rPr>
      <t xml:space="preserve"> mm compris terrassement</t>
    </r>
  </si>
  <si>
    <r>
      <t xml:space="preserve">Fourreaux </t>
    </r>
    <r>
      <rPr>
        <b/>
        <sz val="10"/>
        <rFont val="Calibri"/>
        <family val="2"/>
      </rPr>
      <t>Ø 32</t>
    </r>
    <r>
      <rPr>
        <b/>
        <sz val="10"/>
        <rFont val="Calibri"/>
        <family val="2"/>
        <scheme val="minor"/>
      </rPr>
      <t xml:space="preserve"> mm compris terrassement</t>
    </r>
  </si>
  <si>
    <r>
      <t xml:space="preserve">Fourreaux </t>
    </r>
    <r>
      <rPr>
        <b/>
        <sz val="10"/>
        <rFont val="Calibri"/>
        <family val="2"/>
      </rPr>
      <t>Ø 20</t>
    </r>
    <r>
      <rPr>
        <b/>
        <sz val="10"/>
        <rFont val="Calibri"/>
        <family val="2"/>
        <scheme val="minor"/>
      </rPr>
      <t xml:space="preserve"> mm compris terrassement</t>
    </r>
  </si>
  <si>
    <t>6.</t>
  </si>
  <si>
    <t>ESPACES VERTS ET PLANTATIONS</t>
  </si>
  <si>
    <t>6.1</t>
  </si>
  <si>
    <t>ESPACES VERTS</t>
  </si>
  <si>
    <t>6.1.1</t>
  </si>
  <si>
    <t>Apport de terre végétale</t>
  </si>
  <si>
    <t>6.1.2</t>
  </si>
  <si>
    <t>Engazonnement</t>
  </si>
  <si>
    <t>6.2</t>
  </si>
  <si>
    <t>PLANTATIONS</t>
  </si>
  <si>
    <t>6.2.1</t>
  </si>
  <si>
    <t>Arbres à haute tige et canopé large</t>
  </si>
  <si>
    <t>7.</t>
  </si>
  <si>
    <t>MOBILIER URBAIN</t>
  </si>
  <si>
    <t>7.1</t>
  </si>
  <si>
    <t>7.1.1</t>
  </si>
  <si>
    <t>7.2</t>
  </si>
  <si>
    <t>7.1.2</t>
  </si>
  <si>
    <t>Potelets en fonte - 1,00m ht</t>
  </si>
  <si>
    <t>Barrières de ville - 1,60m longueur</t>
  </si>
  <si>
    <t>Arceaux de protection 3 pieds</t>
  </si>
  <si>
    <t>7.2.1</t>
  </si>
  <si>
    <t>4.4</t>
  </si>
  <si>
    <t>4.4.1</t>
  </si>
  <si>
    <t>4.4.2</t>
  </si>
  <si>
    <t>Socle béton armé pour équipement de contrôle d'accès - 8,50x0,80x0,15m ht</t>
  </si>
  <si>
    <t>Socle béton armé pour équipement de contrôle d'accès - 6,50x0,80x0,15m ht</t>
  </si>
  <si>
    <t>4.4.3</t>
  </si>
  <si>
    <t>4.4.4</t>
  </si>
  <si>
    <t>Massifs béton armé pour équipement de contrôle d'accès - 0,80x0,80x0,15m ht</t>
  </si>
  <si>
    <t>4.4.5</t>
  </si>
  <si>
    <t>Chambre de tirage 400x400x150 mm avec tampon fonte C250</t>
  </si>
  <si>
    <t>Chambre de tirage 600x600x400 mm avec tampon fonte C250</t>
  </si>
  <si>
    <t>Candélabres autonomes 365 nuits - Simple - 6,00 m ht</t>
  </si>
  <si>
    <t>Candélabres autonomes 365 nuits - Double - 6,00 m ht</t>
  </si>
  <si>
    <t>2.2.4</t>
  </si>
  <si>
    <t>DQE
LOT 01 - VRD ET AMENAGEMENT PAYSAGER - DM NORD</t>
  </si>
  <si>
    <t>SIGNALISATION VERTICALE ET HORIZONTALE</t>
  </si>
  <si>
    <t>SIGNALISATION VERTICALE</t>
  </si>
  <si>
    <t>MARQUAGE AU SOL</t>
  </si>
  <si>
    <t>Panneau d'information "voie d'accès urgences et ambulances CHU" - repère A1</t>
  </si>
  <si>
    <t>Panneau d'information "parking réservé ambulances externes" - repère A2</t>
  </si>
  <si>
    <t>Panneau d'information "parking réservé TAXI VSL externes" - repère A3</t>
  </si>
  <si>
    <t>Panneau d'information "Voie d'accès urgences" - repère A4</t>
  </si>
  <si>
    <t>Panneau d'information "Parking TAXI VSL scanner" - repère A5</t>
  </si>
  <si>
    <t>6.1.3</t>
  </si>
  <si>
    <t>6.1.4</t>
  </si>
  <si>
    <t>6.1.5</t>
  </si>
  <si>
    <t>Panneau de police AB3a</t>
  </si>
  <si>
    <t>Panneau de police C12</t>
  </si>
  <si>
    <t>Panneau de police C13</t>
  </si>
  <si>
    <t>6.1.6</t>
  </si>
  <si>
    <t>6.1.7</t>
  </si>
  <si>
    <t>6.1.8</t>
  </si>
  <si>
    <t>6.1.9</t>
  </si>
  <si>
    <t>Panneau d'information directionnelle -D42b</t>
  </si>
  <si>
    <t>Flèches directionnelles au sol</t>
  </si>
  <si>
    <t>Passage piéton</t>
  </si>
  <si>
    <t>Délimitation des places de parking</t>
  </si>
  <si>
    <t>6.2.2</t>
  </si>
  <si>
    <t>6.2.3</t>
  </si>
  <si>
    <t>6.2.4</t>
  </si>
  <si>
    <t>6.2.5</t>
  </si>
  <si>
    <t>Lignes de cicrulation voirie</t>
  </si>
  <si>
    <t>6.2.6</t>
  </si>
  <si>
    <t>6.2.7</t>
  </si>
  <si>
    <t xml:space="preserve">Effacement de places de parking </t>
  </si>
  <si>
    <t>°Passage piéton - 6,80x 1,80 m</t>
  </si>
  <si>
    <t>°Passage piéton - 6,40x 2,00 m</t>
  </si>
  <si>
    <t>°Passage piéton - 5,00x 1,50 m</t>
  </si>
  <si>
    <t>Bande podotactile - 2,00m</t>
  </si>
  <si>
    <t>Terrassement en tranchées, lit de pose et enrobage, grillage avertisseur, remblai de tranchées</t>
  </si>
  <si>
    <t>5.3.3</t>
  </si>
  <si>
    <t>Terrassement commune en tranchées, lit de pose et enrobage, grillage avertisseur, remblai de tranchées</t>
  </si>
  <si>
    <t>Cablette cuivre nu 25mm2</t>
  </si>
  <si>
    <t>6.2.8</t>
  </si>
  <si>
    <t>6.2.9</t>
  </si>
  <si>
    <t>Marquage Taxi et ambulance sur places de parking</t>
  </si>
  <si>
    <t>6.2.10</t>
  </si>
  <si>
    <t>Zebra piéton sur places ambulance</t>
  </si>
  <si>
    <t>RESEAUX ADDUCTION  EAU POTABLE - SCAN</t>
  </si>
  <si>
    <r>
      <t xml:space="preserve">Fourreaux </t>
    </r>
    <r>
      <rPr>
        <b/>
        <sz val="10"/>
        <rFont val="Calibri"/>
        <family val="2"/>
      </rPr>
      <t>Ø</t>
    </r>
    <r>
      <rPr>
        <b/>
        <sz val="10"/>
        <rFont val="Calibri"/>
        <family val="2"/>
        <scheme val="minor"/>
      </rPr>
      <t xml:space="preserve"> 250 mm compris terrassement - SCAN</t>
    </r>
  </si>
  <si>
    <r>
      <t xml:space="preserve">Fourreaux </t>
    </r>
    <r>
      <rPr>
        <b/>
        <sz val="10"/>
        <rFont val="Calibri"/>
        <family val="2"/>
      </rPr>
      <t>Ø</t>
    </r>
    <r>
      <rPr>
        <b/>
        <sz val="10"/>
        <rFont val="Calibri"/>
        <family val="2"/>
        <scheme val="minor"/>
      </rPr>
      <t xml:space="preserve"> 90 mm compris terrassement - SCAN</t>
    </r>
  </si>
  <si>
    <t>Chambre de tirage 600x600x400 mm avec tampon fonte C250 - SCAN</t>
  </si>
  <si>
    <t>Terrassement en tranchées, lit de pose et enrobage, grillage avertisseur, remblai de tranchées - SCAN</t>
  </si>
  <si>
    <t>Panneau de chantier 3,00x4,00m ht</t>
  </si>
  <si>
    <t>TRAVAUX PREPARATOIRES ET LIBERATION DES EMPRISES</t>
  </si>
  <si>
    <t>3.1.9</t>
  </si>
  <si>
    <t>Protection des arbres existants</t>
  </si>
  <si>
    <t>Dépose des poubelles, table et bancs</t>
  </si>
  <si>
    <t>Dépose, remise en état et repose abri vélos - 6,00x2,15m</t>
  </si>
  <si>
    <t>Reprise fourreaux et alimentation des candélabres</t>
  </si>
  <si>
    <t>Dépose et repose des rochers</t>
  </si>
  <si>
    <t>4.2.4</t>
  </si>
  <si>
    <t>COUCHE DE ROULEMENT - ENROBES - REVETEMENTS</t>
  </si>
  <si>
    <t>4.2.5</t>
  </si>
  <si>
    <t>BORDURES ET CANIVEAUX</t>
  </si>
  <si>
    <t>Caniveau préfabriqué de voirie simple pente - Type CS2</t>
  </si>
  <si>
    <t>Complément pavés béton autobloquant</t>
  </si>
  <si>
    <t>Dallage en béton armé - abri vélo</t>
  </si>
  <si>
    <t>Massifs béton armé pour candélabre - 0,80x0,80x0,15m ht</t>
  </si>
  <si>
    <t>VOIRIE - BORDURES - GENIE CIVIL</t>
  </si>
  <si>
    <t>RESEAUX HUMIDES ET RESEAUX SECS</t>
  </si>
  <si>
    <t>Dépose des candélabres existants</t>
  </si>
  <si>
    <t>ECLAIRAGE DE VOIRIE</t>
  </si>
  <si>
    <t>Démolition des réseaux existants</t>
  </si>
  <si>
    <t>Mise à la cote d'ouvrages divers</t>
  </si>
  <si>
    <t>Remplacement de regard avec grille avaloir</t>
  </si>
  <si>
    <t>Regard EP 500x500 mm avec grille fonte classe C250</t>
  </si>
  <si>
    <t>Regard de visite 1000x1000 mm avec tampon fonte C250 - Profondeur 0,70m</t>
  </si>
  <si>
    <t>Raccordement sur regard EP existant privé</t>
  </si>
  <si>
    <t>Tranchées, fourreau bleu TPC 110mm, grillage avertisseur, remblaiement</t>
  </si>
  <si>
    <t>Panneau de police B1</t>
  </si>
  <si>
    <t>Panneau d'information tarifaire</t>
  </si>
  <si>
    <t>Dépose de bordures de voirie T4</t>
  </si>
  <si>
    <t>Dépose de bordures séparatives I2</t>
  </si>
  <si>
    <t>Démolition de surfaces en stabilisé</t>
  </si>
  <si>
    <t>OUVRAGE DE GENIE CIVIL</t>
  </si>
  <si>
    <t>MODIFICATION ET COMPLEMENT DES RESEAUX EP</t>
  </si>
  <si>
    <t>MODIFICATION ET COMPLEMENT DES RESEAUX EAU USEE - SCAN</t>
  </si>
  <si>
    <t>Bande STOP</t>
  </si>
  <si>
    <t>Marquage logo piéton corridor</t>
  </si>
  <si>
    <t>Délimitation corridor piéton</t>
  </si>
  <si>
    <t>Balises autorelevables type J12</t>
  </si>
  <si>
    <t>Poubelles publique urbaine</t>
  </si>
  <si>
    <t>Banc béton</t>
  </si>
  <si>
    <r>
      <t xml:space="preserve">Borne anti-bélier -  </t>
    </r>
    <r>
      <rPr>
        <b/>
        <sz val="10"/>
        <rFont val="Calibri"/>
        <family val="2"/>
      </rPr>
      <t>Ø</t>
    </r>
    <r>
      <rPr>
        <b/>
        <sz val="10"/>
        <rFont val="Calibri"/>
        <family val="2"/>
        <scheme val="minor"/>
      </rPr>
      <t>270mm / 800mm ht</t>
    </r>
  </si>
  <si>
    <t>INSTALLATION GENERALE DE CHANTIER</t>
  </si>
  <si>
    <t>DOE - Recollement - Etudes et relevé topographie</t>
  </si>
  <si>
    <t>FRAIS GENERAUX - ETUDES</t>
  </si>
  <si>
    <t>4.2.6</t>
  </si>
  <si>
    <t>4.2.7</t>
  </si>
  <si>
    <t>Généralités</t>
  </si>
  <si>
    <t>4.5</t>
  </si>
  <si>
    <t>4.5.1</t>
  </si>
  <si>
    <t>4.5.2</t>
  </si>
  <si>
    <t>4.5.3</t>
  </si>
  <si>
    <t>4.5.4</t>
  </si>
  <si>
    <t>4.5.5</t>
  </si>
  <si>
    <t>4.5.6</t>
  </si>
  <si>
    <t>DEVOIEMENT ET MODIFICATION DES RESEAUX EXISTANTS</t>
  </si>
  <si>
    <t>5.3.4</t>
  </si>
  <si>
    <t>5.3.5</t>
  </si>
  <si>
    <t>5.3.6</t>
  </si>
  <si>
    <t>5.3.7</t>
  </si>
  <si>
    <t>5.3.8</t>
  </si>
  <si>
    <t>5.3.9</t>
  </si>
  <si>
    <t>5.3.10</t>
  </si>
  <si>
    <t>5.5</t>
  </si>
  <si>
    <t>5.5.1</t>
  </si>
  <si>
    <t>5.5.2</t>
  </si>
  <si>
    <t>5.6</t>
  </si>
  <si>
    <t>5.7</t>
  </si>
  <si>
    <t>5.6.1</t>
  </si>
  <si>
    <t>5.6.2</t>
  </si>
  <si>
    <t>5.6.3</t>
  </si>
  <si>
    <t>5.6.4</t>
  </si>
  <si>
    <t>5.6.5</t>
  </si>
  <si>
    <t>5.6.6</t>
  </si>
  <si>
    <t>5.6.7</t>
  </si>
  <si>
    <t>5.6.8</t>
  </si>
  <si>
    <t>5.6.9</t>
  </si>
  <si>
    <t>5.6.10</t>
  </si>
  <si>
    <t>5.6.11</t>
  </si>
  <si>
    <t>5.6.12</t>
  </si>
  <si>
    <t>5.6.13</t>
  </si>
  <si>
    <t>5.7.1</t>
  </si>
  <si>
    <t>5.7.2</t>
  </si>
  <si>
    <t>5.7.3</t>
  </si>
  <si>
    <t>5.7.4</t>
  </si>
  <si>
    <t>6.1.10</t>
  </si>
  <si>
    <t>6.1.11</t>
  </si>
  <si>
    <t>6.2.11</t>
  </si>
  <si>
    <t>8.</t>
  </si>
  <si>
    <t>8.1</t>
  </si>
  <si>
    <t>8.1.3</t>
  </si>
  <si>
    <t>8.1.4</t>
  </si>
  <si>
    <t>8.1.5</t>
  </si>
  <si>
    <t>8.1.6</t>
  </si>
  <si>
    <t>8.1.7</t>
  </si>
  <si>
    <t>8.1.1</t>
  </si>
  <si>
    <t>8.1.2</t>
  </si>
  <si>
    <t>6.1.12</t>
  </si>
  <si>
    <t>Panneau de police AB4</t>
  </si>
  <si>
    <t>°Passage piéton - (17,00+7,50)x 1,50 m</t>
  </si>
  <si>
    <t>Bande CEDEZ LE PASSAGE</t>
  </si>
  <si>
    <t>6.2.12</t>
  </si>
  <si>
    <t>3.1.10</t>
  </si>
  <si>
    <t xml:space="preserve">Voie piétonne provisoire - 20,00x1,20m </t>
  </si>
  <si>
    <t>5.5.3</t>
  </si>
  <si>
    <t>Regard de visite 1000x1000 mm</t>
  </si>
  <si>
    <t>Raccordement sur regard EP</t>
  </si>
  <si>
    <t>3.1.11</t>
  </si>
  <si>
    <t>Voie carrossable provisoire</t>
  </si>
  <si>
    <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</si>
</sst>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0.00\ &quot;€&quot;"/>
    <numFmt numFmtId="165" formatCode="dd/mm/yy"/>
    <numFmt numFmtId="166" formatCode="#,##0.00&quot; €HT&quot;"/>
    <numFmt numFmtId="167" formatCode="#,##0.00&quot; €TTC&quot;"/>
  </numFmts>
  <fonts count="31"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Arial"/>
      <family val="2"/>
    </font>
    <font>
      <sz val="11"/>
      <color theme="0" tint="-0.499984740745262"/>
      <name val="Calibri"/>
      <family val="2"/>
      <scheme val="minor"/>
    </font>
    <font>
      <b/>
      <sz val="11"/>
      <color theme="0" tint="-0.499984740745262"/>
      <name val="Calibri"/>
      <family val="2"/>
      <scheme val="minor"/>
    </font>
    <font>
      <sz val="11"/>
      <name val="Calibri"/>
      <family val="2"/>
      <scheme val="minor"/>
    </font>
    <font>
      <sz val="10"/>
      <name val="Arial"/>
      <family val="2"/>
    </font>
    <font>
      <sz val="10"/>
      <name val="Calibri"/>
      <family val="2"/>
      <scheme val="minor"/>
    </font>
    <font>
      <b/>
      <sz val="10"/>
      <name val="Calibri"/>
      <family val="2"/>
      <scheme val="minor"/>
    </font>
    <font>
      <sz val="10"/>
      <color theme="0" tint="-0.34998626667073579"/>
      <name val="Calibri"/>
      <family val="2"/>
      <scheme val="minor"/>
    </font>
    <font>
      <b/>
      <sz val="11"/>
      <color theme="1"/>
      <name val="Calibri"/>
      <family val="2"/>
      <scheme val="minor"/>
    </font>
    <font>
      <sz val="10"/>
      <color theme="0" tint="-0.499984740745262"/>
      <name val="Calibri"/>
      <family val="2"/>
      <scheme val="minor"/>
    </font>
    <font>
      <sz val="11"/>
      <color theme="1"/>
      <name val="Calibri"/>
      <family val="2"/>
      <scheme val="minor"/>
    </font>
    <font>
      <b/>
      <sz val="9"/>
      <color theme="0" tint="-0.499984740745262"/>
      <name val="Calibri"/>
      <family val="2"/>
      <scheme val="minor"/>
    </font>
    <font>
      <b/>
      <sz val="9"/>
      <name val="Calibri"/>
      <family val="2"/>
      <scheme val="minor"/>
    </font>
    <font>
      <b/>
      <sz val="18"/>
      <color rgb="FFFE5000"/>
      <name val="Calibri"/>
      <family val="2"/>
      <scheme val="minor"/>
    </font>
    <font>
      <sz val="18"/>
      <color rgb="FFFE5000"/>
      <name val="Calibri"/>
      <family val="2"/>
      <scheme val="minor"/>
    </font>
    <font>
      <b/>
      <sz val="12"/>
      <color rgb="FFFE5000"/>
      <name val="Calibri"/>
      <family val="2"/>
      <scheme val="minor"/>
    </font>
    <font>
      <sz val="18"/>
      <color rgb="FFFFFFFF"/>
      <name val="Calibri"/>
      <family val="2"/>
      <scheme val="minor"/>
    </font>
    <font>
      <u/>
      <sz val="10"/>
      <name val="Calibri"/>
      <family val="2"/>
      <scheme val="minor"/>
    </font>
    <font>
      <sz val="10"/>
      <name val="MS Sans Serif"/>
      <family val="2"/>
    </font>
    <font>
      <b/>
      <sz val="11"/>
      <name val="Calibri"/>
      <family val="2"/>
      <scheme val="minor"/>
    </font>
    <font>
      <b/>
      <sz val="10"/>
      <color theme="5" tint="0.39997558519241921"/>
      <name val="Calibri"/>
      <family val="2"/>
      <scheme val="minor"/>
    </font>
    <font>
      <sz val="11"/>
      <color rgb="FF00B0F0"/>
      <name val="Calibri"/>
      <family val="2"/>
      <scheme val="minor"/>
    </font>
    <font>
      <b/>
      <sz val="10"/>
      <name val="Calibri"/>
      <family val="2"/>
    </font>
    <font>
      <b/>
      <sz val="11.5"/>
      <name val="Calibri"/>
      <family val="2"/>
    </font>
  </fonts>
  <fills count="11">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8F8F8"/>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2"/>
        <bgColor indexed="64"/>
      </patternFill>
    </fill>
    <fill>
      <patternFill patternType="solid">
        <fgColor rgb="FF403A57"/>
        <bgColor indexed="64"/>
      </patternFill>
    </fill>
    <fill>
      <patternFill patternType="solid">
        <fgColor rgb="FF008EAA"/>
        <bgColor indexed="64"/>
      </patternFill>
    </fill>
    <fill>
      <patternFill patternType="solid">
        <fgColor rgb="FFDDD9C4"/>
        <bgColor indexed="64"/>
      </patternFill>
    </fill>
  </fills>
  <borders count="22">
    <border>
      <left/>
      <right/>
      <top/>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right style="thin">
        <color theme="0" tint="-0.24994659260841701"/>
      </right>
      <top style="thin">
        <color theme="0" tint="-0.24994659260841701"/>
      </top>
      <bottom style="hair">
        <color theme="0" tint="-0.24994659260841701"/>
      </bottom>
      <diagonal/>
    </border>
    <border>
      <left style="thin">
        <color theme="0" tint="-0.24994659260841701"/>
      </left>
      <right style="thin">
        <color theme="0" tint="-0.24994659260841701"/>
      </right>
      <top/>
      <bottom/>
      <diagonal/>
    </border>
    <border>
      <left style="thin">
        <color theme="0" tint="-0.24994659260841701"/>
      </left>
      <right/>
      <top/>
      <bottom/>
      <diagonal/>
    </border>
    <border>
      <left/>
      <right style="thin">
        <color theme="0" tint="-0.24994659260841701"/>
      </right>
      <top/>
      <bottom/>
      <diagonal/>
    </border>
    <border>
      <left/>
      <right style="thin">
        <color theme="0" tint="-0.24994659260841701"/>
      </right>
      <top style="hair">
        <color theme="0" tint="-0.24994659260841701"/>
      </top>
      <bottom style="hair">
        <color theme="0" tint="-0.24994659260841701"/>
      </bottom>
      <diagonal/>
    </border>
    <border>
      <left style="thin">
        <color theme="0" tint="-0.24994659260841701"/>
      </left>
      <right style="thin">
        <color theme="0"/>
      </right>
      <top style="thin">
        <color theme="0"/>
      </top>
      <bottom style="thin">
        <color theme="0"/>
      </bottom>
      <diagonal/>
    </border>
    <border>
      <left style="thin">
        <color theme="0" tint="-0.24994659260841701"/>
      </left>
      <right/>
      <top/>
      <bottom style="thin">
        <color theme="0" tint="-0.24994659260841701"/>
      </bottom>
      <diagonal/>
    </border>
    <border>
      <left/>
      <right style="thin">
        <color theme="0" tint="-0.24994659260841701"/>
      </right>
      <top/>
      <bottom style="thin">
        <color theme="0" tint="-0.24994659260841701"/>
      </bottom>
      <diagonal/>
    </border>
    <border>
      <left style="thin">
        <color theme="0"/>
      </left>
      <right style="thin">
        <color theme="0"/>
      </right>
      <top/>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style="thin">
        <color theme="0" tint="-0.24994659260841701"/>
      </right>
      <top style="hair">
        <color theme="0" tint="-0.24994659260841701"/>
      </top>
      <bottom style="thin">
        <color theme="0" tint="-0.24994659260841701"/>
      </bottom>
      <diagonal/>
    </border>
    <border>
      <left/>
      <right style="thin">
        <color theme="0"/>
      </right>
      <top/>
      <bottom/>
      <diagonal/>
    </border>
    <border>
      <left style="thin">
        <color theme="0"/>
      </left>
      <right/>
      <top/>
      <bottom/>
      <diagonal/>
    </border>
    <border>
      <left/>
      <right/>
      <top style="thin">
        <color theme="0" tint="-0.24994659260841701"/>
      </top>
      <bottom/>
      <diagonal/>
    </border>
    <border>
      <left style="thin">
        <color theme="0"/>
      </left>
      <right/>
      <top style="thin">
        <color theme="0"/>
      </top>
      <bottom/>
      <diagonal/>
    </border>
    <border>
      <left style="hair">
        <color auto="1"/>
      </left>
      <right style="hair">
        <color auto="1"/>
      </right>
      <top style="hair">
        <color auto="1"/>
      </top>
      <bottom style="hair">
        <color auto="1"/>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5">
    <xf numFmtId="0" fontId="0" fillId="0" borderId="0"/>
    <xf numFmtId="9" fontId="7" fillId="0" borderId="0" applyFont="0" applyFill="0" applyBorder="0" applyAlignment="0" applyProtection="0"/>
    <xf numFmtId="0" fontId="11" fillId="0" borderId="0"/>
    <xf numFmtId="0" fontId="25" fillId="0" borderId="0"/>
    <xf numFmtId="44" fontId="7" fillId="0" borderId="0" applyFont="0" applyFill="0" applyBorder="0" applyAlignment="0" applyProtection="0"/>
  </cellStyleXfs>
  <cellXfs count="99">
    <xf numFmtId="0" fontId="0" fillId="0" borderId="0" xfId="0"/>
    <xf numFmtId="1" fontId="9" fillId="2" borderId="4" xfId="0" applyNumberFormat="1" applyFont="1" applyFill="1" applyBorder="1" applyAlignment="1">
      <alignment horizontal="center" vertical="center"/>
    </xf>
    <xf numFmtId="4" fontId="9" fillId="2" borderId="7" xfId="0" applyNumberFormat="1" applyFont="1" applyFill="1" applyBorder="1" applyAlignment="1">
      <alignment horizontal="center" vertical="center"/>
    </xf>
    <xf numFmtId="164" fontId="10" fillId="2" borderId="0" xfId="0" applyNumberFormat="1" applyFont="1" applyFill="1" applyBorder="1" applyAlignment="1">
      <alignment horizontal="center" vertical="center"/>
    </xf>
    <xf numFmtId="165" fontId="8" fillId="2" borderId="7" xfId="0" applyNumberFormat="1" applyFont="1" applyFill="1" applyBorder="1" applyAlignment="1">
      <alignment horizontal="center" vertical="center"/>
    </xf>
    <xf numFmtId="166" fontId="12" fillId="2" borderId="11" xfId="2" applyNumberFormat="1" applyFont="1" applyFill="1" applyBorder="1" applyAlignment="1">
      <alignment horizontal="center" vertical="center"/>
    </xf>
    <xf numFmtId="0" fontId="9" fillId="2" borderId="14" xfId="0" applyNumberFormat="1" applyFont="1" applyFill="1" applyBorder="1" applyAlignment="1">
      <alignment horizontal="center" vertical="center"/>
    </xf>
    <xf numFmtId="167" fontId="14" fillId="2" borderId="11" xfId="2" applyNumberFormat="1" applyFont="1" applyFill="1" applyBorder="1" applyAlignment="1">
      <alignment horizontal="center" vertical="center"/>
    </xf>
    <xf numFmtId="0" fontId="15" fillId="5" borderId="15" xfId="0" applyFont="1" applyFill="1" applyBorder="1" applyAlignment="1">
      <alignment horizontal="center" vertical="center"/>
    </xf>
    <xf numFmtId="0" fontId="15" fillId="5" borderId="11" xfId="0" applyFont="1" applyFill="1" applyBorder="1" applyAlignment="1">
      <alignment horizontal="center" vertical="center"/>
    </xf>
    <xf numFmtId="164" fontId="15" fillId="2" borderId="16" xfId="0" applyNumberFormat="1" applyFont="1" applyFill="1" applyBorder="1" applyAlignment="1">
      <alignment horizontal="center" vertical="center"/>
    </xf>
    <xf numFmtId="0" fontId="17" fillId="0" borderId="0" xfId="0" applyFont="1"/>
    <xf numFmtId="164" fontId="17" fillId="2" borderId="0" xfId="0" applyNumberFormat="1" applyFont="1" applyFill="1" applyBorder="1" applyAlignment="1">
      <alignment horizontal="center" vertical="center"/>
    </xf>
    <xf numFmtId="0" fontId="17" fillId="2" borderId="0" xfId="0" applyFont="1" applyFill="1" applyAlignment="1">
      <alignment horizontal="center" vertical="center"/>
    </xf>
    <xf numFmtId="164" fontId="17" fillId="2" borderId="0" xfId="0" applyNumberFormat="1" applyFont="1" applyFill="1" applyAlignment="1">
      <alignment horizontal="center" vertical="center"/>
    </xf>
    <xf numFmtId="1" fontId="8" fillId="2" borderId="3" xfId="0" applyNumberFormat="1" applyFont="1" applyFill="1" applyBorder="1" applyAlignment="1">
      <alignment horizontal="center"/>
    </xf>
    <xf numFmtId="0" fontId="20" fillId="2" borderId="6" xfId="0" applyFont="1" applyFill="1" applyBorder="1" applyAlignment="1">
      <alignment vertical="center"/>
    </xf>
    <xf numFmtId="0" fontId="17" fillId="0" borderId="0" xfId="0" applyFont="1" applyAlignment="1">
      <alignment vertical="center"/>
    </xf>
    <xf numFmtId="166" fontId="13" fillId="4" borderId="18" xfId="2" applyNumberFormat="1" applyFont="1" applyFill="1" applyBorder="1" applyAlignment="1">
      <alignment vertical="center"/>
    </xf>
    <xf numFmtId="0" fontId="17" fillId="0" borderId="0" xfId="0" applyFont="1" applyAlignment="1">
      <alignment horizontal="center" vertical="center"/>
    </xf>
    <xf numFmtId="0" fontId="17" fillId="2" borderId="0" xfId="0" applyFont="1" applyFill="1" applyAlignment="1">
      <alignment vertical="center"/>
    </xf>
    <xf numFmtId="0" fontId="20" fillId="2" borderId="5" xfId="0" applyFont="1" applyFill="1" applyBorder="1" applyAlignment="1">
      <alignment horizontal="center" vertical="center"/>
    </xf>
    <xf numFmtId="0" fontId="9" fillId="3" borderId="12" xfId="0" applyFont="1" applyFill="1" applyBorder="1" applyAlignment="1">
      <alignment horizontal="center" vertical="center"/>
    </xf>
    <xf numFmtId="0" fontId="15" fillId="5" borderId="11" xfId="0" applyFont="1" applyFill="1" applyBorder="1" applyAlignment="1">
      <alignment horizontal="left" vertical="center"/>
    </xf>
    <xf numFmtId="4" fontId="9" fillId="3" borderId="13" xfId="0" applyNumberFormat="1" applyFont="1" applyFill="1" applyBorder="1" applyAlignment="1">
      <alignment vertical="center"/>
    </xf>
    <xf numFmtId="0" fontId="10" fillId="0" borderId="0" xfId="0" applyFont="1"/>
    <xf numFmtId="0" fontId="17" fillId="2" borderId="19" xfId="0" applyFont="1" applyFill="1" applyBorder="1" applyAlignment="1">
      <alignment horizontal="center" vertical="center"/>
    </xf>
    <xf numFmtId="0" fontId="17" fillId="2" borderId="19" xfId="0" applyFont="1" applyFill="1" applyBorder="1" applyAlignment="1">
      <alignment horizontal="left" vertical="center"/>
    </xf>
    <xf numFmtId="4" fontId="17" fillId="2" borderId="19" xfId="0" applyNumberFormat="1" applyFont="1" applyFill="1" applyBorder="1" applyAlignment="1">
      <alignment horizontal="center" vertical="center"/>
    </xf>
    <xf numFmtId="49" fontId="13" fillId="6" borderId="19" xfId="2" applyNumberFormat="1" applyFont="1" applyFill="1" applyBorder="1" applyAlignment="1">
      <alignment horizontal="center" vertical="center"/>
    </xf>
    <xf numFmtId="49" fontId="13" fillId="6" borderId="19" xfId="2" applyNumberFormat="1" applyFont="1" applyFill="1" applyBorder="1" applyAlignment="1">
      <alignment horizontal="left" vertical="center" wrapText="1"/>
    </xf>
    <xf numFmtId="164" fontId="13" fillId="2" borderId="19" xfId="2" applyNumberFormat="1" applyFont="1" applyFill="1" applyBorder="1" applyAlignment="1">
      <alignment horizontal="center" vertical="center"/>
    </xf>
    <xf numFmtId="164" fontId="13" fillId="6" borderId="19" xfId="2" applyNumberFormat="1" applyFont="1" applyFill="1" applyBorder="1" applyAlignment="1">
      <alignment horizontal="center" vertical="center"/>
    </xf>
    <xf numFmtId="0" fontId="19" fillId="0" borderId="19" xfId="2" applyFont="1" applyFill="1" applyBorder="1" applyAlignment="1">
      <alignment horizontal="center" vertical="center"/>
    </xf>
    <xf numFmtId="49" fontId="12" fillId="0" borderId="19" xfId="2" applyNumberFormat="1" applyFont="1" applyFill="1" applyBorder="1" applyAlignment="1">
      <alignment horizontal="left" vertical="center" wrapText="1"/>
    </xf>
    <xf numFmtId="49" fontId="12" fillId="0" borderId="19" xfId="2" applyNumberFormat="1" applyFont="1" applyFill="1" applyBorder="1" applyAlignment="1">
      <alignment horizontal="center" vertical="center"/>
    </xf>
    <xf numFmtId="164" fontId="13" fillId="0" borderId="19" xfId="2" applyNumberFormat="1" applyFont="1" applyFill="1" applyBorder="1" applyAlignment="1">
      <alignment horizontal="center" vertical="center"/>
    </xf>
    <xf numFmtId="0" fontId="6" fillId="0" borderId="19" xfId="0" applyFont="1" applyBorder="1" applyAlignment="1">
      <alignment horizontal="center" vertical="center"/>
    </xf>
    <xf numFmtId="164" fontId="12" fillId="0" borderId="19" xfId="2" applyNumberFormat="1" applyFont="1" applyFill="1" applyBorder="1" applyAlignment="1">
      <alignment horizontal="center" vertical="center"/>
    </xf>
    <xf numFmtId="164" fontId="17" fillId="0" borderId="19" xfId="0" applyNumberFormat="1" applyFont="1" applyBorder="1" applyAlignment="1">
      <alignment horizontal="center" vertical="center"/>
    </xf>
    <xf numFmtId="49" fontId="13" fillId="9" borderId="19" xfId="2" applyNumberFormat="1" applyFont="1" applyFill="1" applyBorder="1" applyAlignment="1">
      <alignment horizontal="center" vertical="center"/>
    </xf>
    <xf numFmtId="49" fontId="13" fillId="9" borderId="19" xfId="2" applyNumberFormat="1" applyFont="1" applyFill="1" applyBorder="1" applyAlignment="1">
      <alignment horizontal="left" vertical="center" wrapText="1"/>
    </xf>
    <xf numFmtId="164" fontId="13" fillId="9" borderId="19" xfId="2" applyNumberFormat="1" applyFont="1" applyFill="1" applyBorder="1" applyAlignment="1">
      <alignment horizontal="center" vertical="center"/>
    </xf>
    <xf numFmtId="49" fontId="24" fillId="0" borderId="19" xfId="2" applyNumberFormat="1" applyFont="1" applyFill="1" applyBorder="1" applyAlignment="1">
      <alignment horizontal="left" vertical="center" wrapText="1"/>
    </xf>
    <xf numFmtId="0" fontId="12" fillId="0" borderId="19" xfId="2" applyNumberFormat="1" applyFont="1" applyFill="1" applyBorder="1" applyAlignment="1">
      <alignment horizontal="center" vertical="center"/>
    </xf>
    <xf numFmtId="49" fontId="12" fillId="0" borderId="19" xfId="2" applyNumberFormat="1" applyFont="1" applyFill="1" applyBorder="1" applyAlignment="1">
      <alignment vertical="center" wrapText="1"/>
    </xf>
    <xf numFmtId="49" fontId="13" fillId="0" borderId="19" xfId="2" applyNumberFormat="1" applyFont="1" applyFill="1" applyBorder="1" applyAlignment="1">
      <alignment vertical="center" wrapText="1"/>
    </xf>
    <xf numFmtId="164" fontId="10" fillId="0" borderId="19" xfId="0" applyNumberFormat="1" applyFont="1" applyBorder="1" applyAlignment="1">
      <alignment horizontal="center" vertical="center"/>
    </xf>
    <xf numFmtId="164" fontId="17" fillId="0" borderId="19" xfId="0" applyNumberFormat="1" applyFont="1" applyFill="1" applyBorder="1" applyAlignment="1">
      <alignment horizontal="center" vertical="center"/>
    </xf>
    <xf numFmtId="0" fontId="6" fillId="0" borderId="19" xfId="0" applyFont="1" applyFill="1" applyBorder="1" applyAlignment="1">
      <alignment horizontal="center" vertical="center"/>
    </xf>
    <xf numFmtId="49" fontId="12" fillId="0" borderId="19" xfId="2" applyNumberFormat="1" applyFont="1" applyFill="1" applyBorder="1" applyAlignment="1">
      <alignment horizontal="center" vertical="top"/>
    </xf>
    <xf numFmtId="164" fontId="12" fillId="0" borderId="19" xfId="2" applyNumberFormat="1" applyFont="1" applyFill="1" applyBorder="1" applyAlignment="1">
      <alignment horizontal="center" vertical="top"/>
    </xf>
    <xf numFmtId="164" fontId="12" fillId="2" borderId="19" xfId="2" applyNumberFormat="1" applyFont="1" applyFill="1" applyBorder="1" applyAlignment="1">
      <alignment horizontal="center" vertical="center"/>
    </xf>
    <xf numFmtId="166" fontId="12" fillId="10" borderId="19" xfId="2" applyNumberFormat="1" applyFont="1" applyFill="1" applyBorder="1" applyAlignment="1">
      <alignment vertical="center"/>
    </xf>
    <xf numFmtId="166" fontId="17" fillId="6" borderId="19" xfId="2" applyNumberFormat="1" applyFont="1" applyFill="1" applyBorder="1" applyAlignment="1">
      <alignment horizontal="center" vertical="center"/>
    </xf>
    <xf numFmtId="9" fontId="18" fillId="0" borderId="19" xfId="1" applyFont="1" applyFill="1" applyBorder="1" applyAlignment="1">
      <alignment horizontal="center" vertical="center"/>
    </xf>
    <xf numFmtId="164" fontId="16" fillId="2" borderId="19" xfId="2" applyNumberFormat="1" applyFont="1" applyFill="1" applyBorder="1" applyAlignment="1">
      <alignment horizontal="center" vertical="center"/>
    </xf>
    <xf numFmtId="164" fontId="16" fillId="0" borderId="19" xfId="2" applyNumberFormat="1" applyFont="1" applyBorder="1" applyAlignment="1">
      <alignment horizontal="center" vertical="center"/>
    </xf>
    <xf numFmtId="164" fontId="10" fillId="0" borderId="19" xfId="0" applyNumberFormat="1" applyFont="1" applyFill="1" applyBorder="1" applyAlignment="1">
      <alignment horizontal="center" vertical="center"/>
    </xf>
    <xf numFmtId="0" fontId="5" fillId="0" borderId="0" xfId="0" applyFont="1"/>
    <xf numFmtId="0" fontId="4" fillId="0" borderId="0" xfId="0" applyFont="1"/>
    <xf numFmtId="49" fontId="12" fillId="0" borderId="19" xfId="2" applyNumberFormat="1" applyFont="1" applyFill="1" applyBorder="1" applyAlignment="1">
      <alignment horizontal="left" vertical="center" wrapText="1" indent="1"/>
    </xf>
    <xf numFmtId="164" fontId="27" fillId="0" borderId="19" xfId="2" applyNumberFormat="1" applyFont="1" applyFill="1" applyBorder="1" applyAlignment="1">
      <alignment horizontal="center" vertical="center"/>
    </xf>
    <xf numFmtId="2" fontId="10" fillId="0" borderId="0" xfId="0" applyNumberFormat="1" applyFont="1"/>
    <xf numFmtId="2" fontId="12" fillId="4" borderId="8" xfId="2" applyNumberFormat="1" applyFont="1" applyFill="1" applyBorder="1" applyAlignment="1">
      <alignment horizontal="center" vertical="center"/>
    </xf>
    <xf numFmtId="2" fontId="10" fillId="2" borderId="0" xfId="0" applyNumberFormat="1" applyFont="1" applyFill="1" applyAlignment="1">
      <alignment horizontal="center" vertical="center"/>
    </xf>
    <xf numFmtId="2" fontId="26" fillId="5" borderId="11" xfId="0" applyNumberFormat="1" applyFont="1" applyFill="1" applyBorder="1" applyAlignment="1">
      <alignment horizontal="center" vertical="center"/>
    </xf>
    <xf numFmtId="2" fontId="10" fillId="2" borderId="19" xfId="0" applyNumberFormat="1" applyFont="1" applyFill="1" applyBorder="1" applyAlignment="1">
      <alignment horizontal="center" vertical="center"/>
    </xf>
    <xf numFmtId="2" fontId="13" fillId="9" borderId="19" xfId="2" applyNumberFormat="1" applyFont="1" applyFill="1" applyBorder="1" applyAlignment="1">
      <alignment horizontal="center" vertical="center"/>
    </xf>
    <xf numFmtId="2" fontId="10" fillId="0" borderId="19" xfId="0" applyNumberFormat="1" applyFont="1" applyBorder="1" applyAlignment="1">
      <alignment horizontal="center" vertical="center"/>
    </xf>
    <xf numFmtId="2" fontId="13" fillId="6" borderId="19" xfId="2" applyNumberFormat="1" applyFont="1" applyFill="1" applyBorder="1" applyAlignment="1">
      <alignment horizontal="center" vertical="center"/>
    </xf>
    <xf numFmtId="2" fontId="10" fillId="0" borderId="19" xfId="0" applyNumberFormat="1" applyFont="1" applyFill="1" applyBorder="1" applyAlignment="1">
      <alignment horizontal="center" vertical="center"/>
    </xf>
    <xf numFmtId="2" fontId="12" fillId="7" borderId="19" xfId="2" applyNumberFormat="1" applyFont="1" applyFill="1" applyBorder="1" applyAlignment="1">
      <alignment vertical="center"/>
    </xf>
    <xf numFmtId="2" fontId="12" fillId="2" borderId="19" xfId="2" applyNumberFormat="1" applyFont="1" applyFill="1" applyBorder="1" applyAlignment="1">
      <alignment vertical="center"/>
    </xf>
    <xf numFmtId="0" fontId="3" fillId="0" borderId="0" xfId="0" applyFont="1"/>
    <xf numFmtId="0" fontId="28" fillId="0" borderId="0" xfId="0" applyFont="1"/>
    <xf numFmtId="0" fontId="2" fillId="0" borderId="0" xfId="0" applyFont="1"/>
    <xf numFmtId="44" fontId="17" fillId="0" borderId="0" xfId="4" applyFont="1"/>
    <xf numFmtId="0" fontId="1" fillId="0" borderId="0" xfId="0" applyFont="1"/>
    <xf numFmtId="0" fontId="13" fillId="6" borderId="19" xfId="2" applyFont="1" applyFill="1" applyBorder="1" applyAlignment="1">
      <alignment horizontal="center" vertical="center"/>
    </xf>
    <xf numFmtId="164" fontId="10" fillId="2" borderId="0" xfId="0" applyNumberFormat="1" applyFont="1" applyFill="1" applyAlignment="1">
      <alignment horizontal="center" vertical="center"/>
    </xf>
    <xf numFmtId="0" fontId="26" fillId="5" borderId="11" xfId="0" applyFont="1" applyFill="1" applyBorder="1" applyAlignment="1">
      <alignment horizontal="center" vertical="center"/>
    </xf>
    <xf numFmtId="164" fontId="10" fillId="2" borderId="19" xfId="0" applyNumberFormat="1" applyFont="1" applyFill="1" applyBorder="1" applyAlignment="1">
      <alignment horizontal="center" vertical="center"/>
    </xf>
    <xf numFmtId="164" fontId="12" fillId="2" borderId="19" xfId="2" applyNumberFormat="1" applyFont="1" applyFill="1" applyBorder="1" applyAlignment="1">
      <alignment vertical="center"/>
    </xf>
    <xf numFmtId="0" fontId="13" fillId="6" borderId="19" xfId="2" applyFont="1" applyFill="1" applyBorder="1" applyAlignment="1">
      <alignment horizontal="center" vertical="center"/>
    </xf>
    <xf numFmtId="0" fontId="13" fillId="6" borderId="19" xfId="2" applyFont="1" applyFill="1" applyBorder="1" applyAlignment="1">
      <alignment horizontal="center" vertical="center"/>
    </xf>
    <xf numFmtId="166" fontId="15" fillId="6" borderId="19" xfId="2" applyNumberFormat="1" applyFont="1" applyFill="1" applyBorder="1" applyAlignment="1">
      <alignment horizontal="center" vertical="center"/>
    </xf>
    <xf numFmtId="0" fontId="13" fillId="6" borderId="19" xfId="2" applyFont="1" applyFill="1" applyBorder="1" applyAlignment="1">
      <alignment horizontal="center" vertical="center"/>
    </xf>
    <xf numFmtId="44" fontId="15" fillId="0" borderId="0" xfId="0" applyNumberFormat="1" applyFont="1"/>
    <xf numFmtId="0" fontId="20" fillId="2" borderId="1" xfId="0" applyFont="1" applyFill="1" applyBorder="1" applyAlignment="1">
      <alignment horizontal="center" vertical="center" wrapText="1"/>
    </xf>
    <xf numFmtId="0" fontId="20" fillId="2" borderId="2" xfId="0" applyFont="1" applyFill="1" applyBorder="1" applyAlignment="1">
      <alignment horizontal="center" vertical="center" wrapText="1"/>
    </xf>
    <xf numFmtId="164" fontId="23" fillId="8" borderId="1" xfId="0" applyNumberFormat="1" applyFont="1" applyFill="1" applyBorder="1" applyAlignment="1">
      <alignment horizontal="center" vertical="center" wrapText="1"/>
    </xf>
    <xf numFmtId="164" fontId="23" fillId="8" borderId="17" xfId="0" applyNumberFormat="1" applyFont="1" applyFill="1" applyBorder="1" applyAlignment="1">
      <alignment horizontal="center" vertical="center" wrapText="1"/>
    </xf>
    <xf numFmtId="0" fontId="22" fillId="2" borderId="9" xfId="2" applyFont="1" applyFill="1" applyBorder="1" applyAlignment="1">
      <alignment horizontal="center" vertical="center"/>
    </xf>
    <xf numFmtId="0" fontId="22" fillId="2" borderId="10" xfId="2" applyFont="1" applyFill="1" applyBorder="1" applyAlignment="1">
      <alignment horizontal="center" vertical="center"/>
    </xf>
    <xf numFmtId="0" fontId="13" fillId="6" borderId="19" xfId="2" applyFont="1" applyFill="1" applyBorder="1" applyAlignment="1">
      <alignment horizontal="center" vertical="center"/>
    </xf>
    <xf numFmtId="0" fontId="16" fillId="0" borderId="19" xfId="2" applyFont="1" applyFill="1" applyBorder="1" applyAlignment="1">
      <alignment horizontal="right" vertical="center"/>
    </xf>
    <xf numFmtId="166" fontId="12" fillId="7" borderId="20" xfId="2" applyNumberFormat="1" applyFont="1" applyFill="1" applyBorder="1" applyAlignment="1">
      <alignment horizontal="center" vertical="center"/>
    </xf>
    <xf numFmtId="166" fontId="12" fillId="7" borderId="21" xfId="2" applyNumberFormat="1" applyFont="1" applyFill="1" applyBorder="1" applyAlignment="1">
      <alignment horizontal="center" vertical="center"/>
    </xf>
  </cellXfs>
  <cellStyles count="5">
    <cellStyle name="Monétaire" xfId="4" builtinId="4"/>
    <cellStyle name="Normal" xfId="0" builtinId="0"/>
    <cellStyle name="Normal 2" xfId="3"/>
    <cellStyle name="Normal 2 2 2" xfId="2"/>
    <cellStyle name="Pourcentage" xfId="1" builtinId="5"/>
  </cellStyles>
  <dxfs count="915">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colors>
    <mruColors>
      <color rgb="FFFE5000"/>
      <color rgb="FFDDD9C4"/>
      <color rgb="FF008EAA"/>
      <color rgb="FFFFFFFF"/>
      <color rgb="FF403A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160021</xdr:colOff>
      <xdr:row>0</xdr:row>
      <xdr:rowOff>60961</xdr:rowOff>
    </xdr:from>
    <xdr:to>
      <xdr:col>1</xdr:col>
      <xdr:colOff>742951</xdr:colOff>
      <xdr:row>0</xdr:row>
      <xdr:rowOff>783799</xdr:rowOff>
    </xdr:to>
    <xdr:pic>
      <xdr:nvPicPr>
        <xdr:cNvPr id="2" name="Image 1">
          <a:extLst>
            <a:ext uri="{FF2B5EF4-FFF2-40B4-BE49-F238E27FC236}">
              <a16:creationId xmlns:a16="http://schemas.microsoft.com/office/drawing/2014/main" id="{7BFAC9F2-A900-4404-8A3A-C457E555892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0021" y="60961"/>
          <a:ext cx="1169670" cy="72283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34"/>
  <sheetViews>
    <sheetView showZeros="0" tabSelected="1" view="pageBreakPreview" topLeftCell="B217" zoomScale="115" zoomScaleNormal="115" zoomScaleSheetLayoutView="115" zoomScalePageLayoutView="25" workbookViewId="0">
      <selection activeCell="C240" sqref="C240"/>
    </sheetView>
  </sheetViews>
  <sheetFormatPr baseColWidth="10" defaultColWidth="11" defaultRowHeight="15" x14ac:dyDescent="0.25"/>
  <cols>
    <col min="1" max="1" width="7.75" style="19" customWidth="1"/>
    <col min="2" max="2" width="62.625" style="17" customWidth="1"/>
    <col min="3" max="3" width="7.875" style="11" customWidth="1"/>
    <col min="4" max="4" width="1.5" style="11" customWidth="1"/>
    <col min="5" max="5" width="10.25" style="63" customWidth="1"/>
    <col min="6" max="6" width="10.375" style="25" customWidth="1"/>
    <col min="7" max="7" width="14.75" style="11" customWidth="1"/>
    <col min="8" max="8" width="11" style="11"/>
    <col min="9" max="9" width="11.75" style="11" bestFit="1" customWidth="1"/>
    <col min="10" max="16384" width="11" style="11"/>
  </cols>
  <sheetData>
    <row r="1" spans="1:12" ht="67.900000000000006" customHeight="1" x14ac:dyDescent="0.25"/>
    <row r="2" spans="1:12" ht="90.6" customHeight="1" x14ac:dyDescent="0.25">
      <c r="A2" s="89" t="s">
        <v>18</v>
      </c>
      <c r="B2" s="90"/>
      <c r="C2" s="15" t="s">
        <v>0</v>
      </c>
      <c r="D2" s="1"/>
      <c r="E2" s="91" t="s">
        <v>166</v>
      </c>
      <c r="F2" s="92"/>
      <c r="G2" s="92"/>
      <c r="H2" s="59"/>
    </row>
    <row r="3" spans="1:12" ht="15.6" customHeight="1" x14ac:dyDescent="0.25">
      <c r="A3" s="21"/>
      <c r="B3" s="16"/>
      <c r="C3" s="2" t="s">
        <v>28</v>
      </c>
      <c r="D3" s="3"/>
    </row>
    <row r="4" spans="1:12" ht="15.75" x14ac:dyDescent="0.25">
      <c r="A4" s="93" t="s">
        <v>30</v>
      </c>
      <c r="B4" s="94"/>
      <c r="C4" s="4" t="s">
        <v>1</v>
      </c>
      <c r="D4" s="5"/>
      <c r="E4" s="64"/>
      <c r="F4" s="18"/>
      <c r="G4" s="18"/>
    </row>
    <row r="5" spans="1:12" x14ac:dyDescent="0.25">
      <c r="A5" s="22" t="s">
        <v>29</v>
      </c>
      <c r="B5" s="24" t="s">
        <v>38</v>
      </c>
      <c r="C5" s="6" t="s">
        <v>324</v>
      </c>
      <c r="D5" s="7"/>
      <c r="E5" s="64"/>
      <c r="F5" s="18"/>
      <c r="G5" s="18"/>
      <c r="H5" s="60"/>
      <c r="I5" s="75"/>
      <c r="J5" s="75"/>
    </row>
    <row r="6" spans="1:12" ht="8.4499999999999993" customHeight="1" x14ac:dyDescent="0.25">
      <c r="A6" s="13"/>
      <c r="B6" s="20"/>
      <c r="C6" s="12"/>
      <c r="D6" s="12"/>
      <c r="E6" s="65"/>
      <c r="F6" s="80"/>
      <c r="G6" s="14"/>
    </row>
    <row r="7" spans="1:12" x14ac:dyDescent="0.25">
      <c r="A7" s="8" t="s">
        <v>3</v>
      </c>
      <c r="B7" s="23" t="s">
        <v>4</v>
      </c>
      <c r="C7" s="9" t="s">
        <v>5</v>
      </c>
      <c r="D7" s="10"/>
      <c r="E7" s="66" t="s">
        <v>6</v>
      </c>
      <c r="F7" s="81" t="s">
        <v>7</v>
      </c>
      <c r="G7" s="9" t="s">
        <v>8</v>
      </c>
      <c r="I7" s="74"/>
      <c r="J7" s="74"/>
    </row>
    <row r="8" spans="1:12" x14ac:dyDescent="0.25">
      <c r="A8" s="26"/>
      <c r="B8" s="27"/>
      <c r="C8" s="26"/>
      <c r="D8" s="28"/>
      <c r="E8" s="67"/>
      <c r="F8" s="82"/>
      <c r="G8" s="28"/>
    </row>
    <row r="9" spans="1:12" x14ac:dyDescent="0.25">
      <c r="A9" s="40" t="s">
        <v>11</v>
      </c>
      <c r="B9" s="41" t="s">
        <v>12</v>
      </c>
      <c r="C9" s="40" t="s">
        <v>13</v>
      </c>
      <c r="D9" s="31"/>
      <c r="E9" s="68"/>
      <c r="F9" s="40"/>
      <c r="G9" s="42">
        <f>SUBTOTAL(9,G10:G12)</f>
        <v>0</v>
      </c>
    </row>
    <row r="10" spans="1:12" x14ac:dyDescent="0.25">
      <c r="A10" s="33"/>
      <c r="B10" s="34"/>
      <c r="C10" s="35"/>
      <c r="D10" s="36"/>
      <c r="E10" s="69"/>
      <c r="F10" s="38"/>
      <c r="G10" s="38"/>
    </row>
    <row r="11" spans="1:12" ht="51" x14ac:dyDescent="0.25">
      <c r="A11" s="33"/>
      <c r="B11" s="45" t="s">
        <v>39</v>
      </c>
      <c r="C11" s="37"/>
      <c r="D11" s="36"/>
      <c r="E11" s="69"/>
      <c r="F11" s="38"/>
      <c r="G11" s="38"/>
    </row>
    <row r="12" spans="1:12" x14ac:dyDescent="0.25">
      <c r="A12" s="33"/>
      <c r="B12" s="43"/>
      <c r="C12" s="44"/>
      <c r="D12" s="36"/>
      <c r="E12" s="69"/>
      <c r="F12" s="38"/>
      <c r="G12" s="38"/>
    </row>
    <row r="13" spans="1:12" x14ac:dyDescent="0.25">
      <c r="A13" s="40" t="s">
        <v>10</v>
      </c>
      <c r="B13" s="41" t="s">
        <v>259</v>
      </c>
      <c r="C13" s="40"/>
      <c r="D13" s="31"/>
      <c r="E13" s="68"/>
      <c r="F13" s="40"/>
      <c r="G13" s="42"/>
      <c r="L13" s="77"/>
    </row>
    <row r="14" spans="1:12" x14ac:dyDescent="0.25">
      <c r="A14" s="33"/>
      <c r="B14" s="34"/>
      <c r="C14" s="37"/>
      <c r="D14" s="36"/>
      <c r="E14" s="69"/>
      <c r="F14" s="38"/>
      <c r="G14" s="38"/>
    </row>
    <row r="15" spans="1:12" x14ac:dyDescent="0.25">
      <c r="A15" s="29" t="s">
        <v>15</v>
      </c>
      <c r="B15" s="30" t="s">
        <v>257</v>
      </c>
      <c r="C15" s="29"/>
      <c r="D15" s="31"/>
      <c r="E15" s="70"/>
      <c r="F15" s="29"/>
      <c r="G15" s="32">
        <f>SUBTOTAL(9,G16:G22)</f>
        <v>0</v>
      </c>
      <c r="H15" s="76"/>
    </row>
    <row r="16" spans="1:12" ht="13.9" customHeight="1" x14ac:dyDescent="0.25">
      <c r="A16" s="33"/>
      <c r="B16" s="45"/>
      <c r="C16" s="35"/>
      <c r="D16" s="36"/>
      <c r="E16" s="69"/>
      <c r="F16" s="38"/>
      <c r="G16" s="39">
        <f>F16*E16</f>
        <v>0</v>
      </c>
    </row>
    <row r="17" spans="1:12" x14ac:dyDescent="0.25">
      <c r="A17" s="33" t="s">
        <v>17</v>
      </c>
      <c r="B17" s="46" t="s">
        <v>26</v>
      </c>
      <c r="C17" s="35" t="s">
        <v>20</v>
      </c>
      <c r="D17" s="36"/>
      <c r="E17" s="71">
        <v>1</v>
      </c>
      <c r="F17" s="38"/>
      <c r="G17" s="48">
        <f>E17*F17</f>
        <v>0</v>
      </c>
    </row>
    <row r="18" spans="1:12" x14ac:dyDescent="0.25">
      <c r="A18" s="33" t="s">
        <v>22</v>
      </c>
      <c r="B18" s="46" t="s">
        <v>32</v>
      </c>
      <c r="C18" s="35" t="s">
        <v>20</v>
      </c>
      <c r="D18" s="36"/>
      <c r="E18" s="71">
        <v>1</v>
      </c>
      <c r="F18" s="38"/>
      <c r="G18" s="48">
        <f>E18*F18</f>
        <v>0</v>
      </c>
      <c r="I18" s="77"/>
    </row>
    <row r="19" spans="1:12" ht="25.5" x14ac:dyDescent="0.25">
      <c r="A19" s="33" t="s">
        <v>23</v>
      </c>
      <c r="B19" s="46" t="s">
        <v>31</v>
      </c>
      <c r="C19" s="35" t="s">
        <v>20</v>
      </c>
      <c r="D19" s="36"/>
      <c r="E19" s="71">
        <v>1</v>
      </c>
      <c r="F19" s="38"/>
      <c r="G19" s="48">
        <f>E19*F19</f>
        <v>0</v>
      </c>
    </row>
    <row r="20" spans="1:12" x14ac:dyDescent="0.25">
      <c r="A20" s="33" t="s">
        <v>24</v>
      </c>
      <c r="B20" s="46" t="s">
        <v>215</v>
      </c>
      <c r="C20" s="35" t="s">
        <v>20</v>
      </c>
      <c r="D20" s="36"/>
      <c r="E20" s="71">
        <v>1</v>
      </c>
      <c r="F20" s="38"/>
      <c r="G20" s="48">
        <f>E20*F20</f>
        <v>0</v>
      </c>
    </row>
    <row r="21" spans="1:12" x14ac:dyDescent="0.25">
      <c r="A21" s="33" t="s">
        <v>27</v>
      </c>
      <c r="B21" s="46" t="s">
        <v>46</v>
      </c>
      <c r="C21" s="35" t="s">
        <v>20</v>
      </c>
      <c r="D21" s="36"/>
      <c r="E21" s="71">
        <v>1</v>
      </c>
      <c r="F21" s="38"/>
      <c r="G21" s="48">
        <f>E21*F21</f>
        <v>0</v>
      </c>
      <c r="I21" s="77"/>
    </row>
    <row r="22" spans="1:12" x14ac:dyDescent="0.25">
      <c r="A22" s="33"/>
      <c r="B22" s="46"/>
      <c r="C22" s="49"/>
      <c r="D22" s="36"/>
      <c r="E22" s="71"/>
      <c r="F22" s="38"/>
      <c r="G22" s="48"/>
    </row>
    <row r="23" spans="1:12" x14ac:dyDescent="0.25">
      <c r="A23" s="29" t="s">
        <v>16</v>
      </c>
      <c r="B23" s="30" t="s">
        <v>33</v>
      </c>
      <c r="C23" s="29"/>
      <c r="D23" s="31"/>
      <c r="E23" s="70"/>
      <c r="F23" s="29"/>
      <c r="G23" s="32">
        <f>SUBTOTAL(9,G24:G29)</f>
        <v>0</v>
      </c>
      <c r="H23" s="76"/>
    </row>
    <row r="24" spans="1:12" x14ac:dyDescent="0.25">
      <c r="A24" s="33"/>
      <c r="B24" s="45"/>
      <c r="C24" s="35"/>
      <c r="D24" s="36"/>
      <c r="E24" s="69"/>
      <c r="F24" s="38"/>
      <c r="G24" s="39">
        <f>F24*E24</f>
        <v>0</v>
      </c>
    </row>
    <row r="25" spans="1:12" x14ac:dyDescent="0.25">
      <c r="A25" s="33" t="s">
        <v>34</v>
      </c>
      <c r="B25" s="46" t="s">
        <v>258</v>
      </c>
      <c r="C25" s="35" t="s">
        <v>20</v>
      </c>
      <c r="D25" s="36"/>
      <c r="E25" s="71">
        <v>1</v>
      </c>
      <c r="F25" s="38"/>
      <c r="G25" s="48">
        <f>E25*F25</f>
        <v>0</v>
      </c>
    </row>
    <row r="26" spans="1:12" x14ac:dyDescent="0.25">
      <c r="A26" s="33" t="s">
        <v>36</v>
      </c>
      <c r="B26" s="46" t="s">
        <v>21</v>
      </c>
      <c r="C26" s="35" t="s">
        <v>20</v>
      </c>
      <c r="D26" s="36"/>
      <c r="E26" s="71">
        <v>1</v>
      </c>
      <c r="F26" s="38"/>
      <c r="G26" s="48">
        <f>E26*F26</f>
        <v>0</v>
      </c>
    </row>
    <row r="27" spans="1:12" x14ac:dyDescent="0.25">
      <c r="A27" s="33" t="s">
        <v>37</v>
      </c>
      <c r="B27" s="46" t="s">
        <v>35</v>
      </c>
      <c r="C27" s="35" t="s">
        <v>20</v>
      </c>
      <c r="D27" s="36"/>
      <c r="E27" s="71">
        <v>1</v>
      </c>
      <c r="F27" s="38"/>
      <c r="G27" s="48">
        <f>E27*F27</f>
        <v>0</v>
      </c>
      <c r="H27" s="78"/>
    </row>
    <row r="28" spans="1:12" x14ac:dyDescent="0.25">
      <c r="A28" s="33" t="s">
        <v>165</v>
      </c>
      <c r="B28" s="46" t="s">
        <v>25</v>
      </c>
      <c r="C28" s="35" t="s">
        <v>20</v>
      </c>
      <c r="D28" s="36"/>
      <c r="E28" s="71">
        <v>1</v>
      </c>
      <c r="F28" s="38"/>
      <c r="G28" s="48">
        <f>E28*F28</f>
        <v>0</v>
      </c>
      <c r="H28" s="78"/>
    </row>
    <row r="29" spans="1:12" x14ac:dyDescent="0.25">
      <c r="A29" s="33"/>
      <c r="B29" s="45"/>
      <c r="C29" s="50"/>
      <c r="D29" s="36"/>
      <c r="E29" s="71">
        <v>0</v>
      </c>
      <c r="F29" s="51"/>
      <c r="G29" s="47">
        <f>E29*F29</f>
        <v>0</v>
      </c>
    </row>
    <row r="30" spans="1:12" x14ac:dyDescent="0.25">
      <c r="A30" s="79" t="s">
        <v>2</v>
      </c>
      <c r="B30" s="95" t="str">
        <f>"Total HT BASE du sous chapitre "&amp;$B$13</f>
        <v>Total HT BASE du sous chapitre FRAIS GENERAUX - ETUDES</v>
      </c>
      <c r="C30" s="95"/>
      <c r="D30" s="52"/>
      <c r="E30" s="72"/>
      <c r="F30" s="72"/>
      <c r="G30" s="54">
        <f>G23+G15</f>
        <v>0</v>
      </c>
    </row>
    <row r="32" spans="1:12" x14ac:dyDescent="0.25">
      <c r="A32" s="40" t="s">
        <v>40</v>
      </c>
      <c r="B32" s="41" t="s">
        <v>216</v>
      </c>
      <c r="C32" s="40"/>
      <c r="D32" s="31"/>
      <c r="E32" s="68"/>
      <c r="F32" s="40"/>
      <c r="G32" s="42"/>
      <c r="L32" s="77"/>
    </row>
    <row r="33" spans="1:9" x14ac:dyDescent="0.25">
      <c r="A33" s="33"/>
      <c r="B33" s="34"/>
      <c r="C33" s="37"/>
      <c r="D33" s="36"/>
      <c r="E33" s="69"/>
      <c r="F33" s="38"/>
      <c r="G33" s="38"/>
    </row>
    <row r="34" spans="1:9" x14ac:dyDescent="0.25">
      <c r="A34" s="29" t="s">
        <v>42</v>
      </c>
      <c r="B34" s="30" t="s">
        <v>41</v>
      </c>
      <c r="C34" s="29"/>
      <c r="D34" s="31"/>
      <c r="E34" s="70"/>
      <c r="F34" s="29"/>
      <c r="G34" s="32">
        <f>SUBTOTAL(9,G35:G47)</f>
        <v>0</v>
      </c>
      <c r="H34" s="76"/>
    </row>
    <row r="35" spans="1:9" ht="13.9" customHeight="1" x14ac:dyDescent="0.25">
      <c r="A35" s="33"/>
      <c r="B35" s="45"/>
      <c r="C35" s="35"/>
      <c r="D35" s="36"/>
      <c r="E35" s="69"/>
      <c r="F35" s="38"/>
      <c r="G35" s="39">
        <f>F35*E35</f>
        <v>0</v>
      </c>
    </row>
    <row r="36" spans="1:9" x14ac:dyDescent="0.25">
      <c r="A36" s="33" t="s">
        <v>43</v>
      </c>
      <c r="B36" s="46" t="s">
        <v>219</v>
      </c>
      <c r="C36" s="35" t="s">
        <v>20</v>
      </c>
      <c r="D36" s="36"/>
      <c r="E36" s="71">
        <v>1</v>
      </c>
      <c r="F36" s="38"/>
      <c r="G36" s="48">
        <f t="shared" ref="G36:G46" si="0">E36*F36</f>
        <v>0</v>
      </c>
    </row>
    <row r="37" spans="1:9" x14ac:dyDescent="0.25">
      <c r="A37" s="33" t="s">
        <v>44</v>
      </c>
      <c r="B37" s="46" t="s">
        <v>220</v>
      </c>
      <c r="C37" s="35" t="s">
        <v>20</v>
      </c>
      <c r="D37" s="36"/>
      <c r="E37" s="71">
        <v>1</v>
      </c>
      <c r="F37" s="38"/>
      <c r="G37" s="48">
        <f t="shared" si="0"/>
        <v>0</v>
      </c>
      <c r="I37" s="77"/>
    </row>
    <row r="38" spans="1:9" x14ac:dyDescent="0.25">
      <c r="A38" s="33" t="s">
        <v>45</v>
      </c>
      <c r="B38" s="46" t="s">
        <v>55</v>
      </c>
      <c r="C38" s="35" t="s">
        <v>14</v>
      </c>
      <c r="D38" s="36"/>
      <c r="E38" s="71">
        <v>2</v>
      </c>
      <c r="F38" s="38"/>
      <c r="G38" s="48">
        <f t="shared" si="0"/>
        <v>0</v>
      </c>
    </row>
    <row r="39" spans="1:9" x14ac:dyDescent="0.25">
      <c r="A39" s="33" t="s">
        <v>49</v>
      </c>
      <c r="B39" s="46" t="s">
        <v>47</v>
      </c>
      <c r="C39" s="35" t="s">
        <v>14</v>
      </c>
      <c r="D39" s="36"/>
      <c r="E39" s="71">
        <f>18+14+19+1+22+3+2+11+6</f>
        <v>96</v>
      </c>
      <c r="F39" s="38"/>
      <c r="G39" s="48">
        <f t="shared" si="0"/>
        <v>0</v>
      </c>
    </row>
    <row r="40" spans="1:9" x14ac:dyDescent="0.25">
      <c r="A40" s="33" t="s">
        <v>51</v>
      </c>
      <c r="B40" s="46" t="s">
        <v>50</v>
      </c>
      <c r="C40" s="35" t="s">
        <v>14</v>
      </c>
      <c r="D40" s="36"/>
      <c r="E40" s="71">
        <v>10</v>
      </c>
      <c r="F40" s="38"/>
      <c r="G40" s="48">
        <f t="shared" si="0"/>
        <v>0</v>
      </c>
    </row>
    <row r="41" spans="1:9" x14ac:dyDescent="0.25">
      <c r="A41" s="33" t="s">
        <v>52</v>
      </c>
      <c r="B41" s="46" t="s">
        <v>222</v>
      </c>
      <c r="C41" s="35" t="s">
        <v>19</v>
      </c>
      <c r="D41" s="36"/>
      <c r="E41" s="71">
        <v>1</v>
      </c>
      <c r="F41" s="38"/>
      <c r="G41" s="48">
        <f t="shared" si="0"/>
        <v>0</v>
      </c>
    </row>
    <row r="42" spans="1:9" x14ac:dyDescent="0.25">
      <c r="A42" s="33" t="s">
        <v>53</v>
      </c>
      <c r="B42" s="46" t="s">
        <v>61</v>
      </c>
      <c r="C42" s="35" t="s">
        <v>14</v>
      </c>
      <c r="D42" s="36"/>
      <c r="E42" s="71">
        <v>7</v>
      </c>
      <c r="F42" s="38"/>
      <c r="G42" s="48">
        <f t="shared" si="0"/>
        <v>0</v>
      </c>
    </row>
    <row r="43" spans="1:9" x14ac:dyDescent="0.25">
      <c r="A43" s="33" t="s">
        <v>54</v>
      </c>
      <c r="B43" s="46" t="s">
        <v>62</v>
      </c>
      <c r="C43" s="35" t="s">
        <v>19</v>
      </c>
      <c r="D43" s="36"/>
      <c r="E43" s="71">
        <v>1</v>
      </c>
      <c r="F43" s="38"/>
      <c r="G43" s="48">
        <f t="shared" si="0"/>
        <v>0</v>
      </c>
    </row>
    <row r="44" spans="1:9" x14ac:dyDescent="0.25">
      <c r="A44" s="33" t="s">
        <v>217</v>
      </c>
      <c r="B44" s="46" t="s">
        <v>218</v>
      </c>
      <c r="C44" s="35" t="s">
        <v>14</v>
      </c>
      <c r="D44" s="36"/>
      <c r="E44" s="71">
        <v>8</v>
      </c>
      <c r="F44" s="38"/>
      <c r="G44" s="48">
        <f t="shared" si="0"/>
        <v>0</v>
      </c>
    </row>
    <row r="45" spans="1:9" x14ac:dyDescent="0.25">
      <c r="A45" s="33" t="s">
        <v>317</v>
      </c>
      <c r="B45" s="46" t="s">
        <v>318</v>
      </c>
      <c r="C45" s="35" t="s">
        <v>19</v>
      </c>
      <c r="D45" s="36"/>
      <c r="E45" s="71">
        <v>1</v>
      </c>
      <c r="F45" s="38"/>
      <c r="G45" s="48">
        <f t="shared" si="0"/>
        <v>0</v>
      </c>
    </row>
    <row r="46" spans="1:9" x14ac:dyDescent="0.25">
      <c r="A46" s="33" t="s">
        <v>322</v>
      </c>
      <c r="B46" s="46" t="s">
        <v>323</v>
      </c>
      <c r="C46" s="35" t="s">
        <v>59</v>
      </c>
      <c r="D46" s="36"/>
      <c r="E46" s="71">
        <v>73</v>
      </c>
      <c r="F46" s="38"/>
      <c r="G46" s="48">
        <f t="shared" si="0"/>
        <v>0</v>
      </c>
    </row>
    <row r="47" spans="1:9" x14ac:dyDescent="0.25">
      <c r="A47" s="33"/>
      <c r="B47" s="46"/>
      <c r="C47" s="49"/>
      <c r="D47" s="36"/>
      <c r="E47" s="71"/>
      <c r="F47" s="38"/>
      <c r="G47" s="48"/>
    </row>
    <row r="48" spans="1:9" x14ac:dyDescent="0.25">
      <c r="A48" s="29" t="s">
        <v>56</v>
      </c>
      <c r="B48" s="30" t="s">
        <v>57</v>
      </c>
      <c r="C48" s="29"/>
      <c r="D48" s="31"/>
      <c r="E48" s="70"/>
      <c r="F48" s="29"/>
      <c r="G48" s="32">
        <f>SUBTOTAL(9,G49:G59)</f>
        <v>0</v>
      </c>
      <c r="H48" s="76"/>
    </row>
    <row r="49" spans="1:12" x14ac:dyDescent="0.25">
      <c r="A49" s="33"/>
      <c r="B49" s="45"/>
      <c r="C49" s="35"/>
      <c r="D49" s="36"/>
      <c r="E49" s="69"/>
      <c r="F49" s="38"/>
      <c r="G49" s="39">
        <f>F49*E49</f>
        <v>0</v>
      </c>
    </row>
    <row r="50" spans="1:12" ht="38.25" x14ac:dyDescent="0.25">
      <c r="A50" s="33"/>
      <c r="B50" s="45" t="s">
        <v>60</v>
      </c>
      <c r="C50" s="35"/>
      <c r="D50" s="36"/>
      <c r="E50" s="69"/>
      <c r="F50" s="38"/>
      <c r="G50" s="39"/>
    </row>
    <row r="51" spans="1:12" x14ac:dyDescent="0.25">
      <c r="A51" s="33"/>
      <c r="B51" s="45"/>
      <c r="C51" s="35"/>
      <c r="D51" s="36"/>
      <c r="E51" s="71"/>
      <c r="F51" s="38"/>
      <c r="G51" s="58"/>
    </row>
    <row r="52" spans="1:12" x14ac:dyDescent="0.25">
      <c r="A52" s="33" t="s">
        <v>58</v>
      </c>
      <c r="B52" s="46" t="s">
        <v>63</v>
      </c>
      <c r="C52" s="35" t="s">
        <v>59</v>
      </c>
      <c r="D52" s="36"/>
      <c r="E52" s="71">
        <f>45+30</f>
        <v>75</v>
      </c>
      <c r="F52" s="38"/>
      <c r="G52" s="48">
        <f t="shared" ref="G52:G58" si="1">E52*F52</f>
        <v>0</v>
      </c>
      <c r="H52" s="78"/>
    </row>
    <row r="53" spans="1:12" x14ac:dyDescent="0.25">
      <c r="A53" s="33" t="s">
        <v>64</v>
      </c>
      <c r="B53" s="46" t="s">
        <v>68</v>
      </c>
      <c r="C53" s="35" t="s">
        <v>59</v>
      </c>
      <c r="D53" s="36"/>
      <c r="E53" s="71">
        <f>364+50+12+8+50+40+50+62+4</f>
        <v>640</v>
      </c>
      <c r="F53" s="38"/>
      <c r="G53" s="48">
        <f t="shared" si="1"/>
        <v>0</v>
      </c>
    </row>
    <row r="54" spans="1:12" x14ac:dyDescent="0.25">
      <c r="A54" s="33" t="s">
        <v>67</v>
      </c>
      <c r="B54" s="46" t="s">
        <v>71</v>
      </c>
      <c r="C54" s="35" t="s">
        <v>48</v>
      </c>
      <c r="D54" s="36"/>
      <c r="E54" s="71">
        <f>14+94*2+35+15+5+3+4+30+5+3+9+17+9+18+16*2+1+1.6+10*2+1+7.5+7</f>
        <v>425.1</v>
      </c>
      <c r="F54" s="38"/>
      <c r="G54" s="48">
        <f t="shared" si="1"/>
        <v>0</v>
      </c>
    </row>
    <row r="55" spans="1:12" x14ac:dyDescent="0.25">
      <c r="A55" s="33" t="s">
        <v>69</v>
      </c>
      <c r="B55" s="46" t="s">
        <v>244</v>
      </c>
      <c r="C55" s="35" t="s">
        <v>48</v>
      </c>
      <c r="D55" s="36"/>
      <c r="E55" s="71">
        <f>120+65+16+50+1.5*4+2*2+135+18+4*2</f>
        <v>422</v>
      </c>
      <c r="F55" s="38"/>
      <c r="G55" s="48">
        <f t="shared" si="1"/>
        <v>0</v>
      </c>
      <c r="H55" s="78"/>
    </row>
    <row r="56" spans="1:12" x14ac:dyDescent="0.25">
      <c r="A56" s="33" t="s">
        <v>70</v>
      </c>
      <c r="B56" s="46" t="s">
        <v>245</v>
      </c>
      <c r="C56" s="35" t="s">
        <v>48</v>
      </c>
      <c r="D56" s="36"/>
      <c r="E56" s="71">
        <f>75+15</f>
        <v>90</v>
      </c>
      <c r="F56" s="38"/>
      <c r="G56" s="48">
        <f t="shared" si="1"/>
        <v>0</v>
      </c>
      <c r="H56" s="78"/>
    </row>
    <row r="57" spans="1:12" x14ac:dyDescent="0.25">
      <c r="A57" s="33" t="s">
        <v>74</v>
      </c>
      <c r="B57" s="46" t="s">
        <v>66</v>
      </c>
      <c r="C57" s="35" t="s">
        <v>65</v>
      </c>
      <c r="D57" s="36"/>
      <c r="E57" s="71">
        <f>(736+32+176+6+15+15+15+26)*0.3</f>
        <v>306.3</v>
      </c>
      <c r="F57" s="38"/>
      <c r="G57" s="48">
        <f t="shared" si="1"/>
        <v>0</v>
      </c>
      <c r="H57" s="78"/>
    </row>
    <row r="58" spans="1:12" x14ac:dyDescent="0.25">
      <c r="A58" s="33" t="s">
        <v>75</v>
      </c>
      <c r="B58" s="46" t="s">
        <v>246</v>
      </c>
      <c r="C58" s="35" t="s">
        <v>59</v>
      </c>
      <c r="D58" s="36"/>
      <c r="E58" s="71">
        <v>45</v>
      </c>
      <c r="F58" s="38"/>
      <c r="G58" s="48">
        <f t="shared" si="1"/>
        <v>0</v>
      </c>
    </row>
    <row r="59" spans="1:12" x14ac:dyDescent="0.25">
      <c r="A59" s="33"/>
      <c r="B59" s="61"/>
      <c r="C59" s="35"/>
      <c r="D59" s="36"/>
      <c r="E59" s="71"/>
      <c r="F59" s="38"/>
      <c r="G59" s="58"/>
    </row>
    <row r="60" spans="1:12" x14ac:dyDescent="0.25">
      <c r="A60" s="84" t="s">
        <v>2</v>
      </c>
      <c r="B60" s="95" t="str">
        <f>"Total HT BASE du sous chapitre "&amp;B32</f>
        <v>Total HT BASE du sous chapitre TRAVAUX PREPARATOIRES ET LIBERATION DES EMPRISES</v>
      </c>
      <c r="C60" s="95"/>
      <c r="D60" s="52"/>
      <c r="E60" s="72"/>
      <c r="F60" s="72"/>
      <c r="G60" s="54">
        <f>G48+G34</f>
        <v>0</v>
      </c>
    </row>
    <row r="62" spans="1:12" x14ac:dyDescent="0.25">
      <c r="A62" s="40" t="s">
        <v>78</v>
      </c>
      <c r="B62" s="41" t="s">
        <v>231</v>
      </c>
      <c r="C62" s="40"/>
      <c r="D62" s="31"/>
      <c r="E62" s="68"/>
      <c r="F62" s="40"/>
      <c r="G62" s="42"/>
      <c r="L62" s="77"/>
    </row>
    <row r="63" spans="1:12" x14ac:dyDescent="0.25">
      <c r="A63" s="33"/>
      <c r="B63" s="34"/>
      <c r="C63" s="37"/>
      <c r="D63" s="36"/>
      <c r="E63" s="69"/>
      <c r="F63" s="38"/>
      <c r="G63" s="38"/>
    </row>
    <row r="64" spans="1:12" x14ac:dyDescent="0.25">
      <c r="A64" s="29" t="s">
        <v>79</v>
      </c>
      <c r="B64" s="30" t="s">
        <v>12</v>
      </c>
      <c r="C64" s="29"/>
      <c r="D64" s="31"/>
      <c r="E64" s="70"/>
      <c r="F64" s="29"/>
      <c r="G64" s="32"/>
      <c r="H64" s="76"/>
    </row>
    <row r="65" spans="1:9" ht="13.9" customHeight="1" x14ac:dyDescent="0.25">
      <c r="A65" s="33"/>
      <c r="B65" s="45"/>
      <c r="C65" s="35"/>
      <c r="D65" s="36"/>
      <c r="E65" s="69"/>
      <c r="F65" s="38"/>
      <c r="G65" s="39"/>
    </row>
    <row r="66" spans="1:9" x14ac:dyDescent="0.25">
      <c r="A66" s="29" t="s">
        <v>85</v>
      </c>
      <c r="B66" s="30" t="s">
        <v>80</v>
      </c>
      <c r="C66" s="29"/>
      <c r="D66" s="31"/>
      <c r="E66" s="70"/>
      <c r="F66" s="29"/>
      <c r="G66" s="32">
        <f>SUBTOTAL(9,G67:G75)</f>
        <v>0</v>
      </c>
      <c r="H66" s="76"/>
    </row>
    <row r="67" spans="1:9" ht="13.9" customHeight="1" x14ac:dyDescent="0.25">
      <c r="A67" s="33"/>
      <c r="B67" s="45"/>
      <c r="C67" s="35"/>
      <c r="D67" s="36"/>
      <c r="E67" s="69"/>
      <c r="F67" s="38"/>
      <c r="G67" s="39">
        <f>F67*E67</f>
        <v>0</v>
      </c>
    </row>
    <row r="68" spans="1:9" ht="25.5" x14ac:dyDescent="0.25">
      <c r="A68" s="33" t="s">
        <v>86</v>
      </c>
      <c r="B68" s="46" t="s">
        <v>72</v>
      </c>
      <c r="C68" s="35" t="s">
        <v>65</v>
      </c>
      <c r="D68" s="36"/>
      <c r="E68" s="71">
        <f>(32+30+736+176+364+6+4+15+62+45+50+40+50+15+8+26+45+15+12+50)*0.6</f>
        <v>1068.5999999999999</v>
      </c>
      <c r="F68" s="38"/>
      <c r="G68" s="48">
        <f t="shared" ref="G68:G74" si="2">E68*F68</f>
        <v>0</v>
      </c>
    </row>
    <row r="69" spans="1:9" x14ac:dyDescent="0.25">
      <c r="A69" s="33" t="s">
        <v>88</v>
      </c>
      <c r="B69" s="46" t="s">
        <v>73</v>
      </c>
      <c r="C69" s="35" t="s">
        <v>59</v>
      </c>
      <c r="D69" s="36"/>
      <c r="E69" s="71">
        <f>32+30+736+176+364+6+4+15+62+45+50+40+50+15+8+26+45+15+12+50</f>
        <v>1781</v>
      </c>
      <c r="F69" s="38"/>
      <c r="G69" s="48">
        <f t="shared" si="2"/>
        <v>0</v>
      </c>
    </row>
    <row r="70" spans="1:9" ht="25.5" x14ac:dyDescent="0.25">
      <c r="A70" s="33" t="s">
        <v>89</v>
      </c>
      <c r="B70" s="46" t="s">
        <v>84</v>
      </c>
      <c r="C70" s="35" t="s">
        <v>59</v>
      </c>
      <c r="D70" s="36"/>
      <c r="E70" s="71">
        <f>62+15+50</f>
        <v>127</v>
      </c>
      <c r="F70" s="38"/>
      <c r="G70" s="48">
        <f t="shared" si="2"/>
        <v>0</v>
      </c>
    </row>
    <row r="71" spans="1:9" ht="25.5" x14ac:dyDescent="0.25">
      <c r="A71" s="33" t="s">
        <v>223</v>
      </c>
      <c r="B71" s="46" t="s">
        <v>81</v>
      </c>
      <c r="C71" s="35" t="s">
        <v>59</v>
      </c>
      <c r="D71" s="36"/>
      <c r="E71" s="71">
        <f>4+50+18+25+56+15+8+637</f>
        <v>813</v>
      </c>
      <c r="F71" s="38"/>
      <c r="G71" s="48">
        <f t="shared" si="2"/>
        <v>0</v>
      </c>
      <c r="I71" s="77"/>
    </row>
    <row r="72" spans="1:9" ht="25.5" x14ac:dyDescent="0.25">
      <c r="A72" s="33" t="s">
        <v>225</v>
      </c>
      <c r="B72" s="46" t="s">
        <v>82</v>
      </c>
      <c r="C72" s="35" t="s">
        <v>59</v>
      </c>
      <c r="D72" s="36"/>
      <c r="E72" s="71">
        <f>430+47</f>
        <v>477</v>
      </c>
      <c r="F72" s="38"/>
      <c r="G72" s="48">
        <f t="shared" si="2"/>
        <v>0</v>
      </c>
    </row>
    <row r="73" spans="1:9" x14ac:dyDescent="0.25">
      <c r="A73" s="33" t="s">
        <v>260</v>
      </c>
      <c r="B73" s="46" t="s">
        <v>83</v>
      </c>
      <c r="C73" s="35" t="s">
        <v>59</v>
      </c>
      <c r="D73" s="36"/>
      <c r="E73" s="71">
        <f>E70</f>
        <v>127</v>
      </c>
      <c r="F73" s="38"/>
      <c r="G73" s="48">
        <f t="shared" si="2"/>
        <v>0</v>
      </c>
    </row>
    <row r="74" spans="1:9" x14ac:dyDescent="0.25">
      <c r="A74" s="33" t="s">
        <v>261</v>
      </c>
      <c r="B74" s="46" t="s">
        <v>95</v>
      </c>
      <c r="C74" s="35" t="s">
        <v>59</v>
      </c>
      <c r="D74" s="36"/>
      <c r="E74" s="71">
        <f>E71+E72+90</f>
        <v>1380</v>
      </c>
      <c r="F74" s="38"/>
      <c r="G74" s="48">
        <f t="shared" si="2"/>
        <v>0</v>
      </c>
    </row>
    <row r="75" spans="1:9" x14ac:dyDescent="0.25">
      <c r="A75" s="33"/>
      <c r="B75" s="46"/>
      <c r="C75" s="49"/>
      <c r="D75" s="36"/>
      <c r="E75" s="71"/>
      <c r="F75" s="38"/>
      <c r="G75" s="48"/>
    </row>
    <row r="76" spans="1:9" x14ac:dyDescent="0.25">
      <c r="A76" s="33"/>
      <c r="B76" s="46"/>
      <c r="C76" s="49"/>
      <c r="D76" s="36"/>
      <c r="E76" s="71"/>
      <c r="F76" s="38"/>
      <c r="G76" s="48"/>
    </row>
    <row r="77" spans="1:9" x14ac:dyDescent="0.25">
      <c r="A77" s="29" t="s">
        <v>90</v>
      </c>
      <c r="B77" s="30" t="s">
        <v>224</v>
      </c>
      <c r="C77" s="29"/>
      <c r="D77" s="31"/>
      <c r="E77" s="70"/>
      <c r="F77" s="29"/>
      <c r="G77" s="32">
        <f>SUBTOTAL(9,G78:G84)</f>
        <v>0</v>
      </c>
      <c r="H77" s="76"/>
    </row>
    <row r="78" spans="1:9" x14ac:dyDescent="0.25">
      <c r="A78" s="33"/>
      <c r="B78" s="45"/>
      <c r="C78" s="35"/>
      <c r="D78" s="36"/>
      <c r="E78" s="69"/>
      <c r="F78" s="38"/>
      <c r="G78" s="39">
        <f>F78*E78</f>
        <v>0</v>
      </c>
    </row>
    <row r="79" spans="1:9" x14ac:dyDescent="0.25">
      <c r="A79" s="33" t="s">
        <v>91</v>
      </c>
      <c r="B79" s="46" t="s">
        <v>96</v>
      </c>
      <c r="C79" s="35" t="s">
        <v>59</v>
      </c>
      <c r="D79" s="62"/>
      <c r="E79" s="71">
        <f>62+15+50</f>
        <v>127</v>
      </c>
      <c r="F79" s="38"/>
      <c r="G79" s="48">
        <f t="shared" ref="G79:G84" si="3">E79*F79</f>
        <v>0</v>
      </c>
      <c r="H79" s="78"/>
    </row>
    <row r="80" spans="1:9" x14ac:dyDescent="0.25">
      <c r="A80" s="33" t="s">
        <v>92</v>
      </c>
      <c r="B80" s="46" t="s">
        <v>103</v>
      </c>
      <c r="C80" s="35" t="s">
        <v>59</v>
      </c>
      <c r="D80" s="62"/>
      <c r="E80" s="71">
        <f>4+50+18+25+56+15+8+637</f>
        <v>813</v>
      </c>
      <c r="F80" s="38"/>
      <c r="G80" s="48">
        <f t="shared" si="3"/>
        <v>0</v>
      </c>
      <c r="H80" s="78"/>
    </row>
    <row r="81" spans="1:8" x14ac:dyDescent="0.25">
      <c r="A81" s="33" t="s">
        <v>97</v>
      </c>
      <c r="B81" s="46" t="s">
        <v>93</v>
      </c>
      <c r="C81" s="35" t="s">
        <v>59</v>
      </c>
      <c r="D81" s="36"/>
      <c r="E81" s="71">
        <f>430+47</f>
        <v>477</v>
      </c>
      <c r="F81" s="38"/>
      <c r="G81" s="48">
        <f t="shared" si="3"/>
        <v>0</v>
      </c>
      <c r="H81" s="78"/>
    </row>
    <row r="82" spans="1:8" x14ac:dyDescent="0.25">
      <c r="A82" s="33" t="s">
        <v>99</v>
      </c>
      <c r="B82" s="46" t="s">
        <v>87</v>
      </c>
      <c r="C82" s="35" t="s">
        <v>59</v>
      </c>
      <c r="D82" s="36"/>
      <c r="E82" s="71">
        <f>637+477</f>
        <v>1114</v>
      </c>
      <c r="F82" s="38"/>
      <c r="G82" s="48">
        <f t="shared" si="3"/>
        <v>0</v>
      </c>
    </row>
    <row r="83" spans="1:8" x14ac:dyDescent="0.25">
      <c r="A83" s="33" t="s">
        <v>100</v>
      </c>
      <c r="B83" s="46" t="s">
        <v>94</v>
      </c>
      <c r="C83" s="35" t="s">
        <v>59</v>
      </c>
      <c r="D83" s="36"/>
      <c r="E83" s="71">
        <v>90</v>
      </c>
      <c r="F83" s="38"/>
      <c r="G83" s="48">
        <f t="shared" si="3"/>
        <v>0</v>
      </c>
      <c r="H83" s="78"/>
    </row>
    <row r="84" spans="1:8" x14ac:dyDescent="0.25">
      <c r="A84" s="33"/>
      <c r="B84" s="61"/>
      <c r="C84" s="35"/>
      <c r="D84" s="36"/>
      <c r="E84" s="71"/>
      <c r="F84" s="38"/>
      <c r="G84" s="58">
        <f t="shared" si="3"/>
        <v>0</v>
      </c>
    </row>
    <row r="85" spans="1:8" x14ac:dyDescent="0.25">
      <c r="A85" s="29" t="s">
        <v>152</v>
      </c>
      <c r="B85" s="30" t="s">
        <v>226</v>
      </c>
      <c r="C85" s="29"/>
      <c r="D85" s="31"/>
      <c r="E85" s="70"/>
      <c r="F85" s="29"/>
      <c r="G85" s="32">
        <f>SUBTOTAL(9,G86:G92)</f>
        <v>0</v>
      </c>
      <c r="H85" s="76"/>
    </row>
    <row r="86" spans="1:8" x14ac:dyDescent="0.25">
      <c r="A86" s="33"/>
      <c r="B86" s="45"/>
      <c r="C86" s="35"/>
      <c r="D86" s="36"/>
      <c r="E86" s="69"/>
      <c r="F86" s="38"/>
      <c r="G86" s="39">
        <f>F86*E86</f>
        <v>0</v>
      </c>
    </row>
    <row r="87" spans="1:8" x14ac:dyDescent="0.25">
      <c r="A87" s="33" t="s">
        <v>153</v>
      </c>
      <c r="B87" s="46" t="s">
        <v>262</v>
      </c>
      <c r="C87" s="35"/>
      <c r="D87" s="36"/>
      <c r="E87" s="71"/>
      <c r="F87" s="38"/>
      <c r="G87" s="48"/>
      <c r="H87" s="78"/>
    </row>
    <row r="88" spans="1:8" x14ac:dyDescent="0.25">
      <c r="A88" s="33" t="s">
        <v>154</v>
      </c>
      <c r="B88" s="46" t="s">
        <v>98</v>
      </c>
      <c r="C88" s="35" t="s">
        <v>48</v>
      </c>
      <c r="D88" s="36"/>
      <c r="E88" s="71">
        <f>2+3+25+18+60+17+7+130+140+14</f>
        <v>416</v>
      </c>
      <c r="F88" s="38"/>
      <c r="G88" s="48">
        <f>E88*F88</f>
        <v>0</v>
      </c>
      <c r="H88" s="78"/>
    </row>
    <row r="89" spans="1:8" x14ac:dyDescent="0.25">
      <c r="A89" s="33" t="s">
        <v>157</v>
      </c>
      <c r="B89" s="46" t="s">
        <v>101</v>
      </c>
      <c r="C89" s="35" t="s">
        <v>48</v>
      </c>
      <c r="D89" s="36"/>
      <c r="E89" s="71">
        <f>4+5+4+3</f>
        <v>16</v>
      </c>
      <c r="F89" s="38"/>
      <c r="G89" s="48">
        <f>E89*F89</f>
        <v>0</v>
      </c>
      <c r="H89" s="78"/>
    </row>
    <row r="90" spans="1:8" x14ac:dyDescent="0.25">
      <c r="A90" s="33" t="s">
        <v>158</v>
      </c>
      <c r="B90" s="46" t="s">
        <v>102</v>
      </c>
      <c r="C90" s="35" t="s">
        <v>48</v>
      </c>
      <c r="D90" s="36"/>
      <c r="E90" s="71">
        <f>8+25+6+5+7</f>
        <v>51</v>
      </c>
      <c r="F90" s="38"/>
      <c r="G90" s="48">
        <f>E90*F90</f>
        <v>0</v>
      </c>
      <c r="H90" s="78"/>
    </row>
    <row r="91" spans="1:8" x14ac:dyDescent="0.25">
      <c r="A91" s="33" t="s">
        <v>160</v>
      </c>
      <c r="B91" s="46" t="s">
        <v>227</v>
      </c>
      <c r="C91" s="35" t="s">
        <v>48</v>
      </c>
      <c r="D91" s="36"/>
      <c r="E91" s="71">
        <f>7+10+6+5+2</f>
        <v>30</v>
      </c>
      <c r="F91" s="38"/>
      <c r="G91" s="48">
        <f>E91*F91</f>
        <v>0</v>
      </c>
    </row>
    <row r="92" spans="1:8" x14ac:dyDescent="0.25">
      <c r="A92" s="33"/>
      <c r="B92" s="61"/>
      <c r="C92" s="35"/>
      <c r="D92" s="36"/>
      <c r="E92" s="71"/>
      <c r="F92" s="38"/>
      <c r="G92" s="58">
        <f>E92*F92</f>
        <v>0</v>
      </c>
    </row>
    <row r="93" spans="1:8" x14ac:dyDescent="0.25">
      <c r="A93" s="29" t="s">
        <v>263</v>
      </c>
      <c r="B93" s="30" t="s">
        <v>247</v>
      </c>
      <c r="C93" s="29"/>
      <c r="D93" s="31"/>
      <c r="E93" s="70"/>
      <c r="F93" s="29"/>
      <c r="G93" s="32">
        <f>SUBTOTAL(9,G94:G101)</f>
        <v>0</v>
      </c>
      <c r="H93" s="76"/>
    </row>
    <row r="94" spans="1:8" x14ac:dyDescent="0.25">
      <c r="A94" s="33"/>
      <c r="B94" s="45"/>
      <c r="C94" s="35"/>
      <c r="D94" s="36"/>
      <c r="E94" s="69"/>
      <c r="F94" s="38"/>
      <c r="G94" s="39">
        <f>F94*E94</f>
        <v>0</v>
      </c>
    </row>
    <row r="95" spans="1:8" x14ac:dyDescent="0.25">
      <c r="A95" s="33" t="s">
        <v>264</v>
      </c>
      <c r="B95" s="46" t="s">
        <v>228</v>
      </c>
      <c r="C95" s="35" t="s">
        <v>59</v>
      </c>
      <c r="D95" s="36"/>
      <c r="E95" s="71">
        <v>25</v>
      </c>
      <c r="F95" s="38"/>
      <c r="G95" s="48">
        <f t="shared" ref="G95:G100" si="4">E95*F95</f>
        <v>0</v>
      </c>
      <c r="H95" s="78"/>
    </row>
    <row r="96" spans="1:8" x14ac:dyDescent="0.25">
      <c r="A96" s="33" t="s">
        <v>265</v>
      </c>
      <c r="B96" s="46" t="s">
        <v>229</v>
      </c>
      <c r="C96" s="35" t="s">
        <v>59</v>
      </c>
      <c r="D96" s="36"/>
      <c r="E96" s="71">
        <v>23</v>
      </c>
      <c r="F96" s="38"/>
      <c r="G96" s="48">
        <f t="shared" si="4"/>
        <v>0</v>
      </c>
      <c r="H96" s="78"/>
    </row>
    <row r="97" spans="1:12" x14ac:dyDescent="0.25">
      <c r="A97" s="33" t="s">
        <v>266</v>
      </c>
      <c r="B97" s="46" t="s">
        <v>155</v>
      </c>
      <c r="C97" s="35" t="s">
        <v>19</v>
      </c>
      <c r="D97" s="36"/>
      <c r="E97" s="71">
        <v>1</v>
      </c>
      <c r="F97" s="38"/>
      <c r="G97" s="48">
        <f t="shared" si="4"/>
        <v>0</v>
      </c>
      <c r="H97" s="78"/>
    </row>
    <row r="98" spans="1:12" x14ac:dyDescent="0.25">
      <c r="A98" s="33" t="s">
        <v>267</v>
      </c>
      <c r="B98" s="46" t="s">
        <v>156</v>
      </c>
      <c r="C98" s="35" t="s">
        <v>19</v>
      </c>
      <c r="D98" s="36"/>
      <c r="E98" s="71">
        <v>2</v>
      </c>
      <c r="F98" s="38"/>
      <c r="G98" s="48">
        <f t="shared" si="4"/>
        <v>0</v>
      </c>
      <c r="H98" s="78"/>
    </row>
    <row r="99" spans="1:12" x14ac:dyDescent="0.25">
      <c r="A99" s="33" t="s">
        <v>268</v>
      </c>
      <c r="B99" s="46" t="s">
        <v>159</v>
      </c>
      <c r="C99" s="35" t="s">
        <v>19</v>
      </c>
      <c r="D99" s="36"/>
      <c r="E99" s="71">
        <v>2</v>
      </c>
      <c r="F99" s="38"/>
      <c r="G99" s="48">
        <f t="shared" si="4"/>
        <v>0</v>
      </c>
      <c r="H99" s="78"/>
    </row>
    <row r="100" spans="1:12" x14ac:dyDescent="0.25">
      <c r="A100" s="33" t="s">
        <v>269</v>
      </c>
      <c r="B100" s="46" t="s">
        <v>230</v>
      </c>
      <c r="C100" s="35" t="s">
        <v>19</v>
      </c>
      <c r="D100" s="36"/>
      <c r="E100" s="71">
        <v>7</v>
      </c>
      <c r="F100" s="38"/>
      <c r="G100" s="48">
        <f t="shared" si="4"/>
        <v>0</v>
      </c>
      <c r="H100" s="78"/>
    </row>
    <row r="101" spans="1:12" s="25" customFormat="1" x14ac:dyDescent="0.25">
      <c r="A101" s="33"/>
      <c r="B101" s="46"/>
      <c r="C101" s="35"/>
      <c r="D101" s="36"/>
      <c r="E101" s="71"/>
      <c r="F101" s="38"/>
      <c r="G101" s="58"/>
    </row>
    <row r="102" spans="1:12" x14ac:dyDescent="0.25">
      <c r="A102" s="85" t="s">
        <v>2</v>
      </c>
      <c r="B102" s="95" t="str">
        <f>"Total HT BASE du sous chapitre "&amp;B62</f>
        <v>Total HT BASE du sous chapitre VOIRIE - BORDURES - GENIE CIVIL</v>
      </c>
      <c r="C102" s="95"/>
      <c r="D102" s="52"/>
      <c r="E102" s="72"/>
      <c r="F102" s="72"/>
      <c r="G102" s="54">
        <f>G93+G85+G77+G66</f>
        <v>0</v>
      </c>
    </row>
    <row r="103" spans="1:12" x14ac:dyDescent="0.25">
      <c r="A103" s="33"/>
      <c r="B103" s="61"/>
      <c r="C103" s="35"/>
      <c r="D103" s="36"/>
      <c r="E103" s="71"/>
      <c r="F103" s="38"/>
      <c r="G103" s="58">
        <f>E103*F103</f>
        <v>0</v>
      </c>
    </row>
    <row r="105" spans="1:12" x14ac:dyDescent="0.25">
      <c r="A105" s="40" t="s">
        <v>104</v>
      </c>
      <c r="B105" s="41" t="s">
        <v>232</v>
      </c>
      <c r="C105" s="40"/>
      <c r="D105" s="31"/>
      <c r="E105" s="68"/>
      <c r="F105" s="40"/>
      <c r="G105" s="42"/>
      <c r="L105" s="77"/>
    </row>
    <row r="106" spans="1:12" x14ac:dyDescent="0.25">
      <c r="A106" s="33"/>
      <c r="B106" s="34"/>
      <c r="C106" s="37"/>
      <c r="D106" s="36"/>
      <c r="E106" s="69"/>
      <c r="F106" s="38"/>
      <c r="G106" s="38"/>
    </row>
    <row r="107" spans="1:12" x14ac:dyDescent="0.25">
      <c r="A107" s="29" t="s">
        <v>105</v>
      </c>
      <c r="B107" s="30" t="s">
        <v>12</v>
      </c>
      <c r="C107" s="29"/>
      <c r="D107" s="31"/>
      <c r="E107" s="70"/>
      <c r="F107" s="29"/>
      <c r="G107" s="32"/>
      <c r="H107" s="76"/>
    </row>
    <row r="108" spans="1:12" x14ac:dyDescent="0.25">
      <c r="A108" s="33"/>
      <c r="B108" s="45"/>
      <c r="C108" s="35"/>
      <c r="D108" s="36"/>
      <c r="E108" s="69"/>
      <c r="F108" s="38"/>
      <c r="G108" s="39"/>
    </row>
    <row r="109" spans="1:12" x14ac:dyDescent="0.25">
      <c r="A109" s="29" t="s">
        <v>110</v>
      </c>
      <c r="B109" s="30" t="s">
        <v>270</v>
      </c>
      <c r="C109" s="29"/>
      <c r="D109" s="31"/>
      <c r="E109" s="70"/>
      <c r="F109" s="29"/>
      <c r="G109" s="32">
        <f>SUBTOTAL(9,G110:G114)</f>
        <v>0</v>
      </c>
      <c r="H109" s="76"/>
    </row>
    <row r="110" spans="1:12" x14ac:dyDescent="0.25">
      <c r="A110" s="33"/>
      <c r="B110" s="45"/>
      <c r="C110" s="35"/>
      <c r="D110" s="36"/>
      <c r="E110" s="69"/>
      <c r="F110" s="38"/>
      <c r="G110" s="39">
        <f>F110*E110</f>
        <v>0</v>
      </c>
    </row>
    <row r="111" spans="1:12" x14ac:dyDescent="0.25">
      <c r="A111" s="33" t="s">
        <v>111</v>
      </c>
      <c r="B111" s="46" t="s">
        <v>235</v>
      </c>
      <c r="C111" s="35" t="s">
        <v>19</v>
      </c>
      <c r="D111" s="36"/>
      <c r="E111" s="71">
        <v>1</v>
      </c>
      <c r="F111" s="38"/>
      <c r="G111" s="48">
        <f>E111*F111</f>
        <v>0</v>
      </c>
      <c r="H111" s="78"/>
    </row>
    <row r="112" spans="1:12" x14ac:dyDescent="0.25">
      <c r="A112" s="33" t="s">
        <v>112</v>
      </c>
      <c r="B112" s="46" t="s">
        <v>76</v>
      </c>
      <c r="C112" s="35" t="s">
        <v>19</v>
      </c>
      <c r="D112" s="36"/>
      <c r="E112" s="71">
        <v>1</v>
      </c>
      <c r="F112" s="38"/>
      <c r="G112" s="48">
        <f>E112*F112</f>
        <v>0</v>
      </c>
      <c r="H112" s="78"/>
    </row>
    <row r="113" spans="1:9" x14ac:dyDescent="0.25">
      <c r="A113" s="33" t="s">
        <v>113</v>
      </c>
      <c r="B113" s="46" t="s">
        <v>236</v>
      </c>
      <c r="C113" s="35" t="s">
        <v>19</v>
      </c>
      <c r="D113" s="36"/>
      <c r="E113" s="71">
        <v>1</v>
      </c>
      <c r="F113" s="38"/>
      <c r="G113" s="48">
        <f>E113*F113</f>
        <v>0</v>
      </c>
      <c r="H113" s="78"/>
    </row>
    <row r="115" spans="1:9" x14ac:dyDescent="0.25">
      <c r="A115" s="29" t="s">
        <v>115</v>
      </c>
      <c r="B115" s="30" t="s">
        <v>248</v>
      </c>
      <c r="C115" s="29"/>
      <c r="D115" s="31"/>
      <c r="E115" s="70"/>
      <c r="F115" s="29"/>
      <c r="G115" s="32">
        <f>SUBTOTAL(9,G116:G127)</f>
        <v>0</v>
      </c>
      <c r="H115" s="76"/>
    </row>
    <row r="116" spans="1:9" ht="13.9" customHeight="1" x14ac:dyDescent="0.25">
      <c r="A116" s="33"/>
      <c r="B116" s="45"/>
      <c r="C116" s="35"/>
      <c r="D116" s="36"/>
      <c r="E116" s="69"/>
      <c r="F116" s="38"/>
      <c r="G116" s="39">
        <f>F116*E116</f>
        <v>0</v>
      </c>
    </row>
    <row r="117" spans="1:9" ht="25.5" x14ac:dyDescent="0.25">
      <c r="A117" s="33" t="s">
        <v>116</v>
      </c>
      <c r="B117" s="46" t="s">
        <v>201</v>
      </c>
      <c r="C117" s="35" t="s">
        <v>48</v>
      </c>
      <c r="D117" s="36"/>
      <c r="E117" s="71">
        <f>+E123</f>
        <v>31</v>
      </c>
      <c r="F117" s="38"/>
      <c r="G117" s="48">
        <f t="shared" ref="G117:G126" si="5">E117*F117</f>
        <v>0</v>
      </c>
    </row>
    <row r="118" spans="1:9" x14ac:dyDescent="0.25">
      <c r="A118" s="33" t="s">
        <v>117</v>
      </c>
      <c r="B118" s="46" t="s">
        <v>77</v>
      </c>
      <c r="C118" s="35" t="s">
        <v>19</v>
      </c>
      <c r="D118" s="36"/>
      <c r="E118" s="71">
        <v>1</v>
      </c>
      <c r="F118" s="38"/>
      <c r="G118" s="48">
        <f t="shared" si="5"/>
        <v>0</v>
      </c>
      <c r="H118" s="78"/>
    </row>
    <row r="119" spans="1:9" x14ac:dyDescent="0.25">
      <c r="A119" s="33" t="s">
        <v>202</v>
      </c>
      <c r="B119" s="46" t="s">
        <v>237</v>
      </c>
      <c r="C119" s="35" t="s">
        <v>19</v>
      </c>
      <c r="D119" s="36"/>
      <c r="E119" s="71">
        <v>1</v>
      </c>
      <c r="F119" s="38"/>
      <c r="G119" s="48">
        <f t="shared" si="5"/>
        <v>0</v>
      </c>
      <c r="H119" s="78"/>
    </row>
    <row r="120" spans="1:9" x14ac:dyDescent="0.25">
      <c r="A120" s="33" t="s">
        <v>271</v>
      </c>
      <c r="B120" s="46" t="s">
        <v>106</v>
      </c>
      <c r="C120" s="35" t="s">
        <v>48</v>
      </c>
      <c r="D120" s="36"/>
      <c r="E120" s="71">
        <v>25</v>
      </c>
      <c r="F120" s="38"/>
      <c r="G120" s="48">
        <f t="shared" si="5"/>
        <v>0</v>
      </c>
    </row>
    <row r="121" spans="1:9" x14ac:dyDescent="0.25">
      <c r="A121" s="33" t="s">
        <v>272</v>
      </c>
      <c r="B121" s="46" t="s">
        <v>107</v>
      </c>
      <c r="C121" s="35" t="s">
        <v>20</v>
      </c>
      <c r="D121" s="36"/>
      <c r="E121" s="71">
        <v>1</v>
      </c>
      <c r="F121" s="38"/>
      <c r="G121" s="48">
        <f t="shared" si="5"/>
        <v>0</v>
      </c>
      <c r="I121" s="77"/>
    </row>
    <row r="122" spans="1:9" x14ac:dyDescent="0.25">
      <c r="A122" s="33" t="s">
        <v>273</v>
      </c>
      <c r="B122" s="46" t="s">
        <v>108</v>
      </c>
      <c r="C122" s="35" t="s">
        <v>20</v>
      </c>
      <c r="D122" s="36"/>
      <c r="E122" s="71">
        <v>1</v>
      </c>
      <c r="F122" s="38"/>
      <c r="G122" s="48">
        <f t="shared" si="5"/>
        <v>0</v>
      </c>
    </row>
    <row r="123" spans="1:9" x14ac:dyDescent="0.25">
      <c r="A123" s="33" t="s">
        <v>274</v>
      </c>
      <c r="B123" s="46" t="s">
        <v>109</v>
      </c>
      <c r="C123" s="35" t="s">
        <v>48</v>
      </c>
      <c r="D123" s="36"/>
      <c r="E123" s="71">
        <f>2+2+9+18</f>
        <v>31</v>
      </c>
      <c r="F123" s="38"/>
      <c r="G123" s="48">
        <f t="shared" si="5"/>
        <v>0</v>
      </c>
    </row>
    <row r="124" spans="1:9" x14ac:dyDescent="0.25">
      <c r="A124" s="33" t="s">
        <v>275</v>
      </c>
      <c r="B124" s="46" t="s">
        <v>238</v>
      </c>
      <c r="C124" s="35" t="s">
        <v>14</v>
      </c>
      <c r="D124" s="36"/>
      <c r="E124" s="71">
        <v>1</v>
      </c>
      <c r="F124" s="38"/>
      <c r="G124" s="48">
        <f t="shared" si="5"/>
        <v>0</v>
      </c>
    </row>
    <row r="125" spans="1:9" x14ac:dyDescent="0.25">
      <c r="A125" s="33" t="s">
        <v>276</v>
      </c>
      <c r="B125" s="46" t="s">
        <v>239</v>
      </c>
      <c r="C125" s="35" t="s">
        <v>14</v>
      </c>
      <c r="D125" s="36"/>
      <c r="E125" s="71">
        <v>1</v>
      </c>
      <c r="F125" s="38"/>
      <c r="G125" s="48">
        <f t="shared" si="5"/>
        <v>0</v>
      </c>
    </row>
    <row r="126" spans="1:9" x14ac:dyDescent="0.25">
      <c r="A126" s="33" t="s">
        <v>277</v>
      </c>
      <c r="B126" s="46" t="s">
        <v>240</v>
      </c>
      <c r="C126" s="35" t="s">
        <v>19</v>
      </c>
      <c r="D126" s="36"/>
      <c r="E126" s="71">
        <v>1</v>
      </c>
      <c r="F126" s="38"/>
      <c r="G126" s="48">
        <f t="shared" si="5"/>
        <v>0</v>
      </c>
    </row>
    <row r="127" spans="1:9" x14ac:dyDescent="0.25">
      <c r="A127" s="33"/>
      <c r="B127" s="46"/>
      <c r="C127" s="49"/>
      <c r="D127" s="36"/>
      <c r="E127" s="71"/>
      <c r="F127" s="38"/>
      <c r="G127" s="48"/>
    </row>
    <row r="128" spans="1:9" x14ac:dyDescent="0.25">
      <c r="A128" s="29" t="s">
        <v>120</v>
      </c>
      <c r="B128" s="30" t="s">
        <v>249</v>
      </c>
      <c r="C128" s="29"/>
      <c r="D128" s="31"/>
      <c r="E128" s="70"/>
      <c r="F128" s="29"/>
      <c r="G128" s="32">
        <f>SUBTOTAL(9,G129:G134)</f>
        <v>0</v>
      </c>
      <c r="H128" s="76"/>
    </row>
    <row r="129" spans="1:9" ht="13.9" customHeight="1" x14ac:dyDescent="0.25">
      <c r="A129" s="33"/>
      <c r="B129" s="45"/>
      <c r="C129" s="35"/>
      <c r="D129" s="36"/>
      <c r="E129" s="69"/>
      <c r="F129" s="38"/>
      <c r="G129" s="39">
        <f>F129*E129</f>
        <v>0</v>
      </c>
    </row>
    <row r="130" spans="1:9" ht="25.5" x14ac:dyDescent="0.25">
      <c r="A130" s="33" t="s">
        <v>121</v>
      </c>
      <c r="B130" s="46" t="s">
        <v>201</v>
      </c>
      <c r="C130" s="35" t="s">
        <v>48</v>
      </c>
      <c r="D130" s="36"/>
      <c r="E130" s="71">
        <f>+E131</f>
        <v>12</v>
      </c>
      <c r="F130" s="38"/>
      <c r="G130" s="48">
        <f>E130*F130</f>
        <v>0</v>
      </c>
    </row>
    <row r="131" spans="1:9" x14ac:dyDescent="0.25">
      <c r="A131" s="33" t="s">
        <v>122</v>
      </c>
      <c r="B131" s="46" t="s">
        <v>118</v>
      </c>
      <c r="C131" s="35" t="s">
        <v>48</v>
      </c>
      <c r="D131" s="36"/>
      <c r="E131" s="71">
        <v>12</v>
      </c>
      <c r="F131" s="38"/>
      <c r="G131" s="48">
        <f>E131*F131</f>
        <v>0</v>
      </c>
    </row>
    <row r="132" spans="1:9" x14ac:dyDescent="0.25">
      <c r="A132" s="33" t="s">
        <v>125</v>
      </c>
      <c r="B132" s="46" t="s">
        <v>119</v>
      </c>
      <c r="C132" s="35" t="s">
        <v>14</v>
      </c>
      <c r="D132" s="36"/>
      <c r="E132" s="71">
        <v>1</v>
      </c>
      <c r="F132" s="38"/>
      <c r="G132" s="48">
        <f>E132*F132</f>
        <v>0</v>
      </c>
      <c r="I132" s="77"/>
    </row>
    <row r="133" spans="1:9" x14ac:dyDescent="0.25">
      <c r="A133" s="33" t="s">
        <v>126</v>
      </c>
      <c r="B133" s="46" t="s">
        <v>321</v>
      </c>
      <c r="C133" s="35" t="s">
        <v>19</v>
      </c>
      <c r="D133" s="36"/>
      <c r="E133" s="71">
        <v>1</v>
      </c>
      <c r="F133" s="38"/>
      <c r="G133" s="48">
        <f>E133*F133</f>
        <v>0</v>
      </c>
    </row>
    <row r="134" spans="1:9" x14ac:dyDescent="0.25">
      <c r="A134" s="33"/>
      <c r="B134" s="46"/>
      <c r="C134" s="49"/>
      <c r="D134" s="36"/>
      <c r="E134" s="71"/>
      <c r="F134" s="38"/>
      <c r="G134" s="48"/>
    </row>
    <row r="135" spans="1:9" x14ac:dyDescent="0.25">
      <c r="A135" s="29" t="s">
        <v>278</v>
      </c>
      <c r="B135" s="30" t="s">
        <v>210</v>
      </c>
      <c r="C135" s="29"/>
      <c r="D135" s="31"/>
      <c r="E135" s="70"/>
      <c r="F135" s="29"/>
      <c r="G135" s="32">
        <f>SUBTOTAL(9,G136:G140)</f>
        <v>0</v>
      </c>
      <c r="H135" s="76"/>
    </row>
    <row r="136" spans="1:9" ht="13.9" customHeight="1" x14ac:dyDescent="0.25">
      <c r="A136" s="33"/>
      <c r="B136" s="45"/>
      <c r="C136" s="35"/>
      <c r="D136" s="36"/>
      <c r="E136" s="69"/>
      <c r="F136" s="38"/>
      <c r="G136" s="39">
        <f>F136*E136</f>
        <v>0</v>
      </c>
    </row>
    <row r="137" spans="1:9" x14ac:dyDescent="0.25">
      <c r="A137" s="33" t="s">
        <v>279</v>
      </c>
      <c r="B137" s="46" t="s">
        <v>114</v>
      </c>
      <c r="C137" s="35" t="s">
        <v>20</v>
      </c>
      <c r="D137" s="36"/>
      <c r="E137" s="71">
        <v>1</v>
      </c>
      <c r="F137" s="38"/>
      <c r="G137" s="48">
        <f>E137*F137</f>
        <v>0</v>
      </c>
    </row>
    <row r="138" spans="1:9" x14ac:dyDescent="0.25">
      <c r="A138" s="33" t="s">
        <v>280</v>
      </c>
      <c r="B138" s="46" t="s">
        <v>241</v>
      </c>
      <c r="C138" s="35" t="s">
        <v>48</v>
      </c>
      <c r="D138" s="36"/>
      <c r="E138" s="71">
        <v>50</v>
      </c>
      <c r="F138" s="38"/>
      <c r="G138" s="48">
        <f>E138*F138</f>
        <v>0</v>
      </c>
    </row>
    <row r="139" spans="1:9" x14ac:dyDescent="0.25">
      <c r="A139" s="33" t="s">
        <v>319</v>
      </c>
      <c r="B139" s="46" t="s">
        <v>320</v>
      </c>
      <c r="C139" s="35" t="s">
        <v>14</v>
      </c>
      <c r="D139" s="36"/>
      <c r="E139" s="71">
        <v>1</v>
      </c>
      <c r="F139" s="38"/>
      <c r="G139" s="48">
        <f>E139*F139</f>
        <v>0</v>
      </c>
    </row>
    <row r="140" spans="1:9" x14ac:dyDescent="0.25">
      <c r="A140" s="33"/>
      <c r="B140" s="46"/>
      <c r="C140" s="49"/>
      <c r="D140" s="36"/>
      <c r="E140" s="71"/>
      <c r="F140" s="38"/>
      <c r="G140" s="48"/>
    </row>
    <row r="141" spans="1:9" x14ac:dyDescent="0.25">
      <c r="A141" s="29" t="s">
        <v>281</v>
      </c>
      <c r="B141" s="30" t="s">
        <v>123</v>
      </c>
      <c r="C141" s="29"/>
      <c r="D141" s="31"/>
      <c r="E141" s="70"/>
      <c r="F141" s="29"/>
      <c r="G141" s="32">
        <f>SUBTOTAL(9,G142:G156)</f>
        <v>0</v>
      </c>
      <c r="H141" s="76"/>
    </row>
    <row r="142" spans="1:9" ht="13.9" customHeight="1" x14ac:dyDescent="0.25">
      <c r="A142" s="33"/>
      <c r="B142" s="45"/>
      <c r="C142" s="35"/>
      <c r="D142" s="36"/>
      <c r="E142" s="69"/>
      <c r="F142" s="38"/>
      <c r="G142" s="39">
        <f>F142*E142</f>
        <v>0</v>
      </c>
    </row>
    <row r="143" spans="1:9" x14ac:dyDescent="0.25">
      <c r="A143" s="33" t="s">
        <v>283</v>
      </c>
      <c r="B143" s="46" t="s">
        <v>114</v>
      </c>
      <c r="C143" s="35" t="s">
        <v>20</v>
      </c>
      <c r="D143" s="36"/>
      <c r="E143" s="71">
        <v>2</v>
      </c>
      <c r="F143" s="38"/>
      <c r="G143" s="48">
        <f t="shared" ref="G143:G155" si="6">E143*F143</f>
        <v>0</v>
      </c>
    </row>
    <row r="144" spans="1:9" ht="25.5" x14ac:dyDescent="0.25">
      <c r="A144" s="33" t="s">
        <v>284</v>
      </c>
      <c r="B144" s="46" t="s">
        <v>214</v>
      </c>
      <c r="C144" s="35" t="s">
        <v>48</v>
      </c>
      <c r="D144" s="36"/>
      <c r="E144" s="71">
        <v>60</v>
      </c>
      <c r="F144" s="38"/>
      <c r="G144" s="48">
        <f t="shared" si="6"/>
        <v>0</v>
      </c>
    </row>
    <row r="145" spans="1:9" x14ac:dyDescent="0.25">
      <c r="A145" s="33" t="s">
        <v>285</v>
      </c>
      <c r="B145" s="46" t="s">
        <v>211</v>
      </c>
      <c r="C145" s="35" t="s">
        <v>48</v>
      </c>
      <c r="D145" s="36"/>
      <c r="E145" s="71">
        <v>60</v>
      </c>
      <c r="F145" s="38"/>
      <c r="G145" s="48">
        <f t="shared" si="6"/>
        <v>0</v>
      </c>
    </row>
    <row r="146" spans="1:9" x14ac:dyDescent="0.25">
      <c r="A146" s="33" t="s">
        <v>286</v>
      </c>
      <c r="B146" s="46" t="s">
        <v>212</v>
      </c>
      <c r="C146" s="35" t="s">
        <v>48</v>
      </c>
      <c r="D146" s="36"/>
      <c r="E146" s="71">
        <v>60</v>
      </c>
      <c r="F146" s="38"/>
      <c r="G146" s="48">
        <f t="shared" si="6"/>
        <v>0</v>
      </c>
    </row>
    <row r="147" spans="1:9" x14ac:dyDescent="0.25">
      <c r="A147" s="33" t="s">
        <v>287</v>
      </c>
      <c r="B147" s="46" t="s">
        <v>213</v>
      </c>
      <c r="C147" s="35" t="s">
        <v>14</v>
      </c>
      <c r="D147" s="36"/>
      <c r="E147" s="71">
        <v>4</v>
      </c>
      <c r="F147" s="38"/>
      <c r="G147" s="48">
        <f t="shared" si="6"/>
        <v>0</v>
      </c>
      <c r="I147" s="77"/>
    </row>
    <row r="148" spans="1:9" ht="25.5" x14ac:dyDescent="0.25">
      <c r="A148" s="33" t="s">
        <v>288</v>
      </c>
      <c r="B148" s="46" t="s">
        <v>203</v>
      </c>
      <c r="C148" s="35" t="s">
        <v>48</v>
      </c>
      <c r="D148" s="36"/>
      <c r="E148" s="71">
        <v>236</v>
      </c>
      <c r="F148" s="38"/>
      <c r="G148" s="48">
        <f t="shared" si="6"/>
        <v>0</v>
      </c>
    </row>
    <row r="149" spans="1:9" x14ac:dyDescent="0.25">
      <c r="A149" s="33" t="s">
        <v>289</v>
      </c>
      <c r="B149" s="46" t="s">
        <v>124</v>
      </c>
      <c r="C149" s="35" t="s">
        <v>48</v>
      </c>
      <c r="D149" s="36"/>
      <c r="E149" s="71">
        <f>2*15+105*2+90*2+95*2+30*2+117+30+16*2</f>
        <v>849</v>
      </c>
      <c r="F149" s="38"/>
      <c r="G149" s="48">
        <f t="shared" si="6"/>
        <v>0</v>
      </c>
      <c r="I149" s="77"/>
    </row>
    <row r="150" spans="1:9" x14ac:dyDescent="0.25">
      <c r="A150" s="33" t="s">
        <v>290</v>
      </c>
      <c r="B150" s="46" t="s">
        <v>127</v>
      </c>
      <c r="C150" s="35" t="s">
        <v>48</v>
      </c>
      <c r="D150" s="36"/>
      <c r="E150" s="71">
        <f>2*4+2*4+1+4*2+4*2</f>
        <v>33</v>
      </c>
      <c r="F150" s="38"/>
      <c r="G150" s="48">
        <f t="shared" si="6"/>
        <v>0</v>
      </c>
      <c r="I150" s="77"/>
    </row>
    <row r="151" spans="1:9" x14ac:dyDescent="0.25">
      <c r="A151" s="33" t="s">
        <v>291</v>
      </c>
      <c r="B151" s="46" t="s">
        <v>128</v>
      </c>
      <c r="C151" s="35" t="s">
        <v>48</v>
      </c>
      <c r="D151" s="36"/>
      <c r="E151" s="71">
        <f>1*4+1+1</f>
        <v>6</v>
      </c>
      <c r="F151" s="38"/>
      <c r="G151" s="48">
        <f t="shared" si="6"/>
        <v>0</v>
      </c>
      <c r="I151" s="77"/>
    </row>
    <row r="152" spans="1:9" x14ac:dyDescent="0.25">
      <c r="A152" s="33" t="s">
        <v>292</v>
      </c>
      <c r="B152" s="46" t="s">
        <v>129</v>
      </c>
      <c r="C152" s="35" t="s">
        <v>48</v>
      </c>
      <c r="D152" s="36"/>
      <c r="E152" s="71">
        <f>3+2+2</f>
        <v>7</v>
      </c>
      <c r="F152" s="38"/>
      <c r="G152" s="48">
        <f t="shared" si="6"/>
        <v>0</v>
      </c>
      <c r="I152" s="77"/>
    </row>
    <row r="153" spans="1:9" x14ac:dyDescent="0.25">
      <c r="A153" s="33" t="s">
        <v>293</v>
      </c>
      <c r="B153" s="46" t="s">
        <v>162</v>
      </c>
      <c r="C153" s="35" t="s">
        <v>14</v>
      </c>
      <c r="D153" s="36"/>
      <c r="E153" s="71">
        <v>9</v>
      </c>
      <c r="F153" s="38"/>
      <c r="G153" s="48">
        <f t="shared" si="6"/>
        <v>0</v>
      </c>
      <c r="I153" s="77"/>
    </row>
    <row r="154" spans="1:9" x14ac:dyDescent="0.25">
      <c r="A154" s="33" t="s">
        <v>294</v>
      </c>
      <c r="B154" s="46" t="s">
        <v>161</v>
      </c>
      <c r="C154" s="35" t="s">
        <v>14</v>
      </c>
      <c r="D154" s="36"/>
      <c r="E154" s="71">
        <v>3</v>
      </c>
      <c r="F154" s="38"/>
      <c r="G154" s="48">
        <f t="shared" si="6"/>
        <v>0</v>
      </c>
      <c r="I154" s="77"/>
    </row>
    <row r="155" spans="1:9" x14ac:dyDescent="0.25">
      <c r="A155" s="33" t="s">
        <v>295</v>
      </c>
      <c r="B155" s="46" t="s">
        <v>204</v>
      </c>
      <c r="C155" s="35" t="s">
        <v>48</v>
      </c>
      <c r="D155" s="36"/>
      <c r="E155" s="71">
        <f>SUM(E149:E152)</f>
        <v>895</v>
      </c>
      <c r="F155" s="38"/>
      <c r="G155" s="48">
        <f t="shared" si="6"/>
        <v>0</v>
      </c>
      <c r="I155" s="77"/>
    </row>
    <row r="156" spans="1:9" x14ac:dyDescent="0.25">
      <c r="A156" s="33"/>
      <c r="B156" s="45"/>
      <c r="C156" s="35"/>
      <c r="D156" s="36"/>
      <c r="E156" s="71"/>
      <c r="F156" s="38"/>
      <c r="G156" s="58"/>
    </row>
    <row r="157" spans="1:9" x14ac:dyDescent="0.25">
      <c r="A157" s="29" t="s">
        <v>282</v>
      </c>
      <c r="B157" s="30" t="s">
        <v>234</v>
      </c>
      <c r="C157" s="29"/>
      <c r="D157" s="31"/>
      <c r="E157" s="70"/>
      <c r="F157" s="29"/>
      <c r="G157" s="32">
        <f>SUBTOTAL(9,G158:G163)</f>
        <v>0</v>
      </c>
      <c r="H157" s="76"/>
    </row>
    <row r="158" spans="1:9" ht="13.9" customHeight="1" x14ac:dyDescent="0.25">
      <c r="A158" s="33"/>
      <c r="B158" s="45"/>
      <c r="C158" s="35"/>
      <c r="D158" s="36"/>
      <c r="E158" s="69"/>
      <c r="F158" s="38"/>
      <c r="G158" s="39">
        <f>F158*E158</f>
        <v>0</v>
      </c>
    </row>
    <row r="159" spans="1:9" x14ac:dyDescent="0.25">
      <c r="A159" s="33" t="s">
        <v>296</v>
      </c>
      <c r="B159" s="46" t="s">
        <v>233</v>
      </c>
      <c r="C159" s="35" t="s">
        <v>14</v>
      </c>
      <c r="D159" s="36"/>
      <c r="E159" s="71">
        <v>7</v>
      </c>
      <c r="F159" s="38"/>
      <c r="G159" s="48">
        <f>E159*F159</f>
        <v>0</v>
      </c>
    </row>
    <row r="160" spans="1:9" x14ac:dyDescent="0.25">
      <c r="A160" s="33" t="s">
        <v>297</v>
      </c>
      <c r="B160" s="46" t="s">
        <v>221</v>
      </c>
      <c r="C160" s="35" t="s">
        <v>48</v>
      </c>
      <c r="D160" s="36"/>
      <c r="E160" s="71">
        <v>136</v>
      </c>
      <c r="F160" s="38"/>
      <c r="G160" s="48">
        <f>E160*F160</f>
        <v>0</v>
      </c>
    </row>
    <row r="161" spans="1:12" x14ac:dyDescent="0.25">
      <c r="A161" s="33" t="s">
        <v>298</v>
      </c>
      <c r="B161" s="46" t="s">
        <v>163</v>
      </c>
      <c r="C161" s="35" t="s">
        <v>14</v>
      </c>
      <c r="D161" s="36"/>
      <c r="E161" s="71">
        <v>5</v>
      </c>
      <c r="F161" s="38"/>
      <c r="G161" s="48">
        <f>E161*F161</f>
        <v>0</v>
      </c>
      <c r="I161" s="77"/>
    </row>
    <row r="162" spans="1:12" x14ac:dyDescent="0.25">
      <c r="A162" s="33" t="s">
        <v>299</v>
      </c>
      <c r="B162" s="46" t="s">
        <v>164</v>
      </c>
      <c r="C162" s="35" t="s">
        <v>14</v>
      </c>
      <c r="D162" s="36"/>
      <c r="E162" s="71">
        <v>2</v>
      </c>
      <c r="F162" s="38"/>
      <c r="G162" s="48">
        <f>E162*F162</f>
        <v>0</v>
      </c>
      <c r="I162" s="77"/>
    </row>
    <row r="163" spans="1:12" s="25" customFormat="1" x14ac:dyDescent="0.25">
      <c r="A163" s="33"/>
      <c r="B163" s="46"/>
      <c r="C163" s="35"/>
      <c r="D163" s="36"/>
      <c r="E163" s="71"/>
      <c r="F163" s="38"/>
      <c r="G163" s="58"/>
    </row>
    <row r="164" spans="1:12" x14ac:dyDescent="0.25">
      <c r="A164" s="85" t="s">
        <v>2</v>
      </c>
      <c r="B164" s="95" t="str">
        <f>"Total HT BASE du sous chapitre "&amp;B105</f>
        <v>Total HT BASE du sous chapitre RESEAUX HUMIDES ET RESEAUX SECS</v>
      </c>
      <c r="C164" s="95"/>
      <c r="D164" s="52"/>
      <c r="E164" s="72"/>
      <c r="F164" s="72"/>
      <c r="G164" s="54">
        <f>G157+G141+G135+G128+G115+G109</f>
        <v>0</v>
      </c>
    </row>
    <row r="166" spans="1:12" x14ac:dyDescent="0.25">
      <c r="A166" s="40" t="s">
        <v>130</v>
      </c>
      <c r="B166" s="41" t="s">
        <v>167</v>
      </c>
      <c r="C166" s="40"/>
      <c r="D166" s="31"/>
      <c r="E166" s="68"/>
      <c r="F166" s="40"/>
      <c r="G166" s="42"/>
      <c r="L166" s="77"/>
    </row>
    <row r="167" spans="1:12" x14ac:dyDescent="0.25">
      <c r="A167" s="33"/>
      <c r="B167" s="34"/>
      <c r="C167" s="37"/>
      <c r="D167" s="36"/>
      <c r="E167" s="69"/>
      <c r="F167" s="38"/>
      <c r="G167" s="38"/>
    </row>
    <row r="168" spans="1:12" x14ac:dyDescent="0.25">
      <c r="A168" s="29" t="s">
        <v>132</v>
      </c>
      <c r="B168" s="30" t="s">
        <v>168</v>
      </c>
      <c r="C168" s="29"/>
      <c r="D168" s="31"/>
      <c r="E168" s="70"/>
      <c r="F168" s="29"/>
      <c r="G168" s="32">
        <f>SUBTOTAL(9,G169:G182)</f>
        <v>0</v>
      </c>
      <c r="H168" s="76"/>
    </row>
    <row r="169" spans="1:12" ht="13.9" customHeight="1" x14ac:dyDescent="0.25">
      <c r="A169" s="33"/>
      <c r="B169" s="45"/>
      <c r="C169" s="35"/>
      <c r="D169" s="36"/>
      <c r="E169" s="69"/>
      <c r="F169" s="38"/>
      <c r="G169" s="39">
        <f>F169*E169</f>
        <v>0</v>
      </c>
    </row>
    <row r="170" spans="1:12" x14ac:dyDescent="0.25">
      <c r="A170" s="33" t="s">
        <v>134</v>
      </c>
      <c r="B170" s="46" t="s">
        <v>170</v>
      </c>
      <c r="C170" s="35" t="s">
        <v>14</v>
      </c>
      <c r="D170" s="36"/>
      <c r="E170" s="71">
        <v>1</v>
      </c>
      <c r="F170" s="38"/>
      <c r="G170" s="48">
        <f t="shared" ref="G170:G181" si="7">E170*F170</f>
        <v>0</v>
      </c>
    </row>
    <row r="171" spans="1:12" x14ac:dyDescent="0.25">
      <c r="A171" s="33" t="s">
        <v>136</v>
      </c>
      <c r="B171" s="46" t="s">
        <v>171</v>
      </c>
      <c r="C171" s="35" t="s">
        <v>14</v>
      </c>
      <c r="D171" s="36"/>
      <c r="E171" s="71">
        <v>1</v>
      </c>
      <c r="F171" s="38"/>
      <c r="G171" s="48">
        <f t="shared" si="7"/>
        <v>0</v>
      </c>
    </row>
    <row r="172" spans="1:12" x14ac:dyDescent="0.25">
      <c r="A172" s="33" t="s">
        <v>175</v>
      </c>
      <c r="B172" s="46" t="s">
        <v>172</v>
      </c>
      <c r="C172" s="35" t="s">
        <v>14</v>
      </c>
      <c r="D172" s="36"/>
      <c r="E172" s="71">
        <v>1</v>
      </c>
      <c r="F172" s="38"/>
      <c r="G172" s="48">
        <f t="shared" si="7"/>
        <v>0</v>
      </c>
    </row>
    <row r="173" spans="1:12" x14ac:dyDescent="0.25">
      <c r="A173" s="33" t="s">
        <v>176</v>
      </c>
      <c r="B173" s="46" t="s">
        <v>173</v>
      </c>
      <c r="C173" s="35" t="s">
        <v>14</v>
      </c>
      <c r="D173" s="36"/>
      <c r="E173" s="71">
        <v>1</v>
      </c>
      <c r="F173" s="38"/>
      <c r="G173" s="48">
        <f t="shared" si="7"/>
        <v>0</v>
      </c>
    </row>
    <row r="174" spans="1:12" x14ac:dyDescent="0.25">
      <c r="A174" s="33" t="s">
        <v>177</v>
      </c>
      <c r="B174" s="46" t="s">
        <v>174</v>
      </c>
      <c r="C174" s="35" t="s">
        <v>14</v>
      </c>
      <c r="D174" s="36"/>
      <c r="E174" s="71">
        <v>1</v>
      </c>
      <c r="F174" s="38"/>
      <c r="G174" s="48">
        <f t="shared" si="7"/>
        <v>0</v>
      </c>
    </row>
    <row r="175" spans="1:12" x14ac:dyDescent="0.25">
      <c r="A175" s="33" t="s">
        <v>181</v>
      </c>
      <c r="B175" s="46" t="s">
        <v>178</v>
      </c>
      <c r="C175" s="35" t="s">
        <v>14</v>
      </c>
      <c r="D175" s="36"/>
      <c r="E175" s="71">
        <v>2</v>
      </c>
      <c r="F175" s="38"/>
      <c r="G175" s="48">
        <f t="shared" si="7"/>
        <v>0</v>
      </c>
    </row>
    <row r="176" spans="1:12" x14ac:dyDescent="0.25">
      <c r="A176" s="33" t="s">
        <v>182</v>
      </c>
      <c r="B176" s="46" t="s">
        <v>179</v>
      </c>
      <c r="C176" s="35" t="s">
        <v>14</v>
      </c>
      <c r="D176" s="36"/>
      <c r="E176" s="71">
        <v>2</v>
      </c>
      <c r="F176" s="38"/>
      <c r="G176" s="48">
        <f t="shared" si="7"/>
        <v>0</v>
      </c>
    </row>
    <row r="177" spans="1:8" x14ac:dyDescent="0.25">
      <c r="A177" s="33" t="s">
        <v>183</v>
      </c>
      <c r="B177" s="46" t="s">
        <v>180</v>
      </c>
      <c r="C177" s="35" t="s">
        <v>14</v>
      </c>
      <c r="D177" s="36"/>
      <c r="E177" s="71">
        <v>1</v>
      </c>
      <c r="F177" s="38"/>
      <c r="G177" s="48">
        <f t="shared" si="7"/>
        <v>0</v>
      </c>
    </row>
    <row r="178" spans="1:8" x14ac:dyDescent="0.25">
      <c r="A178" s="33" t="s">
        <v>184</v>
      </c>
      <c r="B178" s="46" t="s">
        <v>242</v>
      </c>
      <c r="C178" s="35" t="s">
        <v>14</v>
      </c>
      <c r="D178" s="36"/>
      <c r="E178" s="71">
        <v>2</v>
      </c>
      <c r="F178" s="38"/>
      <c r="G178" s="48">
        <f t="shared" si="7"/>
        <v>0</v>
      </c>
    </row>
    <row r="179" spans="1:8" x14ac:dyDescent="0.25">
      <c r="A179" s="33" t="s">
        <v>300</v>
      </c>
      <c r="B179" s="46" t="s">
        <v>313</v>
      </c>
      <c r="C179" s="35" t="s">
        <v>14</v>
      </c>
      <c r="D179" s="36"/>
      <c r="E179" s="71">
        <v>3</v>
      </c>
      <c r="F179" s="38"/>
      <c r="G179" s="48">
        <f t="shared" si="7"/>
        <v>0</v>
      </c>
    </row>
    <row r="180" spans="1:8" x14ac:dyDescent="0.25">
      <c r="A180" s="33" t="s">
        <v>301</v>
      </c>
      <c r="B180" s="46" t="s">
        <v>185</v>
      </c>
      <c r="C180" s="35" t="s">
        <v>14</v>
      </c>
      <c r="D180" s="36"/>
      <c r="E180" s="71">
        <v>1</v>
      </c>
      <c r="F180" s="38"/>
      <c r="G180" s="48">
        <f t="shared" si="7"/>
        <v>0</v>
      </c>
    </row>
    <row r="181" spans="1:8" x14ac:dyDescent="0.25">
      <c r="A181" s="33" t="s">
        <v>312</v>
      </c>
      <c r="B181" s="46" t="s">
        <v>243</v>
      </c>
      <c r="C181" s="35" t="s">
        <v>14</v>
      </c>
      <c r="D181" s="36"/>
      <c r="E181" s="71">
        <v>1</v>
      </c>
      <c r="F181" s="38"/>
      <c r="G181" s="48">
        <f t="shared" si="7"/>
        <v>0</v>
      </c>
    </row>
    <row r="182" spans="1:8" x14ac:dyDescent="0.25">
      <c r="A182" s="33"/>
      <c r="B182" s="34"/>
      <c r="C182" s="37"/>
      <c r="D182" s="36"/>
      <c r="E182" s="69"/>
      <c r="F182" s="38"/>
      <c r="G182" s="38"/>
    </row>
    <row r="183" spans="1:8" x14ac:dyDescent="0.25">
      <c r="A183" s="29" t="s">
        <v>138</v>
      </c>
      <c r="B183" s="30" t="s">
        <v>169</v>
      </c>
      <c r="C183" s="29"/>
      <c r="D183" s="31"/>
      <c r="E183" s="70"/>
      <c r="F183" s="29"/>
      <c r="G183" s="32">
        <f>SUBTOTAL(9,G185:G201)</f>
        <v>0</v>
      </c>
      <c r="H183" s="76"/>
    </row>
    <row r="184" spans="1:8" x14ac:dyDescent="0.25">
      <c r="A184" s="33"/>
      <c r="B184" s="34"/>
      <c r="C184" s="37"/>
      <c r="D184" s="36"/>
      <c r="E184" s="69"/>
      <c r="F184" s="38"/>
      <c r="G184" s="38"/>
    </row>
    <row r="185" spans="1:8" ht="13.9" customHeight="1" x14ac:dyDescent="0.25">
      <c r="A185" s="33" t="s">
        <v>140</v>
      </c>
      <c r="B185" s="46" t="s">
        <v>196</v>
      </c>
      <c r="C185" s="35" t="s">
        <v>48</v>
      </c>
      <c r="D185" s="36"/>
      <c r="E185" s="69">
        <f>(17+21)*5</f>
        <v>190</v>
      </c>
      <c r="F185" s="38"/>
      <c r="G185" s="39">
        <f t="shared" ref="G185:G200" si="8">F185*E185</f>
        <v>0</v>
      </c>
    </row>
    <row r="186" spans="1:8" x14ac:dyDescent="0.25">
      <c r="A186" s="33" t="s">
        <v>189</v>
      </c>
      <c r="B186" s="46" t="s">
        <v>186</v>
      </c>
      <c r="C186" s="35" t="s">
        <v>14</v>
      </c>
      <c r="D186" s="36"/>
      <c r="E186" s="71">
        <v>16</v>
      </c>
      <c r="F186" s="38"/>
      <c r="G186" s="39">
        <f t="shared" si="8"/>
        <v>0</v>
      </c>
    </row>
    <row r="187" spans="1:8" x14ac:dyDescent="0.25">
      <c r="A187" s="33" t="s">
        <v>190</v>
      </c>
      <c r="B187" s="46" t="s">
        <v>187</v>
      </c>
      <c r="C187" s="35"/>
      <c r="D187" s="36"/>
      <c r="E187" s="71"/>
      <c r="F187" s="38"/>
      <c r="G187" s="39">
        <f t="shared" si="8"/>
        <v>0</v>
      </c>
    </row>
    <row r="188" spans="1:8" x14ac:dyDescent="0.25">
      <c r="A188" s="33"/>
      <c r="B188" s="46" t="s">
        <v>198</v>
      </c>
      <c r="C188" s="35" t="s">
        <v>14</v>
      </c>
      <c r="D188" s="36"/>
      <c r="E188" s="71">
        <v>1</v>
      </c>
      <c r="F188" s="38"/>
      <c r="G188" s="39">
        <f t="shared" si="8"/>
        <v>0</v>
      </c>
    </row>
    <row r="189" spans="1:8" x14ac:dyDescent="0.25">
      <c r="A189" s="33"/>
      <c r="B189" s="46" t="s">
        <v>197</v>
      </c>
      <c r="C189" s="35" t="s">
        <v>14</v>
      </c>
      <c r="D189" s="36"/>
      <c r="E189" s="71">
        <v>1</v>
      </c>
      <c r="F189" s="38"/>
      <c r="G189" s="39">
        <f t="shared" si="8"/>
        <v>0</v>
      </c>
    </row>
    <row r="190" spans="1:8" x14ac:dyDescent="0.25">
      <c r="A190" s="33"/>
      <c r="B190" s="46" t="s">
        <v>314</v>
      </c>
      <c r="C190" s="35" t="s">
        <v>14</v>
      </c>
      <c r="D190" s="36"/>
      <c r="E190" s="71">
        <v>1</v>
      </c>
      <c r="F190" s="38"/>
      <c r="G190" s="39">
        <f t="shared" si="8"/>
        <v>0</v>
      </c>
    </row>
    <row r="191" spans="1:8" x14ac:dyDescent="0.25">
      <c r="A191" s="33"/>
      <c r="B191" s="46" t="s">
        <v>199</v>
      </c>
      <c r="C191" s="35" t="s">
        <v>14</v>
      </c>
      <c r="D191" s="36"/>
      <c r="E191" s="71">
        <v>1</v>
      </c>
      <c r="F191" s="38"/>
      <c r="G191" s="39">
        <f t="shared" si="8"/>
        <v>0</v>
      </c>
    </row>
    <row r="192" spans="1:8" x14ac:dyDescent="0.25">
      <c r="A192" s="33" t="s">
        <v>191</v>
      </c>
      <c r="B192" s="46" t="s">
        <v>200</v>
      </c>
      <c r="C192" s="35" t="s">
        <v>14</v>
      </c>
      <c r="D192" s="36"/>
      <c r="E192" s="71">
        <v>8</v>
      </c>
      <c r="F192" s="38"/>
      <c r="G192" s="39">
        <f t="shared" si="8"/>
        <v>0</v>
      </c>
    </row>
    <row r="193" spans="1:12" x14ac:dyDescent="0.25">
      <c r="A193" s="33" t="s">
        <v>192</v>
      </c>
      <c r="B193" s="46" t="s">
        <v>188</v>
      </c>
      <c r="C193" s="35" t="s">
        <v>48</v>
      </c>
      <c r="D193" s="36"/>
      <c r="E193" s="71">
        <f>(6+5.4)*11+51+20*5</f>
        <v>276.39999999999998</v>
      </c>
      <c r="F193" s="38"/>
      <c r="G193" s="39">
        <f t="shared" si="8"/>
        <v>0</v>
      </c>
    </row>
    <row r="194" spans="1:12" x14ac:dyDescent="0.25">
      <c r="A194" s="33" t="s">
        <v>194</v>
      </c>
      <c r="B194" s="46" t="s">
        <v>209</v>
      </c>
      <c r="C194" s="35" t="s">
        <v>59</v>
      </c>
      <c r="D194" s="36"/>
      <c r="E194" s="71">
        <v>55</v>
      </c>
      <c r="F194" s="38"/>
      <c r="G194" s="39">
        <f t="shared" si="8"/>
        <v>0</v>
      </c>
    </row>
    <row r="195" spans="1:12" x14ac:dyDescent="0.25">
      <c r="A195" s="33" t="s">
        <v>195</v>
      </c>
      <c r="B195" s="46" t="s">
        <v>250</v>
      </c>
      <c r="C195" s="35" t="s">
        <v>48</v>
      </c>
      <c r="D195" s="36"/>
      <c r="E195" s="71">
        <f>7+3+12</f>
        <v>22</v>
      </c>
      <c r="F195" s="38"/>
      <c r="G195" s="39">
        <f t="shared" si="8"/>
        <v>0</v>
      </c>
    </row>
    <row r="196" spans="1:12" x14ac:dyDescent="0.25">
      <c r="A196" s="33" t="s">
        <v>205</v>
      </c>
      <c r="B196" s="46" t="s">
        <v>315</v>
      </c>
      <c r="C196" s="35" t="s">
        <v>48</v>
      </c>
      <c r="D196" s="36"/>
      <c r="E196" s="71">
        <f>4+5</f>
        <v>9</v>
      </c>
      <c r="F196" s="38"/>
      <c r="G196" s="39">
        <f t="shared" si="8"/>
        <v>0</v>
      </c>
    </row>
    <row r="197" spans="1:12" x14ac:dyDescent="0.25">
      <c r="A197" s="33" t="s">
        <v>206</v>
      </c>
      <c r="B197" s="46" t="s">
        <v>193</v>
      </c>
      <c r="C197" s="35" t="s">
        <v>48</v>
      </c>
      <c r="D197" s="36"/>
      <c r="E197" s="71">
        <f>12+40+5</f>
        <v>57</v>
      </c>
      <c r="F197" s="38"/>
      <c r="G197" s="39">
        <f t="shared" si="8"/>
        <v>0</v>
      </c>
    </row>
    <row r="198" spans="1:12" x14ac:dyDescent="0.25">
      <c r="A198" s="33" t="s">
        <v>208</v>
      </c>
      <c r="B198" s="46" t="s">
        <v>207</v>
      </c>
      <c r="C198" s="35" t="s">
        <v>14</v>
      </c>
      <c r="D198" s="36"/>
      <c r="E198" s="71">
        <v>32</v>
      </c>
      <c r="F198" s="38"/>
      <c r="G198" s="39">
        <f t="shared" si="8"/>
        <v>0</v>
      </c>
    </row>
    <row r="199" spans="1:12" x14ac:dyDescent="0.25">
      <c r="A199" s="33" t="s">
        <v>302</v>
      </c>
      <c r="B199" s="46" t="s">
        <v>252</v>
      </c>
      <c r="C199" s="35" t="s">
        <v>48</v>
      </c>
      <c r="D199" s="36"/>
      <c r="E199" s="71">
        <f>33*2</f>
        <v>66</v>
      </c>
      <c r="F199" s="38"/>
      <c r="G199" s="39">
        <f t="shared" si="8"/>
        <v>0</v>
      </c>
    </row>
    <row r="200" spans="1:12" x14ac:dyDescent="0.25">
      <c r="A200" s="33" t="s">
        <v>316</v>
      </c>
      <c r="B200" s="46" t="s">
        <v>251</v>
      </c>
      <c r="C200" s="35" t="s">
        <v>14</v>
      </c>
      <c r="D200" s="36"/>
      <c r="E200" s="71">
        <v>4</v>
      </c>
      <c r="F200" s="38"/>
      <c r="G200" s="39">
        <f t="shared" si="8"/>
        <v>0</v>
      </c>
    </row>
    <row r="201" spans="1:12" s="25" customFormat="1" x14ac:dyDescent="0.25">
      <c r="A201" s="33"/>
      <c r="B201" s="46"/>
      <c r="C201" s="35"/>
      <c r="D201" s="36"/>
      <c r="E201" s="71"/>
      <c r="F201" s="38"/>
      <c r="G201" s="58"/>
    </row>
    <row r="202" spans="1:12" x14ac:dyDescent="0.25">
      <c r="A202" s="87" t="s">
        <v>2</v>
      </c>
      <c r="B202" s="95" t="str">
        <f>"Total HT BASE du sous chapitre "&amp;B166</f>
        <v>Total HT BASE du sous chapitre SIGNALISATION VERTICALE ET HORIZONTALE</v>
      </c>
      <c r="C202" s="95"/>
      <c r="D202" s="52"/>
      <c r="E202" s="72"/>
      <c r="F202" s="72"/>
      <c r="G202" s="54">
        <f>G183+G168</f>
        <v>0</v>
      </c>
    </row>
    <row r="204" spans="1:12" x14ac:dyDescent="0.25">
      <c r="A204" s="40" t="s">
        <v>142</v>
      </c>
      <c r="B204" s="41" t="s">
        <v>131</v>
      </c>
      <c r="C204" s="40"/>
      <c r="D204" s="31"/>
      <c r="E204" s="68"/>
      <c r="F204" s="40"/>
      <c r="G204" s="42"/>
      <c r="L204" s="77"/>
    </row>
    <row r="205" spans="1:12" x14ac:dyDescent="0.25">
      <c r="A205" s="33"/>
      <c r="B205" s="34"/>
      <c r="C205" s="37"/>
      <c r="D205" s="36"/>
      <c r="E205" s="69"/>
      <c r="F205" s="38"/>
      <c r="G205" s="38"/>
    </row>
    <row r="206" spans="1:12" x14ac:dyDescent="0.25">
      <c r="A206" s="29" t="s">
        <v>144</v>
      </c>
      <c r="B206" s="30" t="s">
        <v>133</v>
      </c>
      <c r="C206" s="29"/>
      <c r="D206" s="31"/>
      <c r="E206" s="70"/>
      <c r="F206" s="29"/>
      <c r="G206" s="32">
        <f>SUBTOTAL(9,G207:G210)</f>
        <v>0</v>
      </c>
      <c r="H206" s="76"/>
    </row>
    <row r="207" spans="1:12" ht="13.9" customHeight="1" x14ac:dyDescent="0.25">
      <c r="A207" s="33"/>
      <c r="B207" s="45"/>
      <c r="C207" s="35"/>
      <c r="D207" s="36"/>
      <c r="E207" s="69"/>
      <c r="F207" s="38"/>
      <c r="G207" s="39">
        <f>F207*E207</f>
        <v>0</v>
      </c>
    </row>
    <row r="208" spans="1:12" x14ac:dyDescent="0.25">
      <c r="A208" s="33" t="s">
        <v>145</v>
      </c>
      <c r="B208" s="46" t="s">
        <v>135</v>
      </c>
      <c r="C208" s="35" t="s">
        <v>59</v>
      </c>
      <c r="D208" s="36"/>
      <c r="E208" s="71">
        <f>85+232+37+21+30+10</f>
        <v>415</v>
      </c>
      <c r="F208" s="38"/>
      <c r="G208" s="48">
        <f>E208*F208</f>
        <v>0</v>
      </c>
    </row>
    <row r="209" spans="1:12" x14ac:dyDescent="0.25">
      <c r="A209" s="33" t="s">
        <v>147</v>
      </c>
      <c r="B209" s="46" t="s">
        <v>137</v>
      </c>
      <c r="C209" s="35" t="s">
        <v>59</v>
      </c>
      <c r="D209" s="36"/>
      <c r="E209" s="71">
        <f>85+232+37+21+30+10</f>
        <v>415</v>
      </c>
      <c r="F209" s="38"/>
      <c r="G209" s="48">
        <f>E209*F209</f>
        <v>0</v>
      </c>
      <c r="I209" s="77"/>
    </row>
    <row r="210" spans="1:12" x14ac:dyDescent="0.25">
      <c r="A210" s="33"/>
      <c r="B210" s="34"/>
      <c r="C210" s="37"/>
      <c r="D210" s="36"/>
      <c r="E210" s="69"/>
      <c r="F210" s="38"/>
      <c r="G210" s="38"/>
    </row>
    <row r="211" spans="1:12" x14ac:dyDescent="0.25">
      <c r="A211" s="29" t="s">
        <v>146</v>
      </c>
      <c r="B211" s="30" t="s">
        <v>139</v>
      </c>
      <c r="C211" s="29"/>
      <c r="D211" s="31"/>
      <c r="E211" s="70"/>
      <c r="F211" s="29"/>
      <c r="G211" s="32">
        <f>SUBTOTAL(9,G212:G214)</f>
        <v>0</v>
      </c>
      <c r="H211" s="76"/>
    </row>
    <row r="212" spans="1:12" ht="13.9" customHeight="1" x14ac:dyDescent="0.25">
      <c r="A212" s="33"/>
      <c r="B212" s="45"/>
      <c r="C212" s="35"/>
      <c r="D212" s="36"/>
      <c r="E212" s="69"/>
      <c r="F212" s="38"/>
      <c r="G212" s="39">
        <f>F212*E212</f>
        <v>0</v>
      </c>
    </row>
    <row r="213" spans="1:12" x14ac:dyDescent="0.25">
      <c r="A213" s="33" t="s">
        <v>151</v>
      </c>
      <c r="B213" s="46" t="s">
        <v>141</v>
      </c>
      <c r="C213" s="35" t="s">
        <v>14</v>
      </c>
      <c r="D213" s="36"/>
      <c r="E213" s="71">
        <v>8</v>
      </c>
      <c r="F213" s="38"/>
      <c r="G213" s="48">
        <f>E213*F213</f>
        <v>0</v>
      </c>
    </row>
    <row r="214" spans="1:12" s="25" customFormat="1" x14ac:dyDescent="0.25">
      <c r="A214" s="33"/>
      <c r="B214" s="46"/>
      <c r="C214" s="35"/>
      <c r="D214" s="36"/>
      <c r="E214" s="71"/>
      <c r="F214" s="38"/>
      <c r="G214" s="58"/>
    </row>
    <row r="215" spans="1:12" x14ac:dyDescent="0.25">
      <c r="A215" s="85" t="s">
        <v>2</v>
      </c>
      <c r="B215" s="95" t="str">
        <f>"Total HT BASE du sous chapitre "&amp;B204</f>
        <v>Total HT BASE du sous chapitre ESPACES VERTS ET PLANTATIONS</v>
      </c>
      <c r="C215" s="95"/>
      <c r="D215" s="52"/>
      <c r="E215" s="72"/>
      <c r="F215" s="72"/>
      <c r="G215" s="54">
        <f>G211+G206</f>
        <v>0</v>
      </c>
    </row>
    <row r="217" spans="1:12" x14ac:dyDescent="0.25">
      <c r="A217" s="40" t="s">
        <v>303</v>
      </c>
      <c r="B217" s="41" t="s">
        <v>143</v>
      </c>
      <c r="C217" s="40"/>
      <c r="D217" s="31"/>
      <c r="E217" s="68"/>
      <c r="F217" s="40"/>
      <c r="G217" s="42"/>
      <c r="L217" s="77"/>
    </row>
    <row r="218" spans="1:12" x14ac:dyDescent="0.25">
      <c r="A218" s="33"/>
      <c r="B218" s="34"/>
      <c r="C218" s="37"/>
      <c r="D218" s="36"/>
      <c r="E218" s="69"/>
      <c r="F218" s="38"/>
      <c r="G218" s="38"/>
    </row>
    <row r="219" spans="1:12" x14ac:dyDescent="0.25">
      <c r="A219" s="29" t="s">
        <v>304</v>
      </c>
      <c r="B219" s="30" t="s">
        <v>143</v>
      </c>
      <c r="C219" s="29"/>
      <c r="D219" s="31"/>
      <c r="E219" s="70"/>
      <c r="F219" s="29"/>
      <c r="G219" s="32">
        <f>SUBTOTAL(9,G220:G227)</f>
        <v>0</v>
      </c>
      <c r="H219" s="76"/>
    </row>
    <row r="220" spans="1:12" ht="13.9" customHeight="1" x14ac:dyDescent="0.25">
      <c r="A220" s="33"/>
      <c r="B220" s="45"/>
      <c r="C220" s="35"/>
      <c r="D220" s="36"/>
      <c r="E220" s="69"/>
      <c r="F220" s="38"/>
      <c r="G220" s="39">
        <f>F220*E220</f>
        <v>0</v>
      </c>
    </row>
    <row r="221" spans="1:12" x14ac:dyDescent="0.25">
      <c r="A221" s="33" t="s">
        <v>310</v>
      </c>
      <c r="B221" s="46" t="s">
        <v>149</v>
      </c>
      <c r="C221" s="35" t="s">
        <v>14</v>
      </c>
      <c r="D221" s="36"/>
      <c r="E221" s="71">
        <v>30</v>
      </c>
      <c r="F221" s="38"/>
      <c r="G221" s="48">
        <f t="shared" ref="G221:G227" si="9">E221*F221</f>
        <v>0</v>
      </c>
      <c r="I221" s="77"/>
    </row>
    <row r="222" spans="1:12" x14ac:dyDescent="0.25">
      <c r="A222" s="33" t="s">
        <v>311</v>
      </c>
      <c r="B222" s="46" t="s">
        <v>148</v>
      </c>
      <c r="C222" s="35" t="s">
        <v>14</v>
      </c>
      <c r="D222" s="36"/>
      <c r="E222" s="71">
        <f>9+13+6+4+13</f>
        <v>45</v>
      </c>
      <c r="F222" s="38"/>
      <c r="G222" s="48">
        <f t="shared" si="9"/>
        <v>0</v>
      </c>
      <c r="I222" s="77"/>
    </row>
    <row r="223" spans="1:12" x14ac:dyDescent="0.25">
      <c r="A223" s="33" t="s">
        <v>305</v>
      </c>
      <c r="B223" s="46" t="s">
        <v>253</v>
      </c>
      <c r="C223" s="35" t="s">
        <v>14</v>
      </c>
      <c r="D223" s="36"/>
      <c r="E223" s="71">
        <v>10</v>
      </c>
      <c r="F223" s="38"/>
      <c r="G223" s="48">
        <f t="shared" si="9"/>
        <v>0</v>
      </c>
    </row>
    <row r="224" spans="1:12" x14ac:dyDescent="0.25">
      <c r="A224" s="33" t="s">
        <v>306</v>
      </c>
      <c r="B224" s="46" t="s">
        <v>150</v>
      </c>
      <c r="C224" s="35" t="s">
        <v>14</v>
      </c>
      <c r="D224" s="36"/>
      <c r="E224" s="71">
        <v>7</v>
      </c>
      <c r="F224" s="38"/>
      <c r="G224" s="48">
        <f t="shared" si="9"/>
        <v>0</v>
      </c>
      <c r="I224" s="77"/>
    </row>
    <row r="225" spans="1:9" x14ac:dyDescent="0.25">
      <c r="A225" s="33" t="s">
        <v>307</v>
      </c>
      <c r="B225" s="46" t="s">
        <v>254</v>
      </c>
      <c r="C225" s="35" t="s">
        <v>14</v>
      </c>
      <c r="D225" s="36"/>
      <c r="E225" s="71">
        <v>3</v>
      </c>
      <c r="F225" s="38"/>
      <c r="G225" s="48">
        <f t="shared" si="9"/>
        <v>0</v>
      </c>
    </row>
    <row r="226" spans="1:9" x14ac:dyDescent="0.25">
      <c r="A226" s="33" t="s">
        <v>308</v>
      </c>
      <c r="B226" s="46" t="s">
        <v>255</v>
      </c>
      <c r="C226" s="35" t="s">
        <v>14</v>
      </c>
      <c r="D226" s="36"/>
      <c r="E226" s="71">
        <v>2</v>
      </c>
      <c r="F226" s="38"/>
      <c r="G226" s="48">
        <f t="shared" si="9"/>
        <v>0</v>
      </c>
    </row>
    <row r="227" spans="1:9" x14ac:dyDescent="0.25">
      <c r="A227" s="33" t="s">
        <v>309</v>
      </c>
      <c r="B227" s="46" t="s">
        <v>256</v>
      </c>
      <c r="C227" s="35" t="s">
        <v>14</v>
      </c>
      <c r="D227" s="36"/>
      <c r="E227" s="71">
        <v>1</v>
      </c>
      <c r="F227" s="38"/>
      <c r="G227" s="48">
        <f t="shared" si="9"/>
        <v>0</v>
      </c>
    </row>
    <row r="228" spans="1:9" s="25" customFormat="1" x14ac:dyDescent="0.25">
      <c r="A228" s="33"/>
      <c r="B228" s="46"/>
      <c r="C228" s="35"/>
      <c r="D228" s="36"/>
      <c r="E228" s="71"/>
      <c r="F228" s="38"/>
      <c r="G228" s="58"/>
    </row>
    <row r="229" spans="1:9" x14ac:dyDescent="0.25">
      <c r="A229" s="85" t="s">
        <v>2</v>
      </c>
      <c r="B229" s="95" t="str">
        <f>"Total HT BASE du sous chapitre "&amp;B217</f>
        <v>Total HT BASE du sous chapitre MOBILIER URBAIN</v>
      </c>
      <c r="C229" s="95"/>
      <c r="D229" s="52"/>
      <c r="E229" s="72"/>
      <c r="F229" s="53"/>
      <c r="G229" s="54">
        <f>G219</f>
        <v>0</v>
      </c>
    </row>
    <row r="231" spans="1:9" x14ac:dyDescent="0.25">
      <c r="A231" s="33"/>
      <c r="B231" s="45"/>
      <c r="C231" s="50"/>
      <c r="D231" s="36"/>
      <c r="E231" s="71">
        <v>0</v>
      </c>
      <c r="F231" s="51"/>
      <c r="G231" s="47">
        <f>E231*F231</f>
        <v>0</v>
      </c>
    </row>
    <row r="232" spans="1:9" x14ac:dyDescent="0.25">
      <c r="A232" s="85" t="s">
        <v>2</v>
      </c>
      <c r="B232" s="95" t="str">
        <f>"Total HT BASE "&amp;LOT</f>
        <v>Total HT BASE VRD ET AMENAGEMENT PAYSAGER - DM NORD</v>
      </c>
      <c r="C232" s="95"/>
      <c r="D232" s="52"/>
      <c r="E232" s="97"/>
      <c r="F232" s="98"/>
      <c r="G232" s="86">
        <f>G229+G215+G164+G102+G60+G30+G202</f>
        <v>0</v>
      </c>
      <c r="I232" s="77"/>
    </row>
    <row r="233" spans="1:9" x14ac:dyDescent="0.25">
      <c r="A233" s="96" t="s">
        <v>9</v>
      </c>
      <c r="B233" s="96"/>
      <c r="C233" s="55">
        <v>0.2</v>
      </c>
      <c r="D233" s="56"/>
      <c r="E233" s="73"/>
      <c r="F233" s="83"/>
      <c r="G233" s="57">
        <f>G232*C233</f>
        <v>0</v>
      </c>
      <c r="I233" s="77"/>
    </row>
    <row r="234" spans="1:9" x14ac:dyDescent="0.25">
      <c r="A234" s="85" t="s">
        <v>2</v>
      </c>
      <c r="B234" s="95" t="str">
        <f>"Total TTC BASE "&amp;LOT</f>
        <v>Total TTC BASE VRD ET AMENAGEMENT PAYSAGER - DM NORD</v>
      </c>
      <c r="C234" s="95"/>
      <c r="D234" s="52"/>
      <c r="E234" s="97"/>
      <c r="F234" s="98"/>
      <c r="G234" s="86">
        <f>SUM(G232:G233)</f>
        <v>0</v>
      </c>
      <c r="I234" s="88"/>
    </row>
  </sheetData>
  <mergeCells count="15">
    <mergeCell ref="B60:C60"/>
    <mergeCell ref="B234:C234"/>
    <mergeCell ref="E232:F232"/>
    <mergeCell ref="E234:F234"/>
    <mergeCell ref="A2:B2"/>
    <mergeCell ref="E2:G2"/>
    <mergeCell ref="A4:B4"/>
    <mergeCell ref="B30:C30"/>
    <mergeCell ref="A233:B233"/>
    <mergeCell ref="B102:C102"/>
    <mergeCell ref="B164:C164"/>
    <mergeCell ref="B215:C215"/>
    <mergeCell ref="B229:C229"/>
    <mergeCell ref="B232:C232"/>
    <mergeCell ref="B202:C202"/>
  </mergeCells>
  <conditionalFormatting sqref="A3:B4 A5 D2:D5 F4:G5 E30 A2 F16 A16:D16 F82:F83 A18:B18 D22 A22:B22 F20:F22 F37 F53:F54 F71 D71 B125 D125 F125 F132 F147 F222 F18 F29 A29:D30 F68:F69 A36:B36 F59:F60 A59:D60 F60:G60 F94 A94:D94 B96:D96 F96 A106:B108 D106:D108 F106:G108 F159:G160 F158:F162 F112:G112 F118:G119 D112 D118:D119 A114:B114 B118:B119 B112 D114 F114:G114 F121:F122 F117 B122:D122 A117:D117 F134 F26 B26:D26 A95:A100 A118:A126 A158:D162 A37:A46 A6:G8 A13:F13 A15:F15 A23:F23 A9:F9 A32:F32 A34:F34 B48:F48 B107:F107 A62:F62 A64:F64 B77:F77 B85:F85 A105:F105 A115:F115 A135:F135 A128:F128 A141:F141 E215:F215 E229:F229 A206:F206 A204:F204 A211:F211 A217:F217 A219:F219 E232:F234 B93:F93 A166:F166 A168:F168 E202:F202 C183:F183 A157:F157 A66:F66 B109:F109">
    <cfRule type="cellIs" dxfId="914" priority="3968" operator="equal">
      <formula>0</formula>
    </cfRule>
  </conditionalFormatting>
  <conditionalFormatting sqref="G14">
    <cfRule type="cellIs" dxfId="913" priority="3964" operator="equal">
      <formula>0</formula>
    </cfRule>
  </conditionalFormatting>
  <conditionalFormatting sqref="A14:B14 D14 F14:G14">
    <cfRule type="cellIs" dxfId="912" priority="3963" operator="equal">
      <formula>0</formula>
    </cfRule>
  </conditionalFormatting>
  <conditionalFormatting sqref="A14:B14 D14 F14:G14">
    <cfRule type="cellIs" dxfId="911" priority="3965" operator="equal">
      <formula>0</formula>
    </cfRule>
  </conditionalFormatting>
  <conditionalFormatting sqref="B5">
    <cfRule type="cellIs" dxfId="910" priority="3961" operator="equal">
      <formula>0</formula>
    </cfRule>
  </conditionalFormatting>
  <conditionalFormatting sqref="C2:C5">
    <cfRule type="cellIs" dxfId="909" priority="3960" operator="equal">
      <formula>0</formula>
    </cfRule>
  </conditionalFormatting>
  <conditionalFormatting sqref="E4:E5">
    <cfRule type="cellIs" dxfId="908" priority="3959" operator="equal">
      <formula>0</formula>
    </cfRule>
  </conditionalFormatting>
  <conditionalFormatting sqref="G13">
    <cfRule type="cellIs" dxfId="907" priority="3898" operator="equal">
      <formula>0</formula>
    </cfRule>
  </conditionalFormatting>
  <conditionalFormatting sqref="D26">
    <cfRule type="cellIs" dxfId="906" priority="3690" operator="equal">
      <formula>0</formula>
    </cfRule>
  </conditionalFormatting>
  <conditionalFormatting sqref="C20:D20">
    <cfRule type="cellIs" dxfId="905" priority="3695" operator="equal">
      <formula>0</formula>
    </cfRule>
  </conditionalFormatting>
  <conditionalFormatting sqref="B20">
    <cfRule type="cellIs" dxfId="904" priority="3684" operator="equal">
      <formula>0</formula>
    </cfRule>
  </conditionalFormatting>
  <conditionalFormatting sqref="B26">
    <cfRule type="cellIs" dxfId="903" priority="3683" operator="equal">
      <formula>0</formula>
    </cfRule>
  </conditionalFormatting>
  <conditionalFormatting sqref="D26">
    <cfRule type="cellIs" dxfId="902" priority="3689" operator="equal">
      <formula>0</formula>
    </cfRule>
  </conditionalFormatting>
  <conditionalFormatting sqref="C26">
    <cfRule type="cellIs" dxfId="901" priority="3682" operator="equal">
      <formula>0</formula>
    </cfRule>
  </conditionalFormatting>
  <conditionalFormatting sqref="G15">
    <cfRule type="cellIs" dxfId="900" priority="3686" operator="equal">
      <formula>0</formula>
    </cfRule>
  </conditionalFormatting>
  <conditionalFormatting sqref="F25">
    <cfRule type="cellIs" dxfId="899" priority="3670" operator="equal">
      <formula>0</formula>
    </cfRule>
  </conditionalFormatting>
  <conditionalFormatting sqref="F25">
    <cfRule type="cellIs" dxfId="898" priority="3666" operator="equal">
      <formula>0</formula>
    </cfRule>
  </conditionalFormatting>
  <conditionalFormatting sqref="D25">
    <cfRule type="cellIs" dxfId="897" priority="3665" operator="equal">
      <formula>0</formula>
    </cfRule>
  </conditionalFormatting>
  <conditionalFormatting sqref="D25">
    <cfRule type="cellIs" dxfId="896" priority="3667" operator="equal">
      <formula>0</formula>
    </cfRule>
  </conditionalFormatting>
  <conditionalFormatting sqref="B25">
    <cfRule type="cellIs" dxfId="895" priority="3662" operator="equal">
      <formula>0</formula>
    </cfRule>
  </conditionalFormatting>
  <conditionalFormatting sqref="C25">
    <cfRule type="cellIs" dxfId="894" priority="3661" operator="equal">
      <formula>0</formula>
    </cfRule>
  </conditionalFormatting>
  <conditionalFormatting sqref="A18">
    <cfRule type="cellIs" dxfId="893" priority="3106" operator="equal">
      <formula>0</formula>
    </cfRule>
  </conditionalFormatting>
  <conditionalFormatting sqref="A18">
    <cfRule type="cellIs" dxfId="892" priority="3105" operator="equal">
      <formula>0</formula>
    </cfRule>
  </conditionalFormatting>
  <conditionalFormatting sqref="A18">
    <cfRule type="cellIs" dxfId="891" priority="2428" operator="equal">
      <formula>0</formula>
    </cfRule>
  </conditionalFormatting>
  <conditionalFormatting sqref="A20">
    <cfRule type="cellIs" dxfId="890" priority="2427" operator="equal">
      <formula>0</formula>
    </cfRule>
  </conditionalFormatting>
  <conditionalFormatting sqref="A20">
    <cfRule type="cellIs" dxfId="889" priority="2426" operator="equal">
      <formula>0</formula>
    </cfRule>
  </conditionalFormatting>
  <conditionalFormatting sqref="A20">
    <cfRule type="cellIs" dxfId="888" priority="2425" operator="equal">
      <formula>0</formula>
    </cfRule>
  </conditionalFormatting>
  <conditionalFormatting sqref="D17">
    <cfRule type="cellIs" dxfId="887" priority="2415" operator="equal">
      <formula>0</formula>
    </cfRule>
  </conditionalFormatting>
  <conditionalFormatting sqref="B17">
    <cfRule type="cellIs" dxfId="886" priority="2414" operator="equal">
      <formula>0</formula>
    </cfRule>
  </conditionalFormatting>
  <conditionalFormatting sqref="A18">
    <cfRule type="cellIs" dxfId="885" priority="2429" operator="equal">
      <formula>0</formula>
    </cfRule>
  </conditionalFormatting>
  <conditionalFormatting sqref="B17">
    <cfRule type="cellIs" dxfId="884" priority="2419" operator="equal">
      <formula>0</formula>
    </cfRule>
  </conditionalFormatting>
  <conditionalFormatting sqref="A17 C17:D17">
    <cfRule type="cellIs" dxfId="883" priority="2418" operator="equal">
      <formula>0</formula>
    </cfRule>
  </conditionalFormatting>
  <conditionalFormatting sqref="A17 C17:D17">
    <cfRule type="cellIs" dxfId="882" priority="2417" operator="equal">
      <formula>0</formula>
    </cfRule>
  </conditionalFormatting>
  <conditionalFormatting sqref="D17">
    <cfRule type="cellIs" dxfId="881" priority="2416" operator="equal">
      <formula>0</formula>
    </cfRule>
  </conditionalFormatting>
  <conditionalFormatting sqref="C17">
    <cfRule type="cellIs" dxfId="880" priority="2413" operator="equal">
      <formula>0</formula>
    </cfRule>
  </conditionalFormatting>
  <conditionalFormatting sqref="E2">
    <cfRule type="cellIs" dxfId="879" priority="2421" operator="equal">
      <formula>0</formula>
    </cfRule>
  </conditionalFormatting>
  <conditionalFormatting sqref="A17 F17">
    <cfRule type="cellIs" dxfId="878" priority="2420" operator="equal">
      <formula>0</formula>
    </cfRule>
  </conditionalFormatting>
  <conditionalFormatting sqref="F19">
    <cfRule type="cellIs" dxfId="877" priority="2400" operator="equal">
      <formula>0</formula>
    </cfRule>
  </conditionalFormatting>
  <conditionalFormatting sqref="C19:D19">
    <cfRule type="cellIs" dxfId="876" priority="2399" operator="equal">
      <formula>0</formula>
    </cfRule>
  </conditionalFormatting>
  <conditionalFormatting sqref="A19">
    <cfRule type="cellIs" dxfId="875" priority="2393" operator="equal">
      <formula>0</formula>
    </cfRule>
  </conditionalFormatting>
  <conditionalFormatting sqref="B24:B25">
    <cfRule type="cellIs" dxfId="874" priority="2380" operator="equal">
      <formula>0</formula>
    </cfRule>
  </conditionalFormatting>
  <conditionalFormatting sqref="F24:F25">
    <cfRule type="cellIs" dxfId="873" priority="2381" operator="equal">
      <formula>0</formula>
    </cfRule>
  </conditionalFormatting>
  <conditionalFormatting sqref="A25:A28">
    <cfRule type="cellIs" dxfId="872" priority="2375" operator="equal">
      <formula>0</formula>
    </cfRule>
  </conditionalFormatting>
  <conditionalFormatting sqref="A25:A28">
    <cfRule type="cellIs" dxfId="871" priority="2374" operator="equal">
      <formula>0</formula>
    </cfRule>
  </conditionalFormatting>
  <conditionalFormatting sqref="C24:D25 A24:A28">
    <cfRule type="cellIs" dxfId="870" priority="2379" operator="equal">
      <formula>0</formula>
    </cfRule>
  </conditionalFormatting>
  <conditionalFormatting sqref="B19">
    <cfRule type="cellIs" dxfId="869" priority="2396" operator="equal">
      <formula>0</formula>
    </cfRule>
  </conditionalFormatting>
  <conditionalFormatting sqref="A19">
    <cfRule type="cellIs" dxfId="868" priority="2394" operator="equal">
      <formula>0</formula>
    </cfRule>
  </conditionalFormatting>
  <conditionalFormatting sqref="A19">
    <cfRule type="cellIs" dxfId="867" priority="2395" operator="equal">
      <formula>0</formula>
    </cfRule>
  </conditionalFormatting>
  <conditionalFormatting sqref="F28">
    <cfRule type="cellIs" dxfId="866" priority="2373" operator="equal">
      <formula>0</formula>
    </cfRule>
  </conditionalFormatting>
  <conditionalFormatting sqref="C24:D25 A24:A28">
    <cfRule type="cellIs" dxfId="865" priority="2378" operator="equal">
      <formula>0</formula>
    </cfRule>
  </conditionalFormatting>
  <conditionalFormatting sqref="G23">
    <cfRule type="cellIs" dxfId="864" priority="2377" operator="equal">
      <formula>0</formula>
    </cfRule>
  </conditionalFormatting>
  <conditionalFormatting sqref="A25:A28">
    <cfRule type="cellIs" dxfId="863" priority="2376" operator="equal">
      <formula>0</formula>
    </cfRule>
  </conditionalFormatting>
  <conditionalFormatting sqref="D28">
    <cfRule type="cellIs" dxfId="862" priority="2372" operator="equal">
      <formula>0</formula>
    </cfRule>
  </conditionalFormatting>
  <conditionalFormatting sqref="F28">
    <cfRule type="cellIs" dxfId="861" priority="2371" operator="equal">
      <formula>0</formula>
    </cfRule>
  </conditionalFormatting>
  <conditionalFormatting sqref="C28">
    <cfRule type="cellIs" dxfId="860" priority="2368" operator="equal">
      <formula>0</formula>
    </cfRule>
  </conditionalFormatting>
  <conditionalFormatting sqref="D28">
    <cfRule type="cellIs" dxfId="859" priority="2370" operator="equal">
      <formula>0</formula>
    </cfRule>
  </conditionalFormatting>
  <conditionalFormatting sqref="B28">
    <cfRule type="cellIs" dxfId="858" priority="2369" operator="equal">
      <formula>0</formula>
    </cfRule>
  </conditionalFormatting>
  <conditionalFormatting sqref="F27">
    <cfRule type="cellIs" dxfId="857" priority="2364" operator="equal">
      <formula>0</formula>
    </cfRule>
  </conditionalFormatting>
  <conditionalFormatting sqref="B27">
    <cfRule type="cellIs" dxfId="856" priority="2360" operator="equal">
      <formula>0</formula>
    </cfRule>
  </conditionalFormatting>
  <conditionalFormatting sqref="F27">
    <cfRule type="cellIs" dxfId="855" priority="2362" operator="equal">
      <formula>0</formula>
    </cfRule>
  </conditionalFormatting>
  <conditionalFormatting sqref="D27">
    <cfRule type="cellIs" dxfId="854" priority="2347" operator="equal">
      <formula>0</formula>
    </cfRule>
  </conditionalFormatting>
  <conditionalFormatting sqref="D27">
    <cfRule type="cellIs" dxfId="853" priority="2346" operator="equal">
      <formula>0</formula>
    </cfRule>
  </conditionalFormatting>
  <conditionalFormatting sqref="C27">
    <cfRule type="cellIs" dxfId="852" priority="2345" operator="equal">
      <formula>0</formula>
    </cfRule>
  </conditionalFormatting>
  <conditionalFormatting sqref="F10:G10 A10:D10">
    <cfRule type="cellIs" dxfId="851" priority="2338" operator="equal">
      <formula>0</formula>
    </cfRule>
  </conditionalFormatting>
  <conditionalFormatting sqref="A10:D10 F10:G10">
    <cfRule type="cellIs" dxfId="850" priority="2337" operator="equal">
      <formula>0</formula>
    </cfRule>
  </conditionalFormatting>
  <conditionalFormatting sqref="G9">
    <cfRule type="cellIs" dxfId="849" priority="2335" operator="equal">
      <formula>0</formula>
    </cfRule>
  </conditionalFormatting>
  <conditionalFormatting sqref="G11">
    <cfRule type="cellIs" dxfId="848" priority="2333" operator="equal">
      <formula>0</formula>
    </cfRule>
  </conditionalFormatting>
  <conditionalFormatting sqref="A11 D11 F11:G11">
    <cfRule type="cellIs" dxfId="847" priority="2334" operator="equal">
      <formula>0</formula>
    </cfRule>
  </conditionalFormatting>
  <conditionalFormatting sqref="A11 D11 F11:G11">
    <cfRule type="cellIs" dxfId="846" priority="2332" operator="equal">
      <formula>0</formula>
    </cfRule>
  </conditionalFormatting>
  <conditionalFormatting sqref="F12:G12 A12:D12">
    <cfRule type="cellIs" dxfId="845" priority="2331" operator="equal">
      <formula>0</formula>
    </cfRule>
  </conditionalFormatting>
  <conditionalFormatting sqref="B11">
    <cfRule type="cellIs" dxfId="844" priority="2330" operator="equal">
      <formula>0</formula>
    </cfRule>
  </conditionalFormatting>
  <conditionalFormatting sqref="E60 B37 F40 F35 A35:D35 B53 D53">
    <cfRule type="cellIs" dxfId="843" priority="2326" operator="equal">
      <formula>0</formula>
    </cfRule>
  </conditionalFormatting>
  <conditionalFormatting sqref="G33">
    <cfRule type="cellIs" dxfId="842" priority="2324" operator="equal">
      <formula>0</formula>
    </cfRule>
  </conditionalFormatting>
  <conditionalFormatting sqref="A33:B33 D33 F33:G33">
    <cfRule type="cellIs" dxfId="841" priority="2323" operator="equal">
      <formula>0</formula>
    </cfRule>
  </conditionalFormatting>
  <conditionalFormatting sqref="A33:B33 D33 F33:G33">
    <cfRule type="cellIs" dxfId="840" priority="2325" operator="equal">
      <formula>0</formula>
    </cfRule>
  </conditionalFormatting>
  <conditionalFormatting sqref="G32">
    <cfRule type="cellIs" dxfId="839" priority="2321" operator="equal">
      <formula>0</formula>
    </cfRule>
  </conditionalFormatting>
  <conditionalFormatting sqref="D53">
    <cfRule type="cellIs" dxfId="838" priority="2306" operator="equal">
      <formula>0</formula>
    </cfRule>
  </conditionalFormatting>
  <conditionalFormatting sqref="C40:D40">
    <cfRule type="cellIs" dxfId="837" priority="2311" operator="equal">
      <formula>0</formula>
    </cfRule>
  </conditionalFormatting>
  <conditionalFormatting sqref="B40">
    <cfRule type="cellIs" dxfId="836" priority="2301" operator="equal">
      <formula>0</formula>
    </cfRule>
  </conditionalFormatting>
  <conditionalFormatting sqref="B53">
    <cfRule type="cellIs" dxfId="835" priority="2300" operator="equal">
      <formula>0</formula>
    </cfRule>
  </conditionalFormatting>
  <conditionalFormatting sqref="D53">
    <cfRule type="cellIs" dxfId="834" priority="2305" operator="equal">
      <formula>0</formula>
    </cfRule>
  </conditionalFormatting>
  <conditionalFormatting sqref="G34">
    <cfRule type="cellIs" dxfId="833" priority="2302" operator="equal">
      <formula>0</formula>
    </cfRule>
  </conditionalFormatting>
  <conditionalFormatting sqref="F39">
    <cfRule type="cellIs" dxfId="832" priority="2256" operator="equal">
      <formula>0</formula>
    </cfRule>
  </conditionalFormatting>
  <conditionalFormatting sqref="C39:D39">
    <cfRule type="cellIs" dxfId="831" priority="2255" operator="equal">
      <formula>0</formula>
    </cfRule>
  </conditionalFormatting>
  <conditionalFormatting sqref="A49:A50 C49:D50">
    <cfRule type="cellIs" dxfId="830" priority="2243" operator="equal">
      <formula>0</formula>
    </cfRule>
  </conditionalFormatting>
  <conditionalFormatting sqref="B39">
    <cfRule type="cellIs" dxfId="829" priority="2252" operator="equal">
      <formula>0</formula>
    </cfRule>
  </conditionalFormatting>
  <conditionalFormatting sqref="F49:F50">
    <cfRule type="cellIs" dxfId="828" priority="2245" operator="equal">
      <formula>0</formula>
    </cfRule>
  </conditionalFormatting>
  <conditionalFormatting sqref="B49:B50">
    <cfRule type="cellIs" dxfId="827" priority="2244" operator="equal">
      <formula>0</formula>
    </cfRule>
  </conditionalFormatting>
  <conditionalFormatting sqref="D52:D54">
    <cfRule type="cellIs" dxfId="826" priority="2216" operator="equal">
      <formula>0</formula>
    </cfRule>
  </conditionalFormatting>
  <conditionalFormatting sqref="A49:A50 C49:D50">
    <cfRule type="cellIs" dxfId="825" priority="2242" operator="equal">
      <formula>0</formula>
    </cfRule>
  </conditionalFormatting>
  <conditionalFormatting sqref="D52:D54">
    <cfRule type="cellIs" dxfId="824" priority="2217" operator="equal">
      <formula>0</formula>
    </cfRule>
  </conditionalFormatting>
  <conditionalFormatting sqref="B57">
    <cfRule type="cellIs" dxfId="823" priority="2233" operator="equal">
      <formula>0</formula>
    </cfRule>
  </conditionalFormatting>
  <conditionalFormatting sqref="D57">
    <cfRule type="cellIs" dxfId="822" priority="2234" operator="equal">
      <formula>0</formula>
    </cfRule>
  </conditionalFormatting>
  <conditionalFormatting sqref="F57">
    <cfRule type="cellIs" dxfId="821" priority="2237" operator="equal">
      <formula>0</formula>
    </cfRule>
  </conditionalFormatting>
  <conditionalFormatting sqref="D57">
    <cfRule type="cellIs" dxfId="820" priority="2236" operator="equal">
      <formula>0</formula>
    </cfRule>
  </conditionalFormatting>
  <conditionalFormatting sqref="F57">
    <cfRule type="cellIs" dxfId="819" priority="2235" operator="equal">
      <formula>0</formula>
    </cfRule>
  </conditionalFormatting>
  <conditionalFormatting sqref="F52:F54">
    <cfRule type="cellIs" dxfId="818" priority="2227" operator="equal">
      <formula>0</formula>
    </cfRule>
  </conditionalFormatting>
  <conditionalFormatting sqref="G48">
    <cfRule type="cellIs" dxfId="817" priority="2241" operator="equal">
      <formula>0</formula>
    </cfRule>
  </conditionalFormatting>
  <conditionalFormatting sqref="F52:F54">
    <cfRule type="cellIs" dxfId="816" priority="2228" operator="equal">
      <formula>0</formula>
    </cfRule>
  </conditionalFormatting>
  <conditionalFormatting sqref="B52:B54">
    <cfRule type="cellIs" dxfId="815" priority="2226" operator="equal">
      <formula>0</formula>
    </cfRule>
  </conditionalFormatting>
  <conditionalFormatting sqref="C52:C54">
    <cfRule type="cellIs" dxfId="814" priority="2215" operator="equal">
      <formula>0</formula>
    </cfRule>
  </conditionalFormatting>
  <conditionalFormatting sqref="A47:B47 D47 F47">
    <cfRule type="cellIs" dxfId="813" priority="2189" operator="equal">
      <formula>0</formula>
    </cfRule>
  </conditionalFormatting>
  <conditionalFormatting sqref="A21">
    <cfRule type="cellIs" dxfId="812" priority="2201" operator="equal">
      <formula>0</formula>
    </cfRule>
  </conditionalFormatting>
  <conditionalFormatting sqref="A21">
    <cfRule type="cellIs" dxfId="811" priority="2200" operator="equal">
      <formula>0</formula>
    </cfRule>
  </conditionalFormatting>
  <conditionalFormatting sqref="B159">
    <cfRule type="cellIs" dxfId="810" priority="2191" operator="equal">
      <formula>0</formula>
    </cfRule>
  </conditionalFormatting>
  <conditionalFormatting sqref="A52:A58">
    <cfRule type="cellIs" dxfId="809" priority="2225" operator="equal">
      <formula>0</formula>
    </cfRule>
  </conditionalFormatting>
  <conditionalFormatting sqref="A52:A58">
    <cfRule type="cellIs" dxfId="808" priority="2224" operator="equal">
      <formula>0</formula>
    </cfRule>
  </conditionalFormatting>
  <conditionalFormatting sqref="A52:A58">
    <cfRule type="cellIs" dxfId="807" priority="2223" operator="equal">
      <formula>0</formula>
    </cfRule>
  </conditionalFormatting>
  <conditionalFormatting sqref="A21">
    <cfRule type="cellIs" dxfId="806" priority="2199" operator="equal">
      <formula>0</formula>
    </cfRule>
  </conditionalFormatting>
  <conditionalFormatting sqref="B21">
    <cfRule type="cellIs" dxfId="805" priority="2207" operator="equal">
      <formula>0</formula>
    </cfRule>
  </conditionalFormatting>
  <conditionalFormatting sqref="B41">
    <cfRule type="cellIs" dxfId="804" priority="2180" operator="equal">
      <formula>0</formula>
    </cfRule>
  </conditionalFormatting>
  <conditionalFormatting sqref="F159">
    <cfRule type="cellIs" dxfId="803" priority="2195" operator="equal">
      <formula>0</formula>
    </cfRule>
  </conditionalFormatting>
  <conditionalFormatting sqref="F41">
    <cfRule type="cellIs" dxfId="802" priority="2184" operator="equal">
      <formula>0</formula>
    </cfRule>
  </conditionalFormatting>
  <conditionalFormatting sqref="C159:D159">
    <cfRule type="cellIs" dxfId="801" priority="2194" operator="equal">
      <formula>0</formula>
    </cfRule>
  </conditionalFormatting>
  <conditionalFormatting sqref="C41:D41">
    <cfRule type="cellIs" dxfId="800" priority="2183" operator="equal">
      <formula>0</formula>
    </cfRule>
  </conditionalFormatting>
  <conditionalFormatting sqref="F42">
    <cfRule type="cellIs" dxfId="799" priority="2174" operator="equal">
      <formula>0</formula>
    </cfRule>
  </conditionalFormatting>
  <conditionalFormatting sqref="C42:D42">
    <cfRule type="cellIs" dxfId="798" priority="2173" operator="equal">
      <formula>0</formula>
    </cfRule>
  </conditionalFormatting>
  <conditionalFormatting sqref="F44">
    <cfRule type="cellIs" dxfId="797" priority="2164" operator="equal">
      <formula>0</formula>
    </cfRule>
  </conditionalFormatting>
  <conditionalFormatting sqref="C44:D44">
    <cfRule type="cellIs" dxfId="796" priority="2163" operator="equal">
      <formula>0</formula>
    </cfRule>
  </conditionalFormatting>
  <conditionalFormatting sqref="B43">
    <cfRule type="cellIs" dxfId="795" priority="2150" operator="equal">
      <formula>0</formula>
    </cfRule>
  </conditionalFormatting>
  <conditionalFormatting sqref="B44">
    <cfRule type="cellIs" dxfId="794" priority="2160" operator="equal">
      <formula>0</formula>
    </cfRule>
  </conditionalFormatting>
  <conditionalFormatting sqref="C43:D43">
    <cfRule type="cellIs" dxfId="793" priority="2153" operator="equal">
      <formula>0</formula>
    </cfRule>
  </conditionalFormatting>
  <conditionalFormatting sqref="C51">
    <cfRule type="cellIs" dxfId="792" priority="2140" operator="equal">
      <formula>0</formula>
    </cfRule>
  </conditionalFormatting>
  <conditionalFormatting sqref="A48">
    <cfRule type="cellIs" dxfId="791" priority="2155" operator="equal">
      <formula>0</formula>
    </cfRule>
  </conditionalFormatting>
  <conditionalFormatting sqref="A51 D51 F51">
    <cfRule type="cellIs" dxfId="790" priority="2142" operator="equal">
      <formula>0</formula>
    </cfRule>
  </conditionalFormatting>
  <conditionalFormatting sqref="B42">
    <cfRule type="cellIs" dxfId="789" priority="2170" operator="equal">
      <formula>0</formula>
    </cfRule>
  </conditionalFormatting>
  <conditionalFormatting sqref="F43">
    <cfRule type="cellIs" dxfId="788" priority="2154" operator="equal">
      <formula>0</formula>
    </cfRule>
  </conditionalFormatting>
  <conditionalFormatting sqref="C57">
    <cfRule type="cellIs" dxfId="787" priority="2133" operator="equal">
      <formula>0</formula>
    </cfRule>
  </conditionalFormatting>
  <conditionalFormatting sqref="C51">
    <cfRule type="cellIs" dxfId="786" priority="2141" operator="equal">
      <formula>0</formula>
    </cfRule>
  </conditionalFormatting>
  <conditionalFormatting sqref="B55">
    <cfRule type="cellIs" dxfId="785" priority="2126" operator="equal">
      <formula>0</formula>
    </cfRule>
  </conditionalFormatting>
  <conditionalFormatting sqref="F55">
    <cfRule type="cellIs" dxfId="784" priority="2128" operator="equal">
      <formula>0</formula>
    </cfRule>
  </conditionalFormatting>
  <conditionalFormatting sqref="D55">
    <cfRule type="cellIs" dxfId="783" priority="2129" operator="equal">
      <formula>0</formula>
    </cfRule>
  </conditionalFormatting>
  <conditionalFormatting sqref="D55">
    <cfRule type="cellIs" dxfId="782" priority="2127" operator="equal">
      <formula>0</formula>
    </cfRule>
  </conditionalFormatting>
  <conditionalFormatting sqref="C53">
    <cfRule type="cellIs" dxfId="781" priority="2132" operator="equal">
      <formula>0</formula>
    </cfRule>
  </conditionalFormatting>
  <conditionalFormatting sqref="F51 B51">
    <cfRule type="cellIs" dxfId="780" priority="2144" operator="equal">
      <formula>0</formula>
    </cfRule>
  </conditionalFormatting>
  <conditionalFormatting sqref="A51 D51 F51">
    <cfRule type="cellIs" dxfId="779" priority="2143" operator="equal">
      <formula>0</formula>
    </cfRule>
  </conditionalFormatting>
  <conditionalFormatting sqref="F55">
    <cfRule type="cellIs" dxfId="778" priority="2130" operator="equal">
      <formula>0</formula>
    </cfRule>
  </conditionalFormatting>
  <conditionalFormatting sqref="D69">
    <cfRule type="cellIs" dxfId="777" priority="2085" operator="equal">
      <formula>0</formula>
    </cfRule>
  </conditionalFormatting>
  <conditionalFormatting sqref="C55">
    <cfRule type="cellIs" dxfId="776" priority="2116" operator="equal">
      <formula>0</formula>
    </cfRule>
  </conditionalFormatting>
  <conditionalFormatting sqref="B54 D54">
    <cfRule type="cellIs" dxfId="775" priority="2115" operator="equal">
      <formula>0</formula>
    </cfRule>
  </conditionalFormatting>
  <conditionalFormatting sqref="C54">
    <cfRule type="cellIs" dxfId="774" priority="2103" operator="equal">
      <formula>0</formula>
    </cfRule>
  </conditionalFormatting>
  <conditionalFormatting sqref="D54">
    <cfRule type="cellIs" dxfId="773" priority="2112" operator="equal">
      <formula>0</formula>
    </cfRule>
  </conditionalFormatting>
  <conditionalFormatting sqref="D54">
    <cfRule type="cellIs" dxfId="772" priority="2111" operator="equal">
      <formula>0</formula>
    </cfRule>
  </conditionalFormatting>
  <conditionalFormatting sqref="B54">
    <cfRule type="cellIs" dxfId="771" priority="2108" operator="equal">
      <formula>0</formula>
    </cfRule>
  </conditionalFormatting>
  <conditionalFormatting sqref="C68">
    <cfRule type="cellIs" dxfId="770" priority="2090" operator="equal">
      <formula>0</formula>
    </cfRule>
  </conditionalFormatting>
  <conditionalFormatting sqref="D68">
    <cfRule type="cellIs" dxfId="769" priority="2098" operator="equal">
      <formula>0</formula>
    </cfRule>
  </conditionalFormatting>
  <conditionalFormatting sqref="D69">
    <cfRule type="cellIs" dxfId="768" priority="2086" operator="equal">
      <formula>0</formula>
    </cfRule>
  </conditionalFormatting>
  <conditionalFormatting sqref="C69">
    <cfRule type="cellIs" dxfId="767" priority="2077" operator="equal">
      <formula>0</formula>
    </cfRule>
  </conditionalFormatting>
  <conditionalFormatting sqref="B68 D68">
    <cfRule type="cellIs" dxfId="766" priority="2102" operator="equal">
      <formula>0</formula>
    </cfRule>
  </conditionalFormatting>
  <conditionalFormatting sqref="D68">
    <cfRule type="cellIs" dxfId="765" priority="2099" operator="equal">
      <formula>0</formula>
    </cfRule>
  </conditionalFormatting>
  <conditionalFormatting sqref="B68">
    <cfRule type="cellIs" dxfId="764" priority="2095" operator="equal">
      <formula>0</formula>
    </cfRule>
  </conditionalFormatting>
  <conditionalFormatting sqref="F108">
    <cfRule type="cellIs" dxfId="763" priority="2043" operator="equal">
      <formula>0</formula>
    </cfRule>
  </conditionalFormatting>
  <conditionalFormatting sqref="B69 D69">
    <cfRule type="cellIs" dxfId="762" priority="2089" operator="equal">
      <formula>0</formula>
    </cfRule>
  </conditionalFormatting>
  <conditionalFormatting sqref="B69">
    <cfRule type="cellIs" dxfId="761" priority="2082" operator="equal">
      <formula>0</formula>
    </cfRule>
  </conditionalFormatting>
  <conditionalFormatting sqref="D58">
    <cfRule type="cellIs" dxfId="760" priority="2059" operator="equal">
      <formula>0</formula>
    </cfRule>
  </conditionalFormatting>
  <conditionalFormatting sqref="C58">
    <cfRule type="cellIs" dxfId="759" priority="2050" operator="equal">
      <formula>0</formula>
    </cfRule>
  </conditionalFormatting>
  <conditionalFormatting sqref="F58 B58 D58">
    <cfRule type="cellIs" dxfId="758" priority="2062" operator="equal">
      <formula>0</formula>
    </cfRule>
  </conditionalFormatting>
  <conditionalFormatting sqref="B58">
    <cfRule type="cellIs" dxfId="757" priority="2055" operator="equal">
      <formula>0</formula>
    </cfRule>
  </conditionalFormatting>
  <conditionalFormatting sqref="D58">
    <cfRule type="cellIs" dxfId="756" priority="2058" operator="equal">
      <formula>0</formula>
    </cfRule>
  </conditionalFormatting>
  <conditionalFormatting sqref="A108 C108:D108">
    <cfRule type="cellIs" dxfId="755" priority="2041" operator="equal">
      <formula>0</formula>
    </cfRule>
  </conditionalFormatting>
  <conditionalFormatting sqref="C112">
    <cfRule type="cellIs" dxfId="754" priority="2025" operator="equal">
      <formula>0</formula>
    </cfRule>
  </conditionalFormatting>
  <conditionalFormatting sqref="B108">
    <cfRule type="cellIs" dxfId="753" priority="2042" operator="equal">
      <formula>0</formula>
    </cfRule>
  </conditionalFormatting>
  <conditionalFormatting sqref="D112">
    <cfRule type="cellIs" dxfId="752" priority="2026" operator="equal">
      <formula>0</formula>
    </cfRule>
  </conditionalFormatting>
  <conditionalFormatting sqref="A108 C108:D108">
    <cfRule type="cellIs" dxfId="751" priority="2040" operator="equal">
      <formula>0</formula>
    </cfRule>
  </conditionalFormatting>
  <conditionalFormatting sqref="D112">
    <cfRule type="cellIs" dxfId="750" priority="2027" operator="equal">
      <formula>0</formula>
    </cfRule>
  </conditionalFormatting>
  <conditionalFormatting sqref="F112">
    <cfRule type="cellIs" dxfId="749" priority="2037" operator="equal">
      <formula>0</formula>
    </cfRule>
  </conditionalFormatting>
  <conditionalFormatting sqref="G107">
    <cfRule type="cellIs" dxfId="748" priority="2039" operator="equal">
      <formula>0</formula>
    </cfRule>
  </conditionalFormatting>
  <conditionalFormatting sqref="F112">
    <cfRule type="cellIs" dxfId="747" priority="2038" operator="equal">
      <formula>0</formula>
    </cfRule>
  </conditionalFormatting>
  <conditionalFormatting sqref="B112">
    <cfRule type="cellIs" dxfId="746" priority="2036" operator="equal">
      <formula>0</formula>
    </cfRule>
  </conditionalFormatting>
  <conditionalFormatting sqref="A107">
    <cfRule type="cellIs" dxfId="745" priority="2024" operator="equal">
      <formula>0</formula>
    </cfRule>
  </conditionalFormatting>
  <conditionalFormatting sqref="F119">
    <cfRule type="cellIs" dxfId="744" priority="1980" operator="equal">
      <formula>0</formula>
    </cfRule>
  </conditionalFormatting>
  <conditionalFormatting sqref="C118">
    <cfRule type="cellIs" dxfId="743" priority="1983" operator="equal">
      <formula>0</formula>
    </cfRule>
  </conditionalFormatting>
  <conditionalFormatting sqref="F118">
    <cfRule type="cellIs" dxfId="742" priority="1996" operator="equal">
      <formula>0</formula>
    </cfRule>
  </conditionalFormatting>
  <conditionalFormatting sqref="D118">
    <cfRule type="cellIs" dxfId="741" priority="1995" operator="equal">
      <formula>0</formula>
    </cfRule>
  </conditionalFormatting>
  <conditionalFormatting sqref="F118">
    <cfRule type="cellIs" dxfId="740" priority="1994" operator="equal">
      <formula>0</formula>
    </cfRule>
  </conditionalFormatting>
  <conditionalFormatting sqref="D118">
    <cfRule type="cellIs" dxfId="739" priority="1993" operator="equal">
      <formula>0</formula>
    </cfRule>
  </conditionalFormatting>
  <conditionalFormatting sqref="B118">
    <cfRule type="cellIs" dxfId="738" priority="1992" operator="equal">
      <formula>0</formula>
    </cfRule>
  </conditionalFormatting>
  <conditionalFormatting sqref="B119">
    <cfRule type="cellIs" dxfId="737" priority="1976" operator="equal">
      <formula>0</formula>
    </cfRule>
  </conditionalFormatting>
  <conditionalFormatting sqref="F73 F65 A65:D65 B82:B83 D82:D83 B68:D69 F68:F69">
    <cfRule type="cellIs" dxfId="736" priority="1964" operator="equal">
      <formula>0</formula>
    </cfRule>
  </conditionalFormatting>
  <conditionalFormatting sqref="C119">
    <cfRule type="cellIs" dxfId="735" priority="1967" operator="equal">
      <formula>0</formula>
    </cfRule>
  </conditionalFormatting>
  <conditionalFormatting sqref="D119">
    <cfRule type="cellIs" dxfId="734" priority="1979" operator="equal">
      <formula>0</formula>
    </cfRule>
  </conditionalFormatting>
  <conditionalFormatting sqref="F119">
    <cfRule type="cellIs" dxfId="733" priority="1978" operator="equal">
      <formula>0</formula>
    </cfRule>
  </conditionalFormatting>
  <conditionalFormatting sqref="D119">
    <cfRule type="cellIs" dxfId="732" priority="1977" operator="equal">
      <formula>0</formula>
    </cfRule>
  </conditionalFormatting>
  <conditionalFormatting sqref="F84">
    <cfRule type="cellIs" dxfId="731" priority="1965" operator="equal">
      <formula>0</formula>
    </cfRule>
  </conditionalFormatting>
  <conditionalFormatting sqref="G62">
    <cfRule type="cellIs" dxfId="730" priority="1959" operator="equal">
      <formula>0</formula>
    </cfRule>
  </conditionalFormatting>
  <conditionalFormatting sqref="G63">
    <cfRule type="cellIs" dxfId="729" priority="1962" operator="equal">
      <formula>0</formula>
    </cfRule>
  </conditionalFormatting>
  <conditionalFormatting sqref="A63:B63 D63 F63:G63">
    <cfRule type="cellIs" dxfId="728" priority="1961" operator="equal">
      <formula>0</formula>
    </cfRule>
  </conditionalFormatting>
  <conditionalFormatting sqref="A63:B63 D63 F63:G63">
    <cfRule type="cellIs" dxfId="727" priority="1963" operator="equal">
      <formula>0</formula>
    </cfRule>
  </conditionalFormatting>
  <conditionalFormatting sqref="G64">
    <cfRule type="cellIs" dxfId="726" priority="1943" operator="equal">
      <formula>0</formula>
    </cfRule>
  </conditionalFormatting>
  <conditionalFormatting sqref="D82:D83">
    <cfRule type="cellIs" dxfId="725" priority="1947" operator="equal">
      <formula>0</formula>
    </cfRule>
  </conditionalFormatting>
  <conditionalFormatting sqref="C73:D73">
    <cfRule type="cellIs" dxfId="724" priority="1952" operator="equal">
      <formula>0</formula>
    </cfRule>
  </conditionalFormatting>
  <conditionalFormatting sqref="B73">
    <cfRule type="cellIs" dxfId="723" priority="1942" operator="equal">
      <formula>0</formula>
    </cfRule>
  </conditionalFormatting>
  <conditionalFormatting sqref="B82:B83">
    <cfRule type="cellIs" dxfId="722" priority="1941" operator="equal">
      <formula>0</formula>
    </cfRule>
  </conditionalFormatting>
  <conditionalFormatting sqref="D82:D83">
    <cfRule type="cellIs" dxfId="721" priority="1946" operator="equal">
      <formula>0</formula>
    </cfRule>
  </conditionalFormatting>
  <conditionalFormatting sqref="C71">
    <cfRule type="cellIs" dxfId="720" priority="1940" operator="equal">
      <formula>0</formula>
    </cfRule>
  </conditionalFormatting>
  <conditionalFormatting sqref="F72">
    <cfRule type="cellIs" dxfId="719" priority="1924" operator="equal">
      <formula>0</formula>
    </cfRule>
  </conditionalFormatting>
  <conditionalFormatting sqref="D72">
    <cfRule type="cellIs" dxfId="718" priority="1923" operator="equal">
      <formula>0</formula>
    </cfRule>
  </conditionalFormatting>
  <conditionalFormatting sqref="A78 C78:D78">
    <cfRule type="cellIs" dxfId="717" priority="1912" operator="equal">
      <formula>0</formula>
    </cfRule>
  </conditionalFormatting>
  <conditionalFormatting sqref="F70">
    <cfRule type="cellIs" dxfId="716" priority="1935" operator="equal">
      <formula>0</formula>
    </cfRule>
  </conditionalFormatting>
  <conditionalFormatting sqref="B70">
    <cfRule type="cellIs" dxfId="715" priority="1934" operator="equal">
      <formula>0</formula>
    </cfRule>
  </conditionalFormatting>
  <conditionalFormatting sqref="C70:D70">
    <cfRule type="cellIs" dxfId="714" priority="1933" operator="equal">
      <formula>0</formula>
    </cfRule>
  </conditionalFormatting>
  <conditionalFormatting sqref="C70">
    <cfRule type="cellIs" dxfId="713" priority="1928" operator="equal">
      <formula>0</formula>
    </cfRule>
  </conditionalFormatting>
  <conditionalFormatting sqref="F78">
    <cfRule type="cellIs" dxfId="712" priority="1914" operator="equal">
      <formula>0</formula>
    </cfRule>
  </conditionalFormatting>
  <conditionalFormatting sqref="B78">
    <cfRule type="cellIs" dxfId="711" priority="1913" operator="equal">
      <formula>0</formula>
    </cfRule>
  </conditionalFormatting>
  <conditionalFormatting sqref="A78 C78:D78">
    <cfRule type="cellIs" dxfId="710" priority="1911" operator="equal">
      <formula>0</formula>
    </cfRule>
  </conditionalFormatting>
  <conditionalFormatting sqref="C70:D70">
    <cfRule type="cellIs" dxfId="709" priority="1932" operator="equal">
      <formula>0</formula>
    </cfRule>
  </conditionalFormatting>
  <conditionalFormatting sqref="D70">
    <cfRule type="cellIs" dxfId="708" priority="1931" operator="equal">
      <formula>0</formula>
    </cfRule>
  </conditionalFormatting>
  <conditionalFormatting sqref="B70">
    <cfRule type="cellIs" dxfId="707" priority="1929" operator="equal">
      <formula>0</formula>
    </cfRule>
  </conditionalFormatting>
  <conditionalFormatting sqref="D70">
    <cfRule type="cellIs" dxfId="706" priority="1930" operator="equal">
      <formula>0</formula>
    </cfRule>
  </conditionalFormatting>
  <conditionalFormatting sqref="F79">
    <cfRule type="cellIs" dxfId="705" priority="1903" operator="equal">
      <formula>0</formula>
    </cfRule>
  </conditionalFormatting>
  <conditionalFormatting sqref="G77">
    <cfRule type="cellIs" dxfId="704" priority="1910" operator="equal">
      <formula>0</formula>
    </cfRule>
  </conditionalFormatting>
  <conditionalFormatting sqref="F79">
    <cfRule type="cellIs" dxfId="703" priority="1904" operator="equal">
      <formula>0</formula>
    </cfRule>
  </conditionalFormatting>
  <conditionalFormatting sqref="B79">
    <cfRule type="cellIs" dxfId="702" priority="1902" operator="equal">
      <formula>0</formula>
    </cfRule>
  </conditionalFormatting>
  <conditionalFormatting sqref="A76:B76 D76 F76">
    <cfRule type="cellIs" dxfId="701" priority="1875" operator="equal">
      <formula>0</formula>
    </cfRule>
  </conditionalFormatting>
  <conditionalFormatting sqref="A79:A83">
    <cfRule type="cellIs" dxfId="700" priority="1901" operator="equal">
      <formula>0</formula>
    </cfRule>
  </conditionalFormatting>
  <conditionalFormatting sqref="A79:A83">
    <cfRule type="cellIs" dxfId="699" priority="1900" operator="equal">
      <formula>0</formula>
    </cfRule>
  </conditionalFormatting>
  <conditionalFormatting sqref="A79:A83">
    <cfRule type="cellIs" dxfId="698" priority="1899" operator="equal">
      <formula>0</formula>
    </cfRule>
  </conditionalFormatting>
  <conditionalFormatting sqref="A75:B75 D75 F75">
    <cfRule type="cellIs" dxfId="697" priority="1871" operator="equal">
      <formula>0</formula>
    </cfRule>
  </conditionalFormatting>
  <conditionalFormatting sqref="A77">
    <cfRule type="cellIs" dxfId="696" priority="1841" operator="equal">
      <formula>0</formula>
    </cfRule>
  </conditionalFormatting>
  <conditionalFormatting sqref="B83">
    <cfRule type="cellIs" dxfId="695" priority="1612" operator="equal">
      <formula>0</formula>
    </cfRule>
  </conditionalFormatting>
  <conditionalFormatting sqref="C83">
    <cfRule type="cellIs" dxfId="694" priority="1611" operator="equal">
      <formula>0</formula>
    </cfRule>
  </conditionalFormatting>
  <conditionalFormatting sqref="F80:F81">
    <cfRule type="cellIs" dxfId="693" priority="1814" operator="equal">
      <formula>0</formula>
    </cfRule>
  </conditionalFormatting>
  <conditionalFormatting sqref="F80:F81">
    <cfRule type="cellIs" dxfId="692" priority="1816" operator="equal">
      <formula>0</formula>
    </cfRule>
  </conditionalFormatting>
  <conditionalFormatting sqref="A84:D84">
    <cfRule type="cellIs" dxfId="691" priority="1763" operator="equal">
      <formula>0</formula>
    </cfRule>
  </conditionalFormatting>
  <conditionalFormatting sqref="A84 D84 F84">
    <cfRule type="cellIs" dxfId="690" priority="1762" operator="equal">
      <formula>0</formula>
    </cfRule>
  </conditionalFormatting>
  <conditionalFormatting sqref="A84 D84 F84">
    <cfRule type="cellIs" dxfId="689" priority="1761" operator="equal">
      <formula>0</formula>
    </cfRule>
  </conditionalFormatting>
  <conditionalFormatting sqref="C84">
    <cfRule type="cellIs" dxfId="688" priority="1760" operator="equal">
      <formula>0</formula>
    </cfRule>
  </conditionalFormatting>
  <conditionalFormatting sqref="C84">
    <cfRule type="cellIs" dxfId="687" priority="1759" operator="equal">
      <formula>0</formula>
    </cfRule>
  </conditionalFormatting>
  <conditionalFormatting sqref="B84">
    <cfRule type="cellIs" dxfId="686" priority="1758" operator="equal">
      <formula>0</formula>
    </cfRule>
  </conditionalFormatting>
  <conditionalFormatting sqref="A86 C86:D87">
    <cfRule type="cellIs" dxfId="685" priority="1737" operator="equal">
      <formula>0</formula>
    </cfRule>
  </conditionalFormatting>
  <conditionalFormatting sqref="F86:F87">
    <cfRule type="cellIs" dxfId="684" priority="1739" operator="equal">
      <formula>0</formula>
    </cfRule>
  </conditionalFormatting>
  <conditionalFormatting sqref="B86:B87">
    <cfRule type="cellIs" dxfId="683" priority="1738" operator="equal">
      <formula>0</formula>
    </cfRule>
  </conditionalFormatting>
  <conditionalFormatting sqref="D81">
    <cfRule type="cellIs" dxfId="682" priority="1722" operator="equal">
      <formula>0</formula>
    </cfRule>
  </conditionalFormatting>
  <conditionalFormatting sqref="A86 C86:D87">
    <cfRule type="cellIs" dxfId="681" priority="1736" operator="equal">
      <formula>0</formula>
    </cfRule>
  </conditionalFormatting>
  <conditionalFormatting sqref="D81">
    <cfRule type="cellIs" dxfId="680" priority="1723" operator="equal">
      <formula>0</formula>
    </cfRule>
  </conditionalFormatting>
  <conditionalFormatting sqref="F81">
    <cfRule type="cellIs" dxfId="679" priority="1733" operator="equal">
      <formula>0</formula>
    </cfRule>
  </conditionalFormatting>
  <conditionalFormatting sqref="G85">
    <cfRule type="cellIs" dxfId="678" priority="1735" operator="equal">
      <formula>0</formula>
    </cfRule>
  </conditionalFormatting>
  <conditionalFormatting sqref="F81">
    <cfRule type="cellIs" dxfId="677" priority="1734" operator="equal">
      <formula>0</formula>
    </cfRule>
  </conditionalFormatting>
  <conditionalFormatting sqref="B81">
    <cfRule type="cellIs" dxfId="676" priority="1732" operator="equal">
      <formula>0</formula>
    </cfRule>
  </conditionalFormatting>
  <conditionalFormatting sqref="C81">
    <cfRule type="cellIs" dxfId="675" priority="1721" operator="equal">
      <formula>0</formula>
    </cfRule>
  </conditionalFormatting>
  <conditionalFormatting sqref="C103">
    <cfRule type="cellIs" dxfId="674" priority="1514" operator="equal">
      <formula>0</formula>
    </cfRule>
  </conditionalFormatting>
  <conditionalFormatting sqref="C103">
    <cfRule type="cellIs" dxfId="673" priority="1513" operator="equal">
      <formula>0</formula>
    </cfRule>
  </conditionalFormatting>
  <conditionalFormatting sqref="B89">
    <cfRule type="cellIs" dxfId="672" priority="1511" operator="equal">
      <formula>0</formula>
    </cfRule>
  </conditionalFormatting>
  <conditionalFormatting sqref="C89">
    <cfRule type="cellIs" dxfId="671" priority="1510" operator="equal">
      <formula>0</formula>
    </cfRule>
  </conditionalFormatting>
  <conditionalFormatting sqref="F83">
    <cfRule type="cellIs" dxfId="670" priority="1718" operator="equal">
      <formula>0</formula>
    </cfRule>
  </conditionalFormatting>
  <conditionalFormatting sqref="D83">
    <cfRule type="cellIs" dxfId="669" priority="1717" operator="equal">
      <formula>0</formula>
    </cfRule>
  </conditionalFormatting>
  <conditionalFormatting sqref="F83">
    <cfRule type="cellIs" dxfId="668" priority="1716" operator="equal">
      <formula>0</formula>
    </cfRule>
  </conditionalFormatting>
  <conditionalFormatting sqref="D83">
    <cfRule type="cellIs" dxfId="667" priority="1715" operator="equal">
      <formula>0</formula>
    </cfRule>
  </conditionalFormatting>
  <conditionalFormatting sqref="B103">
    <cfRule type="cellIs" dxfId="666" priority="1512" operator="equal">
      <formula>0</formula>
    </cfRule>
  </conditionalFormatting>
  <conditionalFormatting sqref="C90">
    <cfRule type="cellIs" dxfId="665" priority="1499" operator="equal">
      <formula>0</formula>
    </cfRule>
  </conditionalFormatting>
  <conditionalFormatting sqref="A102:D102">
    <cfRule type="cellIs" dxfId="664" priority="1487" operator="equal">
      <formula>0</formula>
    </cfRule>
  </conditionalFormatting>
  <conditionalFormatting sqref="E102">
    <cfRule type="cellIs" dxfId="663" priority="1486" operator="equal">
      <formula>0</formula>
    </cfRule>
  </conditionalFormatting>
  <conditionalFormatting sqref="B90">
    <cfRule type="cellIs" dxfId="662" priority="1500" operator="equal">
      <formula>0</formula>
    </cfRule>
  </conditionalFormatting>
  <conditionalFormatting sqref="B91">
    <cfRule type="cellIs" dxfId="661" priority="1489" operator="equal">
      <formula>0</formula>
    </cfRule>
  </conditionalFormatting>
  <conditionalFormatting sqref="C88">
    <cfRule type="cellIs" dxfId="660" priority="1669" operator="equal">
      <formula>0</formula>
    </cfRule>
  </conditionalFormatting>
  <conditionalFormatting sqref="F88">
    <cfRule type="cellIs" dxfId="659" priority="1682" operator="equal">
      <formula>0</formula>
    </cfRule>
  </conditionalFormatting>
  <conditionalFormatting sqref="D88">
    <cfRule type="cellIs" dxfId="658" priority="1681" operator="equal">
      <formula>0</formula>
    </cfRule>
  </conditionalFormatting>
  <conditionalFormatting sqref="F88">
    <cfRule type="cellIs" dxfId="657" priority="1680" operator="equal">
      <formula>0</formula>
    </cfRule>
  </conditionalFormatting>
  <conditionalFormatting sqref="D88">
    <cfRule type="cellIs" dxfId="656" priority="1679" operator="equal">
      <formula>0</formula>
    </cfRule>
  </conditionalFormatting>
  <conditionalFormatting sqref="B88">
    <cfRule type="cellIs" dxfId="655" priority="1678" operator="equal">
      <formula>0</formula>
    </cfRule>
  </conditionalFormatting>
  <conditionalFormatting sqref="G105">
    <cfRule type="cellIs" dxfId="654" priority="1480" operator="equal">
      <formula>0</formula>
    </cfRule>
  </conditionalFormatting>
  <conditionalFormatting sqref="B71">
    <cfRule type="cellIs" dxfId="653" priority="1666" operator="equal">
      <formula>0</formula>
    </cfRule>
  </conditionalFormatting>
  <conditionalFormatting sqref="B71">
    <cfRule type="cellIs" dxfId="652" priority="1663" operator="equal">
      <formula>0</formula>
    </cfRule>
  </conditionalFormatting>
  <conditionalFormatting sqref="C72">
    <cfRule type="cellIs" dxfId="651" priority="1660" operator="equal">
      <formula>0</formula>
    </cfRule>
  </conditionalFormatting>
  <conditionalFormatting sqref="C82:C83">
    <cfRule type="cellIs" dxfId="650" priority="1635" operator="equal">
      <formula>0</formula>
    </cfRule>
  </conditionalFormatting>
  <conditionalFormatting sqref="B72">
    <cfRule type="cellIs" dxfId="649" priority="1658" operator="equal">
      <formula>0</formula>
    </cfRule>
  </conditionalFormatting>
  <conditionalFormatting sqref="B72">
    <cfRule type="cellIs" dxfId="648" priority="1655" operator="equal">
      <formula>0</formula>
    </cfRule>
  </conditionalFormatting>
  <conditionalFormatting sqref="B80:B81">
    <cfRule type="cellIs" dxfId="647" priority="1632" operator="equal">
      <formula>0</formula>
    </cfRule>
  </conditionalFormatting>
  <conditionalFormatting sqref="F74">
    <cfRule type="cellIs" dxfId="646" priority="1646" operator="equal">
      <formula>0</formula>
    </cfRule>
  </conditionalFormatting>
  <conditionalFormatting sqref="C74:D74">
    <cfRule type="cellIs" dxfId="645" priority="1645" operator="equal">
      <formula>0</formula>
    </cfRule>
  </conditionalFormatting>
  <conditionalFormatting sqref="B74">
    <cfRule type="cellIs" dxfId="644" priority="1642" operator="equal">
      <formula>0</formula>
    </cfRule>
  </conditionalFormatting>
  <conditionalFormatting sqref="A85">
    <cfRule type="cellIs" dxfId="643" priority="1621" operator="equal">
      <formula>0</formula>
    </cfRule>
  </conditionalFormatting>
  <conditionalFormatting sqref="D90">
    <cfRule type="cellIs" dxfId="642" priority="1558" operator="equal">
      <formula>0</formula>
    </cfRule>
  </conditionalFormatting>
  <conditionalFormatting sqref="F101 A101:D101">
    <cfRule type="cellIs" dxfId="641" priority="1553" operator="equal">
      <formula>0</formula>
    </cfRule>
  </conditionalFormatting>
  <conditionalFormatting sqref="C137:D137 A137:A139">
    <cfRule type="cellIs" dxfId="640" priority="1384" operator="equal">
      <formula>0</formula>
    </cfRule>
  </conditionalFormatting>
  <conditionalFormatting sqref="F90">
    <cfRule type="cellIs" dxfId="639" priority="1559" operator="equal">
      <formula>0</formula>
    </cfRule>
  </conditionalFormatting>
  <conditionalFormatting sqref="D89">
    <cfRule type="cellIs" dxfId="638" priority="1564" operator="equal">
      <formula>0</formula>
    </cfRule>
  </conditionalFormatting>
  <conditionalFormatting sqref="D89">
    <cfRule type="cellIs" dxfId="637" priority="1565" operator="equal">
      <formula>0</formula>
    </cfRule>
  </conditionalFormatting>
  <conditionalFormatting sqref="F89">
    <cfRule type="cellIs" dxfId="636" priority="1572" operator="equal">
      <formula>0</formula>
    </cfRule>
  </conditionalFormatting>
  <conditionalFormatting sqref="F89">
    <cfRule type="cellIs" dxfId="635" priority="1573" operator="equal">
      <formula>0</formula>
    </cfRule>
  </conditionalFormatting>
  <conditionalFormatting sqref="F120">
    <cfRule type="cellIs" dxfId="634" priority="1466" operator="equal">
      <formula>0</formula>
    </cfRule>
  </conditionalFormatting>
  <conditionalFormatting sqref="F90">
    <cfRule type="cellIs" dxfId="633" priority="1561" operator="equal">
      <formula>0</formula>
    </cfRule>
  </conditionalFormatting>
  <conditionalFormatting sqref="D90">
    <cfRule type="cellIs" dxfId="632" priority="1560" operator="equal">
      <formula>0</formula>
    </cfRule>
  </conditionalFormatting>
  <conditionalFormatting sqref="C120:D120">
    <cfRule type="cellIs" dxfId="631" priority="1463" operator="equal">
      <formula>0</formula>
    </cfRule>
  </conditionalFormatting>
  <conditionalFormatting sqref="C125:D125">
    <cfRule type="cellIs" dxfId="630" priority="1478" operator="equal">
      <formula>0</formula>
    </cfRule>
  </conditionalFormatting>
  <conditionalFormatting sqref="B121">
    <cfRule type="cellIs" dxfId="629" priority="1444" operator="equal">
      <formula>0</formula>
    </cfRule>
  </conditionalFormatting>
  <conditionalFormatting sqref="B121">
    <cfRule type="cellIs" dxfId="628" priority="1447" operator="equal">
      <formula>0</formula>
    </cfRule>
  </conditionalFormatting>
  <conditionalFormatting sqref="A127:B130 D127:D132 F127:F132 F134 D134 A134:B134 B131:B132 A131:A133">
    <cfRule type="cellIs" dxfId="627" priority="1450" operator="equal">
      <formula>0</formula>
    </cfRule>
  </conditionalFormatting>
  <conditionalFormatting sqref="F91">
    <cfRule type="cellIs" dxfId="626" priority="1535" operator="equal">
      <formula>0</formula>
    </cfRule>
  </conditionalFormatting>
  <conditionalFormatting sqref="D91">
    <cfRule type="cellIs" dxfId="625" priority="1534" operator="equal">
      <formula>0</formula>
    </cfRule>
  </conditionalFormatting>
  <conditionalFormatting sqref="D91">
    <cfRule type="cellIs" dxfId="624" priority="1531" operator="equal">
      <formula>0</formula>
    </cfRule>
  </conditionalFormatting>
  <conditionalFormatting sqref="D91">
    <cfRule type="cellIs" dxfId="623" priority="1530" operator="equal">
      <formula>0</formula>
    </cfRule>
  </conditionalFormatting>
  <conditionalFormatting sqref="C91">
    <cfRule type="cellIs" dxfId="622" priority="1526" operator="equal">
      <formula>0</formula>
    </cfRule>
  </conditionalFormatting>
  <conditionalFormatting sqref="F103">
    <cfRule type="cellIs" dxfId="621" priority="1518" operator="equal">
      <formula>0</formula>
    </cfRule>
  </conditionalFormatting>
  <conditionalFormatting sqref="A103 C103:D103">
    <cfRule type="cellIs" dxfId="620" priority="1517" operator="equal">
      <formula>0</formula>
    </cfRule>
  </conditionalFormatting>
  <conditionalFormatting sqref="A103 D103 F103">
    <cfRule type="cellIs" dxfId="619" priority="1516" operator="equal">
      <formula>0</formula>
    </cfRule>
  </conditionalFormatting>
  <conditionalFormatting sqref="A103 D103 F103">
    <cfRule type="cellIs" dxfId="618" priority="1515" operator="equal">
      <formula>0</formula>
    </cfRule>
  </conditionalFormatting>
  <conditionalFormatting sqref="F125 F116:F119 A116:D117 B118:D119 A118:A126">
    <cfRule type="cellIs" dxfId="617" priority="1485" operator="equal">
      <formula>0</formula>
    </cfRule>
  </conditionalFormatting>
  <conditionalFormatting sqref="B120">
    <cfRule type="cellIs" dxfId="616" priority="1465" operator="equal">
      <formula>0</formula>
    </cfRule>
  </conditionalFormatting>
  <conditionalFormatting sqref="G115">
    <cfRule type="cellIs" dxfId="615" priority="1469" operator="equal">
      <formula>0</formula>
    </cfRule>
  </conditionalFormatting>
  <conditionalFormatting sqref="C120:D120">
    <cfRule type="cellIs" dxfId="614" priority="1464" operator="equal">
      <formula>0</formula>
    </cfRule>
  </conditionalFormatting>
  <conditionalFormatting sqref="D120">
    <cfRule type="cellIs" dxfId="613" priority="1461" operator="equal">
      <formula>0</formula>
    </cfRule>
  </conditionalFormatting>
  <conditionalFormatting sqref="B125">
    <cfRule type="cellIs" dxfId="612" priority="1468" operator="equal">
      <formula>0</formula>
    </cfRule>
  </conditionalFormatting>
  <conditionalFormatting sqref="D120">
    <cfRule type="cellIs" dxfId="611" priority="1462" operator="equal">
      <formula>0</formula>
    </cfRule>
  </conditionalFormatting>
  <conditionalFormatting sqref="C120">
    <cfRule type="cellIs" dxfId="610" priority="1459" operator="equal">
      <formula>0</formula>
    </cfRule>
  </conditionalFormatting>
  <conditionalFormatting sqref="B120">
    <cfRule type="cellIs" dxfId="609" priority="1460" operator="equal">
      <formula>0</formula>
    </cfRule>
  </conditionalFormatting>
  <conditionalFormatting sqref="C124:D124">
    <cfRule type="cellIs" dxfId="608" priority="1412" operator="equal">
      <formula>0</formula>
    </cfRule>
  </conditionalFormatting>
  <conditionalFormatting sqref="F136 A136:D136">
    <cfRule type="cellIs" dxfId="607" priority="1400" operator="equal">
      <formula>0</formula>
    </cfRule>
  </conditionalFormatting>
  <conditionalFormatting sqref="F123">
    <cfRule type="cellIs" dxfId="606" priority="1428" operator="equal">
      <formula>0</formula>
    </cfRule>
  </conditionalFormatting>
  <conditionalFormatting sqref="B123">
    <cfRule type="cellIs" dxfId="605" priority="1424" operator="equal">
      <formula>0</formula>
    </cfRule>
  </conditionalFormatting>
  <conditionalFormatting sqref="F124">
    <cfRule type="cellIs" dxfId="604" priority="1413" operator="equal">
      <formula>0</formula>
    </cfRule>
  </conditionalFormatting>
  <conditionalFormatting sqref="C123:D123">
    <cfRule type="cellIs" dxfId="603" priority="1427" operator="equal">
      <formula>0</formula>
    </cfRule>
  </conditionalFormatting>
  <conditionalFormatting sqref="C137:D137 A137:A139">
    <cfRule type="cellIs" dxfId="602" priority="1383" operator="equal">
      <formula>0</formula>
    </cfRule>
  </conditionalFormatting>
  <conditionalFormatting sqref="D137">
    <cfRule type="cellIs" dxfId="601" priority="1382" operator="equal">
      <formula>0</formula>
    </cfRule>
  </conditionalFormatting>
  <conditionalFormatting sqref="B124">
    <cfRule type="cellIs" dxfId="600" priority="1409" operator="equal">
      <formula>0</formula>
    </cfRule>
  </conditionalFormatting>
  <conditionalFormatting sqref="C137">
    <cfRule type="cellIs" dxfId="599" priority="1379" operator="equal">
      <formula>0</formula>
    </cfRule>
  </conditionalFormatting>
  <conditionalFormatting sqref="F131">
    <cfRule type="cellIs" dxfId="598" priority="1315" operator="equal">
      <formula>0</formula>
    </cfRule>
  </conditionalFormatting>
  <conditionalFormatting sqref="B132 D132">
    <cfRule type="cellIs" dxfId="597" priority="1280" operator="equal">
      <formula>0</formula>
    </cfRule>
  </conditionalFormatting>
  <conditionalFormatting sqref="F137 A137:A139">
    <cfRule type="cellIs" dxfId="596" priority="1386" operator="equal">
      <formula>0</formula>
    </cfRule>
  </conditionalFormatting>
  <conditionalFormatting sqref="D134 F129 A129:D129 A134:B134">
    <cfRule type="cellIs" dxfId="595" priority="1325" operator="equal">
      <formula>0</formula>
    </cfRule>
  </conditionalFormatting>
  <conditionalFormatting sqref="B137">
    <cfRule type="cellIs" dxfId="594" priority="1385" operator="equal">
      <formula>0</formula>
    </cfRule>
  </conditionalFormatting>
  <conditionalFormatting sqref="C131:D131">
    <cfRule type="cellIs" dxfId="593" priority="1286" operator="equal">
      <formula>0</formula>
    </cfRule>
  </conditionalFormatting>
  <conditionalFormatting sqref="A140:B140 D140 F140">
    <cfRule type="cellIs" dxfId="592" priority="1377" operator="equal">
      <formula>0</formula>
    </cfRule>
  </conditionalFormatting>
  <conditionalFormatting sqref="G135">
    <cfRule type="cellIs" dxfId="591" priority="1389" operator="equal">
      <formula>0</formula>
    </cfRule>
  </conditionalFormatting>
  <conditionalFormatting sqref="B132">
    <cfRule type="cellIs" dxfId="590" priority="1276" operator="equal">
      <formula>0</formula>
    </cfRule>
  </conditionalFormatting>
  <conditionalFormatting sqref="B137">
    <cfRule type="cellIs" dxfId="589" priority="1380" operator="equal">
      <formula>0</formula>
    </cfRule>
  </conditionalFormatting>
  <conditionalFormatting sqref="D137">
    <cfRule type="cellIs" dxfId="588" priority="1381" operator="equal">
      <formula>0</formula>
    </cfRule>
  </conditionalFormatting>
  <conditionalFormatting sqref="C132:D132">
    <cfRule type="cellIs" dxfId="587" priority="1279" operator="equal">
      <formula>0</formula>
    </cfRule>
  </conditionalFormatting>
  <conditionalFormatting sqref="C143:D143">
    <cfRule type="cellIs" dxfId="586" priority="1228" operator="equal">
      <formula>0</formula>
    </cfRule>
  </conditionalFormatting>
  <conditionalFormatting sqref="D143">
    <cfRule type="cellIs" dxfId="585" priority="1226" operator="equal">
      <formula>0</formula>
    </cfRule>
  </conditionalFormatting>
  <conditionalFormatting sqref="F145">
    <cfRule type="cellIs" dxfId="584" priority="1264" operator="equal">
      <formula>0</formula>
    </cfRule>
  </conditionalFormatting>
  <conditionalFormatting sqref="D143">
    <cfRule type="cellIs" dxfId="583" priority="1227" operator="equal">
      <formula>0</formula>
    </cfRule>
  </conditionalFormatting>
  <conditionalFormatting sqref="B213">
    <cfRule type="cellIs" dxfId="582" priority="981" operator="equal">
      <formula>0</formula>
    </cfRule>
  </conditionalFormatting>
  <conditionalFormatting sqref="B131">
    <cfRule type="cellIs" dxfId="581" priority="1283" operator="equal">
      <formula>0</formula>
    </cfRule>
  </conditionalFormatting>
  <conditionalFormatting sqref="B143">
    <cfRule type="cellIs" dxfId="580" priority="1230" operator="equal">
      <formula>0</formula>
    </cfRule>
  </conditionalFormatting>
  <conditionalFormatting sqref="F143">
    <cfRule type="cellIs" dxfId="579" priority="1231" operator="equal">
      <formula>0</formula>
    </cfRule>
  </conditionalFormatting>
  <conditionalFormatting sqref="A213 C213:D213">
    <cfRule type="cellIs" dxfId="578" priority="985" operator="equal">
      <formula>0</formula>
    </cfRule>
  </conditionalFormatting>
  <conditionalFormatting sqref="G128">
    <cfRule type="cellIs" dxfId="577" priority="1317" operator="equal">
      <formula>0</formula>
    </cfRule>
  </conditionalFormatting>
  <conditionalFormatting sqref="G141">
    <cfRule type="cellIs" dxfId="576" priority="1265" operator="equal">
      <formula>0</formula>
    </cfRule>
  </conditionalFormatting>
  <conditionalFormatting sqref="B150">
    <cfRule type="cellIs" dxfId="575" priority="1182" operator="equal">
      <formula>0</formula>
    </cfRule>
  </conditionalFormatting>
  <conditionalFormatting sqref="C143:D143">
    <cfRule type="cellIs" dxfId="574" priority="1229" operator="equal">
      <formula>0</formula>
    </cfRule>
  </conditionalFormatting>
  <conditionalFormatting sqref="B143">
    <cfRule type="cellIs" dxfId="573" priority="1225" operator="equal">
      <formula>0</formula>
    </cfRule>
  </conditionalFormatting>
  <conditionalFormatting sqref="C225:D225">
    <cfRule type="cellIs" dxfId="572" priority="914" operator="equal">
      <formula>0</formula>
    </cfRule>
  </conditionalFormatting>
  <conditionalFormatting sqref="F150">
    <cfRule type="cellIs" dxfId="571" priority="1189" operator="equal">
      <formula>0</formula>
    </cfRule>
  </conditionalFormatting>
  <conditionalFormatting sqref="C145:D145">
    <cfRule type="cellIs" dxfId="570" priority="1245" operator="equal">
      <formula>0</formula>
    </cfRule>
  </conditionalFormatting>
  <conditionalFormatting sqref="A143:A155">
    <cfRule type="cellIs" dxfId="569" priority="1219" operator="equal">
      <formula>0</formula>
    </cfRule>
  </conditionalFormatting>
  <conditionalFormatting sqref="A143:A155">
    <cfRule type="cellIs" dxfId="568" priority="1220" operator="equal">
      <formula>0</formula>
    </cfRule>
  </conditionalFormatting>
  <conditionalFormatting sqref="B145">
    <cfRule type="cellIs" dxfId="567" priority="1242" operator="equal">
      <formula>0</formula>
    </cfRule>
  </conditionalFormatting>
  <conditionalFormatting sqref="B152">
    <cfRule type="cellIs" dxfId="566" priority="1162" operator="equal">
      <formula>0</formula>
    </cfRule>
  </conditionalFormatting>
  <conditionalFormatting sqref="B146">
    <cfRule type="cellIs" dxfId="565" priority="1195" operator="equal">
      <formula>0</formula>
    </cfRule>
  </conditionalFormatting>
  <conditionalFormatting sqref="C151:D151">
    <cfRule type="cellIs" dxfId="564" priority="1175" operator="equal">
      <formula>0</formula>
    </cfRule>
  </conditionalFormatting>
  <conditionalFormatting sqref="A210:B210 D210 F210:G210">
    <cfRule type="cellIs" dxfId="563" priority="999" operator="equal">
      <formula>0</formula>
    </cfRule>
  </conditionalFormatting>
  <conditionalFormatting sqref="F151">
    <cfRule type="cellIs" dxfId="562" priority="1179" operator="equal">
      <formula>0</formula>
    </cfRule>
  </conditionalFormatting>
  <conditionalFormatting sqref="A143:A155">
    <cfRule type="cellIs" dxfId="561" priority="1221" operator="equal">
      <formula>0</formula>
    </cfRule>
  </conditionalFormatting>
  <conditionalFormatting sqref="F146">
    <cfRule type="cellIs" dxfId="560" priority="1201" operator="equal">
      <formula>0</formula>
    </cfRule>
  </conditionalFormatting>
  <conditionalFormatting sqref="B151">
    <cfRule type="cellIs" dxfId="559" priority="1172" operator="equal">
      <formula>0</formula>
    </cfRule>
  </conditionalFormatting>
  <conditionalFormatting sqref="B225">
    <cfRule type="cellIs" dxfId="558" priority="911" operator="equal">
      <formula>0</formula>
    </cfRule>
  </conditionalFormatting>
  <conditionalFormatting sqref="F152">
    <cfRule type="cellIs" dxfId="557" priority="1169" operator="equal">
      <formula>0</formula>
    </cfRule>
  </conditionalFormatting>
  <conditionalFormatting sqref="C225">
    <cfRule type="cellIs" dxfId="556" priority="910" operator="equal">
      <formula>0</formula>
    </cfRule>
  </conditionalFormatting>
  <conditionalFormatting sqref="F220:F222 A220:D221 B222:D222 A222:A227">
    <cfRule type="cellIs" dxfId="555" priority="964" operator="equal">
      <formula>0</formula>
    </cfRule>
  </conditionalFormatting>
  <conditionalFormatting sqref="F212 A212:D212">
    <cfRule type="cellIs" dxfId="554" priority="1000" operator="equal">
      <formula>0</formula>
    </cfRule>
  </conditionalFormatting>
  <conditionalFormatting sqref="G210">
    <cfRule type="cellIs" dxfId="553" priority="998" operator="equal">
      <formula>0</formula>
    </cfRule>
  </conditionalFormatting>
  <conditionalFormatting sqref="G211">
    <cfRule type="cellIs" dxfId="552" priority="989" operator="equal">
      <formula>0</formula>
    </cfRule>
  </conditionalFormatting>
  <conditionalFormatting sqref="F142 A142:D142 F149">
    <cfRule type="cellIs" dxfId="551" priority="1273" operator="equal">
      <formula>0</formula>
    </cfRule>
  </conditionalFormatting>
  <conditionalFormatting sqref="G204">
    <cfRule type="cellIs" dxfId="550" priority="1076" operator="equal">
      <formula>0</formula>
    </cfRule>
  </conditionalFormatting>
  <conditionalFormatting sqref="C149:D149">
    <cfRule type="cellIs" dxfId="549" priority="1215" operator="equal">
      <formula>0</formula>
    </cfRule>
  </conditionalFormatting>
  <conditionalFormatting sqref="B149">
    <cfRule type="cellIs" dxfId="548" priority="1212" operator="equal">
      <formula>0</formula>
    </cfRule>
  </conditionalFormatting>
  <conditionalFormatting sqref="A215:D215">
    <cfRule type="cellIs" dxfId="547" priority="966" operator="equal">
      <formula>0</formula>
    </cfRule>
  </conditionalFormatting>
  <conditionalFormatting sqref="B213">
    <cfRule type="cellIs" dxfId="546" priority="986" operator="equal">
      <formula>0</formula>
    </cfRule>
  </conditionalFormatting>
  <conditionalFormatting sqref="C150:D150">
    <cfRule type="cellIs" dxfId="545" priority="1185" operator="equal">
      <formula>0</formula>
    </cfRule>
  </conditionalFormatting>
  <conditionalFormatting sqref="C213">
    <cfRule type="cellIs" dxfId="544" priority="980" operator="equal">
      <formula>0</formula>
    </cfRule>
  </conditionalFormatting>
  <conditionalFormatting sqref="A213 F213">
    <cfRule type="cellIs" dxfId="543" priority="987" operator="equal">
      <formula>0</formula>
    </cfRule>
  </conditionalFormatting>
  <conditionalFormatting sqref="C143">
    <cfRule type="cellIs" dxfId="542" priority="1224" operator="equal">
      <formula>0</formula>
    </cfRule>
  </conditionalFormatting>
  <conditionalFormatting sqref="D221:D222 F221:F222">
    <cfRule type="cellIs" dxfId="541" priority="900" operator="equal">
      <formula>0</formula>
    </cfRule>
  </conditionalFormatting>
  <conditionalFormatting sqref="C221:C222">
    <cfRule type="cellIs" dxfId="540" priority="899" operator="equal">
      <formula>0</formula>
    </cfRule>
  </conditionalFormatting>
  <conditionalFormatting sqref="C152:D152">
    <cfRule type="cellIs" dxfId="539" priority="1165" operator="equal">
      <formula>0</formula>
    </cfRule>
  </conditionalFormatting>
  <conditionalFormatting sqref="C223:D223">
    <cfRule type="cellIs" dxfId="538" priority="947" operator="equal">
      <formula>0</formula>
    </cfRule>
  </conditionalFormatting>
  <conditionalFormatting sqref="C223:D223">
    <cfRule type="cellIs" dxfId="537" priority="946" operator="equal">
      <formula>0</formula>
    </cfRule>
  </conditionalFormatting>
  <conditionalFormatting sqref="A210:B210 D210 F210:G210">
    <cfRule type="cellIs" dxfId="536" priority="997" operator="equal">
      <formula>0</formula>
    </cfRule>
  </conditionalFormatting>
  <conditionalFormatting sqref="C146:D146">
    <cfRule type="cellIs" dxfId="535" priority="1198" operator="equal">
      <formula>0</formula>
    </cfRule>
  </conditionalFormatting>
  <conditionalFormatting sqref="B222">
    <cfRule type="cellIs" dxfId="534" priority="936" operator="equal">
      <formula>0</formula>
    </cfRule>
  </conditionalFormatting>
  <conditionalFormatting sqref="A213 C213:D213">
    <cfRule type="cellIs" dxfId="533" priority="984" operator="equal">
      <formula>0</formula>
    </cfRule>
  </conditionalFormatting>
  <conditionalFormatting sqref="D213">
    <cfRule type="cellIs" dxfId="532" priority="983" operator="equal">
      <formula>0</formula>
    </cfRule>
  </conditionalFormatting>
  <conditionalFormatting sqref="D213">
    <cfRule type="cellIs" dxfId="531" priority="982" operator="equal">
      <formula>0</formula>
    </cfRule>
  </conditionalFormatting>
  <conditionalFormatting sqref="B221:B222">
    <cfRule type="cellIs" dxfId="530" priority="894" operator="equal">
      <formula>0</formula>
    </cfRule>
  </conditionalFormatting>
  <conditionalFormatting sqref="A229:D229">
    <cfRule type="cellIs" dxfId="529" priority="906" operator="equal">
      <formula>0</formula>
    </cfRule>
  </conditionalFormatting>
  <conditionalFormatting sqref="C224:C226">
    <cfRule type="cellIs" dxfId="528" priority="886" operator="equal">
      <formula>0</formula>
    </cfRule>
  </conditionalFormatting>
  <conditionalFormatting sqref="D225">
    <cfRule type="cellIs" dxfId="527" priority="913" operator="equal">
      <formula>0</formula>
    </cfRule>
  </conditionalFormatting>
  <conditionalFormatting sqref="D225">
    <cfRule type="cellIs" dxfId="526" priority="912" operator="equal">
      <formula>0</formula>
    </cfRule>
  </conditionalFormatting>
  <conditionalFormatting sqref="C226:D226">
    <cfRule type="cellIs" dxfId="525" priority="862" operator="equal">
      <formula>0</formula>
    </cfRule>
  </conditionalFormatting>
  <conditionalFormatting sqref="B221:B222">
    <cfRule type="cellIs" dxfId="524" priority="897" operator="equal">
      <formula>0</formula>
    </cfRule>
  </conditionalFormatting>
  <conditionalFormatting sqref="F228 A228:D228">
    <cfRule type="cellIs" dxfId="523" priority="907" operator="equal">
      <formula>0</formula>
    </cfRule>
  </conditionalFormatting>
  <conditionalFormatting sqref="C226:D226">
    <cfRule type="cellIs" dxfId="522" priority="861" operator="equal">
      <formula>0</formula>
    </cfRule>
  </conditionalFormatting>
  <conditionalFormatting sqref="C121">
    <cfRule type="cellIs" dxfId="521" priority="803" operator="equal">
      <formula>0</formula>
    </cfRule>
  </conditionalFormatting>
  <conditionalFormatting sqref="B224:B226">
    <cfRule type="cellIs" dxfId="520" priority="884" operator="equal">
      <formula>0</formula>
    </cfRule>
  </conditionalFormatting>
  <conditionalFormatting sqref="D224:D226 F224:F226">
    <cfRule type="cellIs" dxfId="519" priority="887" operator="equal">
      <formula>0</formula>
    </cfRule>
  </conditionalFormatting>
  <conditionalFormatting sqref="B147 D147">
    <cfRule type="cellIs" dxfId="518" priority="1148" operator="equal">
      <formula>0</formula>
    </cfRule>
  </conditionalFormatting>
  <conditionalFormatting sqref="B147">
    <cfRule type="cellIs" dxfId="517" priority="1144" operator="equal">
      <formula>0</formula>
    </cfRule>
  </conditionalFormatting>
  <conditionalFormatting sqref="C147:D147">
    <cfRule type="cellIs" dxfId="516" priority="1147" operator="equal">
      <formula>0</formula>
    </cfRule>
  </conditionalFormatting>
  <conditionalFormatting sqref="B153">
    <cfRule type="cellIs" dxfId="515" priority="1113" operator="equal">
      <formula>0</formula>
    </cfRule>
  </conditionalFormatting>
  <conditionalFormatting sqref="A156 C156:D156">
    <cfRule type="cellIs" dxfId="514" priority="1105" operator="equal">
      <formula>0</formula>
    </cfRule>
  </conditionalFormatting>
  <conditionalFormatting sqref="A156 C156:D156">
    <cfRule type="cellIs" dxfId="513" priority="1104" operator="equal">
      <formula>0</formula>
    </cfRule>
  </conditionalFormatting>
  <conditionalFormatting sqref="A156 F156 D156">
    <cfRule type="cellIs" dxfId="512" priority="1102" operator="equal">
      <formula>0</formula>
    </cfRule>
  </conditionalFormatting>
  <conditionalFormatting sqref="C156">
    <cfRule type="cellIs" dxfId="511" priority="1101" operator="equal">
      <formula>0</formula>
    </cfRule>
  </conditionalFormatting>
  <conditionalFormatting sqref="F153">
    <cfRule type="cellIs" dxfId="510" priority="1121" operator="equal">
      <formula>0</formula>
    </cfRule>
  </conditionalFormatting>
  <conditionalFormatting sqref="B153 D153">
    <cfRule type="cellIs" dxfId="509" priority="1117" operator="equal">
      <formula>0</formula>
    </cfRule>
  </conditionalFormatting>
  <conditionalFormatting sqref="F156">
    <cfRule type="cellIs" dxfId="508" priority="1107" operator="equal">
      <formula>0</formula>
    </cfRule>
  </conditionalFormatting>
  <conditionalFormatting sqref="C153:D153">
    <cfRule type="cellIs" dxfId="507" priority="1116" operator="equal">
      <formula>0</formula>
    </cfRule>
  </conditionalFormatting>
  <conditionalFormatting sqref="A156 F156 D156">
    <cfRule type="cellIs" dxfId="506" priority="1103" operator="equal">
      <formula>0</formula>
    </cfRule>
  </conditionalFormatting>
  <conditionalFormatting sqref="B156">
    <cfRule type="cellIs" dxfId="505" priority="1106" operator="equal">
      <formula>0</formula>
    </cfRule>
  </conditionalFormatting>
  <conditionalFormatting sqref="C156">
    <cfRule type="cellIs" dxfId="504" priority="1100" operator="equal">
      <formula>0</formula>
    </cfRule>
  </conditionalFormatting>
  <conditionalFormatting sqref="F154:F155">
    <cfRule type="cellIs" dxfId="503" priority="1099" operator="equal">
      <formula>0</formula>
    </cfRule>
  </conditionalFormatting>
  <conditionalFormatting sqref="B154:B155 D154:D155">
    <cfRule type="cellIs" dxfId="502" priority="1095" operator="equal">
      <formula>0</formula>
    </cfRule>
  </conditionalFormatting>
  <conditionalFormatting sqref="F207 A207:D207">
    <cfRule type="cellIs" dxfId="501" priority="1081" operator="equal">
      <formula>0</formula>
    </cfRule>
  </conditionalFormatting>
  <conditionalFormatting sqref="B154:B155">
    <cfRule type="cellIs" dxfId="500" priority="1091" operator="equal">
      <formula>0</formula>
    </cfRule>
  </conditionalFormatting>
  <conditionalFormatting sqref="C154:D155">
    <cfRule type="cellIs" dxfId="499" priority="1094" operator="equal">
      <formula>0</formula>
    </cfRule>
  </conditionalFormatting>
  <conditionalFormatting sqref="A205:B205 D205 F205:G205">
    <cfRule type="cellIs" dxfId="498" priority="1080" operator="equal">
      <formula>0</formula>
    </cfRule>
  </conditionalFormatting>
  <conditionalFormatting sqref="G205">
    <cfRule type="cellIs" dxfId="497" priority="1079" operator="equal">
      <formula>0</formula>
    </cfRule>
  </conditionalFormatting>
  <conditionalFormatting sqref="A205:B205 D205 F205:G205">
    <cfRule type="cellIs" dxfId="496" priority="1078" operator="equal">
      <formula>0</formula>
    </cfRule>
  </conditionalFormatting>
  <conditionalFormatting sqref="A164:D164">
    <cfRule type="cellIs" dxfId="495" priority="1084" operator="equal">
      <formula>0</formula>
    </cfRule>
  </conditionalFormatting>
  <conditionalFormatting sqref="E164">
    <cfRule type="cellIs" dxfId="494" priority="1083" operator="equal">
      <formula>0</formula>
    </cfRule>
  </conditionalFormatting>
  <conditionalFormatting sqref="F163 A163:D163">
    <cfRule type="cellIs" dxfId="493" priority="1085" operator="equal">
      <formula>0</formula>
    </cfRule>
  </conditionalFormatting>
  <conditionalFormatting sqref="F214 A214:D214">
    <cfRule type="cellIs" dxfId="492" priority="967" operator="equal">
      <formula>0</formula>
    </cfRule>
  </conditionalFormatting>
  <conditionalFormatting sqref="D208">
    <cfRule type="cellIs" dxfId="491" priority="1058" operator="equal">
      <formula>0</formula>
    </cfRule>
  </conditionalFormatting>
  <conditionalFormatting sqref="C208:D208 A208:A209">
    <cfRule type="cellIs" dxfId="490" priority="1060" operator="equal">
      <formula>0</formula>
    </cfRule>
  </conditionalFormatting>
  <conditionalFormatting sqref="C208:D208 A208:A209">
    <cfRule type="cellIs" dxfId="489" priority="1059" operator="equal">
      <formula>0</formula>
    </cfRule>
  </conditionalFormatting>
  <conditionalFormatting sqref="D226">
    <cfRule type="cellIs" dxfId="488" priority="859" operator="equal">
      <formula>0</formula>
    </cfRule>
  </conditionalFormatting>
  <conditionalFormatting sqref="B225">
    <cfRule type="cellIs" dxfId="487" priority="916" operator="equal">
      <formula>0</formula>
    </cfRule>
  </conditionalFormatting>
  <conditionalFormatting sqref="F208 A208:A209">
    <cfRule type="cellIs" dxfId="486" priority="1062" operator="equal">
      <formula>0</formula>
    </cfRule>
  </conditionalFormatting>
  <conditionalFormatting sqref="B209">
    <cfRule type="cellIs" dxfId="485" priority="1041" operator="equal">
      <formula>0</formula>
    </cfRule>
  </conditionalFormatting>
  <conditionalFormatting sqref="D223">
    <cfRule type="cellIs" dxfId="484" priority="945" operator="equal">
      <formula>0</formula>
    </cfRule>
  </conditionalFormatting>
  <conditionalFormatting sqref="B209">
    <cfRule type="cellIs" dxfId="483" priority="1044" operator="equal">
      <formula>0</formula>
    </cfRule>
  </conditionalFormatting>
  <conditionalFormatting sqref="G218">
    <cfRule type="cellIs" dxfId="482" priority="962" operator="equal">
      <formula>0</formula>
    </cfRule>
  </conditionalFormatting>
  <conditionalFormatting sqref="G219">
    <cfRule type="cellIs" dxfId="481" priority="951" operator="equal">
      <formula>0</formula>
    </cfRule>
  </conditionalFormatting>
  <conditionalFormatting sqref="C222">
    <cfRule type="cellIs" dxfId="480" priority="950" operator="equal">
      <formula>0</formula>
    </cfRule>
  </conditionalFormatting>
  <conditionalFormatting sqref="F223">
    <cfRule type="cellIs" dxfId="479" priority="949" operator="equal">
      <formula>0</formula>
    </cfRule>
  </conditionalFormatting>
  <conditionalFormatting sqref="B223">
    <cfRule type="cellIs" dxfId="478" priority="948" operator="equal">
      <formula>0</formula>
    </cfRule>
  </conditionalFormatting>
  <conditionalFormatting sqref="B222">
    <cfRule type="cellIs" dxfId="477" priority="939" operator="equal">
      <formula>0</formula>
    </cfRule>
  </conditionalFormatting>
  <conditionalFormatting sqref="B208">
    <cfRule type="cellIs" dxfId="476" priority="1061" operator="equal">
      <formula>0</formula>
    </cfRule>
  </conditionalFormatting>
  <conditionalFormatting sqref="G206">
    <cfRule type="cellIs" dxfId="475" priority="1065" operator="equal">
      <formula>0</formula>
    </cfRule>
  </conditionalFormatting>
  <conditionalFormatting sqref="D208">
    <cfRule type="cellIs" dxfId="474" priority="1057" operator="equal">
      <formula>0</formula>
    </cfRule>
  </conditionalFormatting>
  <conditionalFormatting sqref="A218:B218 D218 F218:G218">
    <cfRule type="cellIs" dxfId="473" priority="963" operator="equal">
      <formula>0</formula>
    </cfRule>
  </conditionalFormatting>
  <conditionalFormatting sqref="A218:B218 D218 F218:G218">
    <cfRule type="cellIs" dxfId="472" priority="961" operator="equal">
      <formula>0</formula>
    </cfRule>
  </conditionalFormatting>
  <conditionalFormatting sqref="C208">
    <cfRule type="cellIs" dxfId="471" priority="1055" operator="equal">
      <formula>0</formula>
    </cfRule>
  </conditionalFormatting>
  <conditionalFormatting sqref="B208">
    <cfRule type="cellIs" dxfId="470" priority="1056" operator="equal">
      <formula>0</formula>
    </cfRule>
  </conditionalFormatting>
  <conditionalFormatting sqref="B226">
    <cfRule type="cellIs" dxfId="469" priority="863" operator="equal">
      <formula>0</formula>
    </cfRule>
  </conditionalFormatting>
  <conditionalFormatting sqref="D80:D81">
    <cfRule type="cellIs" dxfId="468" priority="802" operator="equal">
      <formula>0</formula>
    </cfRule>
  </conditionalFormatting>
  <conditionalFormatting sqref="A221:A227">
    <cfRule type="cellIs" dxfId="467" priority="892" operator="equal">
      <formula>0</formula>
    </cfRule>
  </conditionalFormatting>
  <conditionalFormatting sqref="B224:B226">
    <cfRule type="cellIs" dxfId="466" priority="881" operator="equal">
      <formula>0</formula>
    </cfRule>
  </conditionalFormatting>
  <conditionalFormatting sqref="A221:A227">
    <cfRule type="cellIs" dxfId="465" priority="890" operator="equal">
      <formula>0</formula>
    </cfRule>
  </conditionalFormatting>
  <conditionalFormatting sqref="D226">
    <cfRule type="cellIs" dxfId="464" priority="860" operator="equal">
      <formula>0</formula>
    </cfRule>
  </conditionalFormatting>
  <conditionalFormatting sqref="B226">
    <cfRule type="cellIs" dxfId="463" priority="858" operator="equal">
      <formula>0</formula>
    </cfRule>
  </conditionalFormatting>
  <conditionalFormatting sqref="D72">
    <cfRule type="cellIs" dxfId="462" priority="792" operator="equal">
      <formula>0</formula>
    </cfRule>
  </conditionalFormatting>
  <conditionalFormatting sqref="A221:A227">
    <cfRule type="cellIs" dxfId="461" priority="891" operator="equal">
      <formula>0</formula>
    </cfRule>
  </conditionalFormatting>
  <conditionalFormatting sqref="F226">
    <cfRule type="cellIs" dxfId="460" priority="864" operator="equal">
      <formula>0</formula>
    </cfRule>
  </conditionalFormatting>
  <conditionalFormatting sqref="C226">
    <cfRule type="cellIs" dxfId="459" priority="857" operator="equal">
      <formula>0</formula>
    </cfRule>
  </conditionalFormatting>
  <conditionalFormatting sqref="D80:D81">
    <cfRule type="cellIs" dxfId="458" priority="801" operator="equal">
      <formula>0</formula>
    </cfRule>
  </conditionalFormatting>
  <conditionalFormatting sqref="F225">
    <cfRule type="cellIs" dxfId="457" priority="917" operator="equal">
      <formula>0</formula>
    </cfRule>
  </conditionalFormatting>
  <conditionalFormatting sqref="C225:D225">
    <cfRule type="cellIs" dxfId="456" priority="915" operator="equal">
      <formula>0</formula>
    </cfRule>
  </conditionalFormatting>
  <conditionalFormatting sqref="D121">
    <cfRule type="cellIs" dxfId="455" priority="804" operator="equal">
      <formula>0</formula>
    </cfRule>
  </conditionalFormatting>
  <conditionalFormatting sqref="D73">
    <cfRule type="cellIs" dxfId="454" priority="794" operator="equal">
      <formula>0</formula>
    </cfRule>
  </conditionalFormatting>
  <conditionalFormatting sqref="D79">
    <cfRule type="cellIs" dxfId="453" priority="799" operator="equal">
      <formula>0</formula>
    </cfRule>
  </conditionalFormatting>
  <conditionalFormatting sqref="C80:C81">
    <cfRule type="cellIs" dxfId="452" priority="800" operator="equal">
      <formula>0</formula>
    </cfRule>
  </conditionalFormatting>
  <conditionalFormatting sqref="G217">
    <cfRule type="cellIs" dxfId="451" priority="959" operator="equal">
      <formula>0</formula>
    </cfRule>
  </conditionalFormatting>
  <conditionalFormatting sqref="D79">
    <cfRule type="cellIs" dxfId="450" priority="798" operator="equal">
      <formula>0</formula>
    </cfRule>
  </conditionalFormatting>
  <conditionalFormatting sqref="C79">
    <cfRule type="cellIs" dxfId="449" priority="797" operator="equal">
      <formula>0</formula>
    </cfRule>
  </conditionalFormatting>
  <conditionalFormatting sqref="D223">
    <cfRule type="cellIs" dxfId="448" priority="944" operator="equal">
      <formula>0</formula>
    </cfRule>
  </conditionalFormatting>
  <conditionalFormatting sqref="C223">
    <cfRule type="cellIs" dxfId="447" priority="942" operator="equal">
      <formula>0</formula>
    </cfRule>
  </conditionalFormatting>
  <conditionalFormatting sqref="B223">
    <cfRule type="cellIs" dxfId="446" priority="943" operator="equal">
      <formula>0</formula>
    </cfRule>
  </conditionalFormatting>
  <conditionalFormatting sqref="C209">
    <cfRule type="cellIs" dxfId="445" priority="805" operator="equal">
      <formula>0</formula>
    </cfRule>
  </conditionalFormatting>
  <conditionalFormatting sqref="D209 F209">
    <cfRule type="cellIs" dxfId="444" priority="806" operator="equal">
      <formula>0</formula>
    </cfRule>
  </conditionalFormatting>
  <conditionalFormatting sqref="D72">
    <cfRule type="cellIs" dxfId="443" priority="791" operator="equal">
      <formula>0</formula>
    </cfRule>
  </conditionalFormatting>
  <conditionalFormatting sqref="F231 A231:D234">
    <cfRule type="cellIs" dxfId="442" priority="809" operator="equal">
      <formula>0</formula>
    </cfRule>
  </conditionalFormatting>
  <conditionalFormatting sqref="G233">
    <cfRule type="cellIs" dxfId="441" priority="808" operator="equal">
      <formula>0</formula>
    </cfRule>
  </conditionalFormatting>
  <conditionalFormatting sqref="C72">
    <cfRule type="cellIs" dxfId="440" priority="789" operator="equal">
      <formula>0</formula>
    </cfRule>
  </conditionalFormatting>
  <conditionalFormatting sqref="C73">
    <cfRule type="cellIs" dxfId="439" priority="788" operator="equal">
      <formula>0</formula>
    </cfRule>
  </conditionalFormatting>
  <conditionalFormatting sqref="D73">
    <cfRule type="cellIs" dxfId="438" priority="795" operator="equal">
      <formula>0</formula>
    </cfRule>
  </conditionalFormatting>
  <conditionalFormatting sqref="C74">
    <cfRule type="cellIs" dxfId="437" priority="784" operator="equal">
      <formula>0</formula>
    </cfRule>
  </conditionalFormatting>
  <conditionalFormatting sqref="D74">
    <cfRule type="cellIs" dxfId="436" priority="786" operator="equal">
      <formula>0</formula>
    </cfRule>
  </conditionalFormatting>
  <conditionalFormatting sqref="D74">
    <cfRule type="cellIs" dxfId="435" priority="785" operator="equal">
      <formula>0</formula>
    </cfRule>
  </conditionalFormatting>
  <conditionalFormatting sqref="C70">
    <cfRule type="cellIs" dxfId="434" priority="776" operator="equal">
      <formula>0</formula>
    </cfRule>
  </conditionalFormatting>
  <conditionalFormatting sqref="C71">
    <cfRule type="cellIs" dxfId="433" priority="775" operator="equal">
      <formula>0</formula>
    </cfRule>
  </conditionalFormatting>
  <conditionalFormatting sqref="D37">
    <cfRule type="cellIs" dxfId="432" priority="774" operator="equal">
      <formula>0</formula>
    </cfRule>
  </conditionalFormatting>
  <conditionalFormatting sqref="C37">
    <cfRule type="cellIs" dxfId="431" priority="773" operator="equal">
      <formula>0</formula>
    </cfRule>
  </conditionalFormatting>
  <conditionalFormatting sqref="C21">
    <cfRule type="cellIs" dxfId="430" priority="771" operator="equal">
      <formula>0</formula>
    </cfRule>
  </conditionalFormatting>
  <conditionalFormatting sqref="D21">
    <cfRule type="cellIs" dxfId="429" priority="772" operator="equal">
      <formula>0</formula>
    </cfRule>
  </conditionalFormatting>
  <conditionalFormatting sqref="D18">
    <cfRule type="cellIs" dxfId="428" priority="770" operator="equal">
      <formula>0</formula>
    </cfRule>
  </conditionalFormatting>
  <conditionalFormatting sqref="C18">
    <cfRule type="cellIs" dxfId="427" priority="769" operator="equal">
      <formula>0</formula>
    </cfRule>
  </conditionalFormatting>
  <conditionalFormatting sqref="F96">
    <cfRule type="cellIs" dxfId="426" priority="762" operator="equal">
      <formula>0</formula>
    </cfRule>
  </conditionalFormatting>
  <conditionalFormatting sqref="B96">
    <cfRule type="cellIs" dxfId="425" priority="761" operator="equal">
      <formula>0</formula>
    </cfRule>
  </conditionalFormatting>
  <conditionalFormatting sqref="D96">
    <cfRule type="cellIs" dxfId="424" priority="760" operator="equal">
      <formula>0</formula>
    </cfRule>
  </conditionalFormatting>
  <conditionalFormatting sqref="C96">
    <cfRule type="cellIs" dxfId="423" priority="758" operator="equal">
      <formula>0</formula>
    </cfRule>
  </conditionalFormatting>
  <conditionalFormatting sqref="D96">
    <cfRule type="cellIs" dxfId="422" priority="759" operator="equal">
      <formula>0</formula>
    </cfRule>
  </conditionalFormatting>
  <conditionalFormatting sqref="F96">
    <cfRule type="cellIs" dxfId="421" priority="763" operator="equal">
      <formula>0</formula>
    </cfRule>
  </conditionalFormatting>
  <conditionalFormatting sqref="F92">
    <cfRule type="cellIs" dxfId="420" priority="752" operator="equal">
      <formula>0</formula>
    </cfRule>
  </conditionalFormatting>
  <conditionalFormatting sqref="A92:D92">
    <cfRule type="cellIs" dxfId="419" priority="751" operator="equal">
      <formula>0</formula>
    </cfRule>
  </conditionalFormatting>
  <conditionalFormatting sqref="A92 D92 F92">
    <cfRule type="cellIs" dxfId="418" priority="750" operator="equal">
      <formula>0</formula>
    </cfRule>
  </conditionalFormatting>
  <conditionalFormatting sqref="A92 D92 F92">
    <cfRule type="cellIs" dxfId="417" priority="749" operator="equal">
      <formula>0</formula>
    </cfRule>
  </conditionalFormatting>
  <conditionalFormatting sqref="C92">
    <cfRule type="cellIs" dxfId="416" priority="748" operator="equal">
      <formula>0</formula>
    </cfRule>
  </conditionalFormatting>
  <conditionalFormatting sqref="C92">
    <cfRule type="cellIs" dxfId="415" priority="747" operator="equal">
      <formula>0</formula>
    </cfRule>
  </conditionalFormatting>
  <conditionalFormatting sqref="B92">
    <cfRule type="cellIs" dxfId="414" priority="746" operator="equal">
      <formula>0</formula>
    </cfRule>
  </conditionalFormatting>
  <conditionalFormatting sqref="G93">
    <cfRule type="cellIs" dxfId="413" priority="741" operator="equal">
      <formula>0</formula>
    </cfRule>
  </conditionalFormatting>
  <conditionalFormatting sqref="A93">
    <cfRule type="cellIs" dxfId="412" priority="740" operator="equal">
      <formula>0</formula>
    </cfRule>
  </conditionalFormatting>
  <conditionalFormatting sqref="F97">
    <cfRule type="cellIs" dxfId="411" priority="728" operator="equal">
      <formula>0</formula>
    </cfRule>
  </conditionalFormatting>
  <conditionalFormatting sqref="B97">
    <cfRule type="cellIs" dxfId="410" priority="727" operator="equal">
      <formula>0</formula>
    </cfRule>
  </conditionalFormatting>
  <conditionalFormatting sqref="D97">
    <cfRule type="cellIs" dxfId="409" priority="726" operator="equal">
      <formula>0</formula>
    </cfRule>
  </conditionalFormatting>
  <conditionalFormatting sqref="C97">
    <cfRule type="cellIs" dxfId="408" priority="724" operator="equal">
      <formula>0</formula>
    </cfRule>
  </conditionalFormatting>
  <conditionalFormatting sqref="D97">
    <cfRule type="cellIs" dxfId="407" priority="725" operator="equal">
      <formula>0</formula>
    </cfRule>
  </conditionalFormatting>
  <conditionalFormatting sqref="F97">
    <cfRule type="cellIs" dxfId="406" priority="729" operator="equal">
      <formula>0</formula>
    </cfRule>
  </conditionalFormatting>
  <conditionalFormatting sqref="C97:D97">
    <cfRule type="cellIs" dxfId="405" priority="717" operator="equal">
      <formula>0</formula>
    </cfRule>
  </conditionalFormatting>
  <conditionalFormatting sqref="F97">
    <cfRule type="cellIs" dxfId="404" priority="719" operator="equal">
      <formula>0</formula>
    </cfRule>
  </conditionalFormatting>
  <conditionalFormatting sqref="B97">
    <cfRule type="cellIs" dxfId="403" priority="718" operator="equal">
      <formula>0</formula>
    </cfRule>
  </conditionalFormatting>
  <conditionalFormatting sqref="C97:D97">
    <cfRule type="cellIs" dxfId="402" priority="716" operator="equal">
      <formula>0</formula>
    </cfRule>
  </conditionalFormatting>
  <conditionalFormatting sqref="F98">
    <cfRule type="cellIs" dxfId="401" priority="705" operator="equal">
      <formula>0</formula>
    </cfRule>
  </conditionalFormatting>
  <conditionalFormatting sqref="F98">
    <cfRule type="cellIs" dxfId="400" priority="704" operator="equal">
      <formula>0</formula>
    </cfRule>
  </conditionalFormatting>
  <conditionalFormatting sqref="D98">
    <cfRule type="cellIs" dxfId="399" priority="702" operator="equal">
      <formula>0</formula>
    </cfRule>
  </conditionalFormatting>
  <conditionalFormatting sqref="B98">
    <cfRule type="cellIs" dxfId="398" priority="703" operator="equal">
      <formula>0</formula>
    </cfRule>
  </conditionalFormatting>
  <conditionalFormatting sqref="C98:D98">
    <cfRule type="cellIs" dxfId="397" priority="693" operator="equal">
      <formula>0</formula>
    </cfRule>
  </conditionalFormatting>
  <conditionalFormatting sqref="F99">
    <cfRule type="cellIs" dxfId="396" priority="680" operator="equal">
      <formula>0</formula>
    </cfRule>
  </conditionalFormatting>
  <conditionalFormatting sqref="C98:D98">
    <cfRule type="cellIs" dxfId="395" priority="692" operator="equal">
      <formula>0</formula>
    </cfRule>
  </conditionalFormatting>
  <conditionalFormatting sqref="C98">
    <cfRule type="cellIs" dxfId="394" priority="700" operator="equal">
      <formula>0</formula>
    </cfRule>
  </conditionalFormatting>
  <conditionalFormatting sqref="D99">
    <cfRule type="cellIs" dxfId="393" priority="678" operator="equal">
      <formula>0</formula>
    </cfRule>
  </conditionalFormatting>
  <conditionalFormatting sqref="D98">
    <cfRule type="cellIs" dxfId="392" priority="701" operator="equal">
      <formula>0</formula>
    </cfRule>
  </conditionalFormatting>
  <conditionalFormatting sqref="B99">
    <cfRule type="cellIs" dxfId="391" priority="679" operator="equal">
      <formula>0</formula>
    </cfRule>
  </conditionalFormatting>
  <conditionalFormatting sqref="F98">
    <cfRule type="cellIs" dxfId="390" priority="695" operator="equal">
      <formula>0</formula>
    </cfRule>
  </conditionalFormatting>
  <conditionalFormatting sqref="B98">
    <cfRule type="cellIs" dxfId="389" priority="694" operator="equal">
      <formula>0</formula>
    </cfRule>
  </conditionalFormatting>
  <conditionalFormatting sqref="F99">
    <cfRule type="cellIs" dxfId="388" priority="681" operator="equal">
      <formula>0</formula>
    </cfRule>
  </conditionalFormatting>
  <conditionalFormatting sqref="C99">
    <cfRule type="cellIs" dxfId="387" priority="676" operator="equal">
      <formula>0</formula>
    </cfRule>
  </conditionalFormatting>
  <conditionalFormatting sqref="D99">
    <cfRule type="cellIs" dxfId="386" priority="677" operator="equal">
      <formula>0</formula>
    </cfRule>
  </conditionalFormatting>
  <conditionalFormatting sqref="C99:D99">
    <cfRule type="cellIs" dxfId="385" priority="669" operator="equal">
      <formula>0</formula>
    </cfRule>
  </conditionalFormatting>
  <conditionalFormatting sqref="F99">
    <cfRule type="cellIs" dxfId="384" priority="671" operator="equal">
      <formula>0</formula>
    </cfRule>
  </conditionalFormatting>
  <conditionalFormatting sqref="B99">
    <cfRule type="cellIs" dxfId="383" priority="670" operator="equal">
      <formula>0</formula>
    </cfRule>
  </conditionalFormatting>
  <conditionalFormatting sqref="C99:D99">
    <cfRule type="cellIs" dxfId="382" priority="668" operator="equal">
      <formula>0</formula>
    </cfRule>
  </conditionalFormatting>
  <conditionalFormatting sqref="F100">
    <cfRule type="cellIs" dxfId="381" priority="656" operator="equal">
      <formula>0</formula>
    </cfRule>
  </conditionalFormatting>
  <conditionalFormatting sqref="B100">
    <cfRule type="cellIs" dxfId="380" priority="655" operator="equal">
      <formula>0</formula>
    </cfRule>
  </conditionalFormatting>
  <conditionalFormatting sqref="D100">
    <cfRule type="cellIs" dxfId="379" priority="654" operator="equal">
      <formula>0</formula>
    </cfRule>
  </conditionalFormatting>
  <conditionalFormatting sqref="C100">
    <cfRule type="cellIs" dxfId="378" priority="652" operator="equal">
      <formula>0</formula>
    </cfRule>
  </conditionalFormatting>
  <conditionalFormatting sqref="D100">
    <cfRule type="cellIs" dxfId="377" priority="653" operator="equal">
      <formula>0</formula>
    </cfRule>
  </conditionalFormatting>
  <conditionalFormatting sqref="F100">
    <cfRule type="cellIs" dxfId="376" priority="657" operator="equal">
      <formula>0</formula>
    </cfRule>
  </conditionalFormatting>
  <conditionalFormatting sqref="C100:D100">
    <cfRule type="cellIs" dxfId="375" priority="645" operator="equal">
      <formula>0</formula>
    </cfRule>
  </conditionalFormatting>
  <conditionalFormatting sqref="F100">
    <cfRule type="cellIs" dxfId="374" priority="647" operator="equal">
      <formula>0</formula>
    </cfRule>
  </conditionalFormatting>
  <conditionalFormatting sqref="B100">
    <cfRule type="cellIs" dxfId="373" priority="646" operator="equal">
      <formula>0</formula>
    </cfRule>
  </conditionalFormatting>
  <conditionalFormatting sqref="C100:D100">
    <cfRule type="cellIs" dxfId="372" priority="644" operator="equal">
      <formula>0</formula>
    </cfRule>
  </conditionalFormatting>
  <conditionalFormatting sqref="F161">
    <cfRule type="cellIs" dxfId="371" priority="613" operator="equal">
      <formula>0</formula>
    </cfRule>
  </conditionalFormatting>
  <conditionalFormatting sqref="B161 D161">
    <cfRule type="cellIs" dxfId="370" priority="609" operator="equal">
      <formula>0</formula>
    </cfRule>
  </conditionalFormatting>
  <conditionalFormatting sqref="B161">
    <cfRule type="cellIs" dxfId="369" priority="605" operator="equal">
      <formula>0</formula>
    </cfRule>
  </conditionalFormatting>
  <conditionalFormatting sqref="C161:D161">
    <cfRule type="cellIs" dxfId="368" priority="608" operator="equal">
      <formula>0</formula>
    </cfRule>
  </conditionalFormatting>
  <conditionalFormatting sqref="B162 D162">
    <cfRule type="cellIs" dxfId="367" priority="587" operator="equal">
      <formula>0</formula>
    </cfRule>
  </conditionalFormatting>
  <conditionalFormatting sqref="F162">
    <cfRule type="cellIs" dxfId="364" priority="591" operator="equal">
      <formula>0</formula>
    </cfRule>
  </conditionalFormatting>
  <conditionalFormatting sqref="B162">
    <cfRule type="cellIs" dxfId="363" priority="583" operator="equal">
      <formula>0</formula>
    </cfRule>
  </conditionalFormatting>
  <conditionalFormatting sqref="C162:D162">
    <cfRule type="cellIs" dxfId="362" priority="586" operator="equal">
      <formula>0</formula>
    </cfRule>
  </conditionalFormatting>
  <conditionalFormatting sqref="G166">
    <cfRule type="cellIs" dxfId="344" priority="461" operator="equal">
      <formula>0</formula>
    </cfRule>
  </conditionalFormatting>
  <conditionalFormatting sqref="F164">
    <cfRule type="cellIs" dxfId="341" priority="471" operator="equal">
      <formula>0</formula>
    </cfRule>
  </conditionalFormatting>
  <conditionalFormatting sqref="F102">
    <cfRule type="cellIs" dxfId="340" priority="470" operator="equal">
      <formula>0</formula>
    </cfRule>
  </conditionalFormatting>
  <conditionalFormatting sqref="F60">
    <cfRule type="cellIs" dxfId="339" priority="469" operator="equal">
      <formula>0</formula>
    </cfRule>
  </conditionalFormatting>
  <conditionalFormatting sqref="F30">
    <cfRule type="cellIs" dxfId="338" priority="468" operator="equal">
      <formula>0</formula>
    </cfRule>
  </conditionalFormatting>
  <conditionalFormatting sqref="G183">
    <cfRule type="cellIs" dxfId="337" priority="434" operator="equal">
      <formula>0</formula>
    </cfRule>
  </conditionalFormatting>
  <conditionalFormatting sqref="B183">
    <cfRule type="cellIs" dxfId="336" priority="420" operator="equal">
      <formula>0</formula>
    </cfRule>
  </conditionalFormatting>
  <conditionalFormatting sqref="D186:D189 A185:A189 D192:D193 D195 D197 A192:A200">
    <cfRule type="cellIs" dxfId="335" priority="431" operator="equal">
      <formula>0</formula>
    </cfRule>
  </conditionalFormatting>
  <conditionalFormatting sqref="F201 A201:D201">
    <cfRule type="cellIs" dxfId="334" priority="425" operator="equal">
      <formula>0</formula>
    </cfRule>
  </conditionalFormatting>
  <conditionalFormatting sqref="F186:F189 A185:A189 F192:F193 F195 F197 A192:A200">
    <cfRule type="cellIs" dxfId="333" priority="433" operator="equal">
      <formula>0</formula>
    </cfRule>
  </conditionalFormatting>
  <conditionalFormatting sqref="F185 A185 D185">
    <cfRule type="cellIs" dxfId="332" priority="445" operator="equal">
      <formula>0</formula>
    </cfRule>
  </conditionalFormatting>
  <conditionalFormatting sqref="A182:B182 D182 F182:G182">
    <cfRule type="cellIs" dxfId="331" priority="444" operator="equal">
      <formula>0</formula>
    </cfRule>
  </conditionalFormatting>
  <conditionalFormatting sqref="G182">
    <cfRule type="cellIs" dxfId="330" priority="443" operator="equal">
      <formula>0</formula>
    </cfRule>
  </conditionalFormatting>
  <conditionalFormatting sqref="B172">
    <cfRule type="cellIs" dxfId="329" priority="410" operator="equal">
      <formula>0</formula>
    </cfRule>
  </conditionalFormatting>
  <conditionalFormatting sqref="F172">
    <cfRule type="cellIs" dxfId="328" priority="411" operator="equal">
      <formula>0</formula>
    </cfRule>
  </conditionalFormatting>
  <conditionalFormatting sqref="D171">
    <cfRule type="cellIs" dxfId="327" priority="414" operator="equal">
      <formula>0</formula>
    </cfRule>
  </conditionalFormatting>
  <conditionalFormatting sqref="C172:D172">
    <cfRule type="cellIs" dxfId="326" priority="409" operator="equal">
      <formula>0</formula>
    </cfRule>
  </conditionalFormatting>
  <conditionalFormatting sqref="F171">
    <cfRule type="cellIs" dxfId="325" priority="419" operator="equal">
      <formula>0</formula>
    </cfRule>
  </conditionalFormatting>
  <conditionalFormatting sqref="A202:D202">
    <cfRule type="cellIs" dxfId="324" priority="424" operator="equal">
      <formula>0</formula>
    </cfRule>
  </conditionalFormatting>
  <conditionalFormatting sqref="B171">
    <cfRule type="cellIs" dxfId="323" priority="413" operator="equal">
      <formula>0</formula>
    </cfRule>
  </conditionalFormatting>
  <conditionalFormatting sqref="C171">
    <cfRule type="cellIs" dxfId="322" priority="412" operator="equal">
      <formula>0</formula>
    </cfRule>
  </conditionalFormatting>
  <conditionalFormatting sqref="A182:B182 D182 F182:G182">
    <cfRule type="cellIs" dxfId="321" priority="442" operator="equal">
      <formula>0</formula>
    </cfRule>
  </conditionalFormatting>
  <conditionalFormatting sqref="D186:D189 A185:A189 D192:D193 D195 D197 A192:A200">
    <cfRule type="cellIs" dxfId="320" priority="430" operator="equal">
      <formula>0</formula>
    </cfRule>
  </conditionalFormatting>
  <conditionalFormatting sqref="D186:D189 D192:D193 D195 D197">
    <cfRule type="cellIs" dxfId="319" priority="429" operator="equal">
      <formula>0</formula>
    </cfRule>
  </conditionalFormatting>
  <conditionalFormatting sqref="D186:D189 D192:D193 D195 D197">
    <cfRule type="cellIs" dxfId="318" priority="428" operator="equal">
      <formula>0</formula>
    </cfRule>
  </conditionalFormatting>
  <conditionalFormatting sqref="G167">
    <cfRule type="cellIs" dxfId="317" priority="464" operator="equal">
      <formula>0</formula>
    </cfRule>
  </conditionalFormatting>
  <conditionalFormatting sqref="A167:B167 D167 F167:G167">
    <cfRule type="cellIs" dxfId="316" priority="463" operator="equal">
      <formula>0</formula>
    </cfRule>
  </conditionalFormatting>
  <conditionalFormatting sqref="F170 A170:A181">
    <cfRule type="cellIs" dxfId="315" priority="458" operator="equal">
      <formula>0</formula>
    </cfRule>
  </conditionalFormatting>
  <conditionalFormatting sqref="C170:D170 A170:A181">
    <cfRule type="cellIs" dxfId="314" priority="455" operator="equal">
      <formula>0</formula>
    </cfRule>
  </conditionalFormatting>
  <conditionalFormatting sqref="A183">
    <cfRule type="cellIs" dxfId="313" priority="441" operator="equal">
      <formula>0</formula>
    </cfRule>
  </conditionalFormatting>
  <conditionalFormatting sqref="B171">
    <cfRule type="cellIs" dxfId="312" priority="418" operator="equal">
      <formula>0</formula>
    </cfRule>
  </conditionalFormatting>
  <conditionalFormatting sqref="F169 A169:D169">
    <cfRule type="cellIs" dxfId="311" priority="466" operator="equal">
      <formula>0</formula>
    </cfRule>
  </conditionalFormatting>
  <conditionalFormatting sqref="A167:B167 D167 F167:G167">
    <cfRule type="cellIs" dxfId="310" priority="465" operator="equal">
      <formula>0</formula>
    </cfRule>
  </conditionalFormatting>
  <conditionalFormatting sqref="B170">
    <cfRule type="cellIs" dxfId="309" priority="457" operator="equal">
      <formula>0</formula>
    </cfRule>
  </conditionalFormatting>
  <conditionalFormatting sqref="G168">
    <cfRule type="cellIs" dxfId="308" priority="459" operator="equal">
      <formula>0</formula>
    </cfRule>
  </conditionalFormatting>
  <conditionalFormatting sqref="C170:D170 A170:A181">
    <cfRule type="cellIs" dxfId="307" priority="456" operator="equal">
      <formula>0</formula>
    </cfRule>
  </conditionalFormatting>
  <conditionalFormatting sqref="D170">
    <cfRule type="cellIs" dxfId="306" priority="453" operator="equal">
      <formula>0</formula>
    </cfRule>
  </conditionalFormatting>
  <conditionalFormatting sqref="D170">
    <cfRule type="cellIs" dxfId="305" priority="454" operator="equal">
      <formula>0</formula>
    </cfRule>
  </conditionalFormatting>
  <conditionalFormatting sqref="C170">
    <cfRule type="cellIs" dxfId="304" priority="451" operator="equal">
      <formula>0</formula>
    </cfRule>
  </conditionalFormatting>
  <conditionalFormatting sqref="B170">
    <cfRule type="cellIs" dxfId="303" priority="452" operator="equal">
      <formula>0</formula>
    </cfRule>
  </conditionalFormatting>
  <conditionalFormatting sqref="C171:D171">
    <cfRule type="cellIs" dxfId="302" priority="417" operator="equal">
      <formula>0</formula>
    </cfRule>
  </conditionalFormatting>
  <conditionalFormatting sqref="C171:D171">
    <cfRule type="cellIs" dxfId="301" priority="416" operator="equal">
      <formula>0</formula>
    </cfRule>
  </conditionalFormatting>
  <conditionalFormatting sqref="D171">
    <cfRule type="cellIs" dxfId="300" priority="415" operator="equal">
      <formula>0</formula>
    </cfRule>
  </conditionalFormatting>
  <conditionalFormatting sqref="C172">
    <cfRule type="cellIs" dxfId="299" priority="404" operator="equal">
      <formula>0</formula>
    </cfRule>
  </conditionalFormatting>
  <conditionalFormatting sqref="F173">
    <cfRule type="cellIs" dxfId="298" priority="403" operator="equal">
      <formula>0</formula>
    </cfRule>
  </conditionalFormatting>
  <conditionalFormatting sqref="C172:D172">
    <cfRule type="cellIs" dxfId="297" priority="408" operator="equal">
      <formula>0</formula>
    </cfRule>
  </conditionalFormatting>
  <conditionalFormatting sqref="D172">
    <cfRule type="cellIs" dxfId="296" priority="407" operator="equal">
      <formula>0</formula>
    </cfRule>
  </conditionalFormatting>
  <conditionalFormatting sqref="B172">
    <cfRule type="cellIs" dxfId="295" priority="405" operator="equal">
      <formula>0</formula>
    </cfRule>
  </conditionalFormatting>
  <conditionalFormatting sqref="D173">
    <cfRule type="cellIs" dxfId="294" priority="398" operator="equal">
      <formula>0</formula>
    </cfRule>
  </conditionalFormatting>
  <conditionalFormatting sqref="D172">
    <cfRule type="cellIs" dxfId="293" priority="406" operator="equal">
      <formula>0</formula>
    </cfRule>
  </conditionalFormatting>
  <conditionalFormatting sqref="F174">
    <cfRule type="cellIs" dxfId="292" priority="395" operator="equal">
      <formula>0</formula>
    </cfRule>
  </conditionalFormatting>
  <conditionalFormatting sqref="C173">
    <cfRule type="cellIs" dxfId="291" priority="396" operator="equal">
      <formula>0</formula>
    </cfRule>
  </conditionalFormatting>
  <conditionalFormatting sqref="B174">
    <cfRule type="cellIs" dxfId="290" priority="394" operator="equal">
      <formula>0</formula>
    </cfRule>
  </conditionalFormatting>
  <conditionalFormatting sqref="B173">
    <cfRule type="cellIs" dxfId="289" priority="397" operator="equal">
      <formula>0</formula>
    </cfRule>
  </conditionalFormatting>
  <conditionalFormatting sqref="D174">
    <cfRule type="cellIs" dxfId="288" priority="390" operator="equal">
      <formula>0</formula>
    </cfRule>
  </conditionalFormatting>
  <conditionalFormatting sqref="D173">
    <cfRule type="cellIs" dxfId="287" priority="399" operator="equal">
      <formula>0</formula>
    </cfRule>
  </conditionalFormatting>
  <conditionalFormatting sqref="C175:D175">
    <cfRule type="cellIs" dxfId="286" priority="382" operator="equal">
      <formula>0</formula>
    </cfRule>
  </conditionalFormatting>
  <conditionalFormatting sqref="C174:D174">
    <cfRule type="cellIs" dxfId="285" priority="393" operator="equal">
      <formula>0</formula>
    </cfRule>
  </conditionalFormatting>
  <conditionalFormatting sqref="B177">
    <cfRule type="cellIs" dxfId="284" priority="356" operator="equal">
      <formula>0</formula>
    </cfRule>
  </conditionalFormatting>
  <conditionalFormatting sqref="B174">
    <cfRule type="cellIs" dxfId="283" priority="389" operator="equal">
      <formula>0</formula>
    </cfRule>
  </conditionalFormatting>
  <conditionalFormatting sqref="C174:D174">
    <cfRule type="cellIs" dxfId="282" priority="392" operator="equal">
      <formula>0</formula>
    </cfRule>
  </conditionalFormatting>
  <conditionalFormatting sqref="C173:D173">
    <cfRule type="cellIs" dxfId="281" priority="400" operator="equal">
      <formula>0</formula>
    </cfRule>
  </conditionalFormatting>
  <conditionalFormatting sqref="B173">
    <cfRule type="cellIs" dxfId="280" priority="402" operator="equal">
      <formula>0</formula>
    </cfRule>
  </conditionalFormatting>
  <conditionalFormatting sqref="C173:D173">
    <cfRule type="cellIs" dxfId="279" priority="401" operator="equal">
      <formula>0</formula>
    </cfRule>
  </conditionalFormatting>
  <conditionalFormatting sqref="D174">
    <cfRule type="cellIs" dxfId="278" priority="391" operator="equal">
      <formula>0</formula>
    </cfRule>
  </conditionalFormatting>
  <conditionalFormatting sqref="D180">
    <cfRule type="cellIs" dxfId="277" priority="347" operator="equal">
      <formula>0</formula>
    </cfRule>
  </conditionalFormatting>
  <conditionalFormatting sqref="B175">
    <cfRule type="cellIs" dxfId="276" priority="378" operator="equal">
      <formula>0</formula>
    </cfRule>
  </conditionalFormatting>
  <conditionalFormatting sqref="D175">
    <cfRule type="cellIs" dxfId="275" priority="379" operator="equal">
      <formula>0</formula>
    </cfRule>
  </conditionalFormatting>
  <conditionalFormatting sqref="F175">
    <cfRule type="cellIs" dxfId="274" priority="384" operator="equal">
      <formula>0</formula>
    </cfRule>
  </conditionalFormatting>
  <conditionalFormatting sqref="C175:D175">
    <cfRule type="cellIs" dxfId="273" priority="381" operator="equal">
      <formula>0</formula>
    </cfRule>
  </conditionalFormatting>
  <conditionalFormatting sqref="B175">
    <cfRule type="cellIs" dxfId="272" priority="383" operator="equal">
      <formula>0</formula>
    </cfRule>
  </conditionalFormatting>
  <conditionalFormatting sqref="C176:D176">
    <cfRule type="cellIs" dxfId="271" priority="371" operator="equal">
      <formula>0</formula>
    </cfRule>
  </conditionalFormatting>
  <conditionalFormatting sqref="C175">
    <cfRule type="cellIs" dxfId="270" priority="377" operator="equal">
      <formula>0</formula>
    </cfRule>
  </conditionalFormatting>
  <conditionalFormatting sqref="C174">
    <cfRule type="cellIs" dxfId="269" priority="388" operator="equal">
      <formula>0</formula>
    </cfRule>
  </conditionalFormatting>
  <conditionalFormatting sqref="C180:D180">
    <cfRule type="cellIs" dxfId="268" priority="349" operator="equal">
      <formula>0</formula>
    </cfRule>
  </conditionalFormatting>
  <conditionalFormatting sqref="C180">
    <cfRule type="cellIs" dxfId="267" priority="344" operator="equal">
      <formula>0</formula>
    </cfRule>
  </conditionalFormatting>
  <conditionalFormatting sqref="C180:D180">
    <cfRule type="cellIs" dxfId="266" priority="348" operator="equal">
      <formula>0</formula>
    </cfRule>
  </conditionalFormatting>
  <conditionalFormatting sqref="D176">
    <cfRule type="cellIs" dxfId="265" priority="368" operator="equal">
      <formula>0</formula>
    </cfRule>
  </conditionalFormatting>
  <conditionalFormatting sqref="B176">
    <cfRule type="cellIs" dxfId="264" priority="367" operator="equal">
      <formula>0</formula>
    </cfRule>
  </conditionalFormatting>
  <conditionalFormatting sqref="F176">
    <cfRule type="cellIs" dxfId="263" priority="373" operator="equal">
      <formula>0</formula>
    </cfRule>
  </conditionalFormatting>
  <conditionalFormatting sqref="C176:D176">
    <cfRule type="cellIs" dxfId="262" priority="370" operator="equal">
      <formula>0</formula>
    </cfRule>
  </conditionalFormatting>
  <conditionalFormatting sqref="B176">
    <cfRule type="cellIs" dxfId="261" priority="372" operator="equal">
      <formula>0</formula>
    </cfRule>
  </conditionalFormatting>
  <conditionalFormatting sqref="F177">
    <cfRule type="cellIs" dxfId="260" priority="362" operator="equal">
      <formula>0</formula>
    </cfRule>
  </conditionalFormatting>
  <conditionalFormatting sqref="D175">
    <cfRule type="cellIs" dxfId="259" priority="380" operator="equal">
      <formula>0</formula>
    </cfRule>
  </conditionalFormatting>
  <conditionalFormatting sqref="C176">
    <cfRule type="cellIs" dxfId="258" priority="366" operator="equal">
      <formula>0</formula>
    </cfRule>
  </conditionalFormatting>
  <conditionalFormatting sqref="C193">
    <cfRule type="cellIs" dxfId="257" priority="337" operator="equal">
      <formula>0</formula>
    </cfRule>
  </conditionalFormatting>
  <conditionalFormatting sqref="D177">
    <cfRule type="cellIs" dxfId="256" priority="357" operator="equal">
      <formula>0</formula>
    </cfRule>
  </conditionalFormatting>
  <conditionalFormatting sqref="C186">
    <cfRule type="cellIs" dxfId="255" priority="338" operator="equal">
      <formula>0</formula>
    </cfRule>
  </conditionalFormatting>
  <conditionalFormatting sqref="B187:B189 B192">
    <cfRule type="cellIs" dxfId="254" priority="336" operator="equal">
      <formula>0</formula>
    </cfRule>
  </conditionalFormatting>
  <conditionalFormatting sqref="C192">
    <cfRule type="cellIs" dxfId="253" priority="330" operator="equal">
      <formula>0</formula>
    </cfRule>
  </conditionalFormatting>
  <conditionalFormatting sqref="D180">
    <cfRule type="cellIs" dxfId="252" priority="346" operator="equal">
      <formula>0</formula>
    </cfRule>
  </conditionalFormatting>
  <conditionalFormatting sqref="B193">
    <cfRule type="cellIs" dxfId="251" priority="343" operator="equal">
      <formula>0</formula>
    </cfRule>
  </conditionalFormatting>
  <conditionalFormatting sqref="B180">
    <cfRule type="cellIs" dxfId="250" priority="345" operator="equal">
      <formula>0</formula>
    </cfRule>
  </conditionalFormatting>
  <conditionalFormatting sqref="C187:C189">
    <cfRule type="cellIs" dxfId="249" priority="335" operator="equal">
      <formula>0</formula>
    </cfRule>
  </conditionalFormatting>
  <conditionalFormatting sqref="D176">
    <cfRule type="cellIs" dxfId="248" priority="369" operator="equal">
      <formula>0</formula>
    </cfRule>
  </conditionalFormatting>
  <conditionalFormatting sqref="C192">
    <cfRule type="cellIs" dxfId="247" priority="331" operator="equal">
      <formula>0</formula>
    </cfRule>
  </conditionalFormatting>
  <conditionalFormatting sqref="C187:C189">
    <cfRule type="cellIs" dxfId="246" priority="334" operator="equal">
      <formula>0</formula>
    </cfRule>
  </conditionalFormatting>
  <conditionalFormatting sqref="B186">
    <cfRule type="cellIs" dxfId="245" priority="342" operator="equal">
      <formula>0</formula>
    </cfRule>
  </conditionalFormatting>
  <conditionalFormatting sqref="B195">
    <cfRule type="cellIs" dxfId="244" priority="327" operator="equal">
      <formula>0</formula>
    </cfRule>
  </conditionalFormatting>
  <conditionalFormatting sqref="C195">
    <cfRule type="cellIs" dxfId="243" priority="325" operator="equal">
      <formula>0</formula>
    </cfRule>
  </conditionalFormatting>
  <conditionalFormatting sqref="C195">
    <cfRule type="cellIs" dxfId="242" priority="326" operator="equal">
      <formula>0</formula>
    </cfRule>
  </conditionalFormatting>
  <conditionalFormatting sqref="C177:D177">
    <cfRule type="cellIs" dxfId="241" priority="359" operator="equal">
      <formula>0</formula>
    </cfRule>
  </conditionalFormatting>
  <conditionalFormatting sqref="B177">
    <cfRule type="cellIs" dxfId="240" priority="361" operator="equal">
      <formula>0</formula>
    </cfRule>
  </conditionalFormatting>
  <conditionalFormatting sqref="C177:D177">
    <cfRule type="cellIs" dxfId="239" priority="360" operator="equal">
      <formula>0</formula>
    </cfRule>
  </conditionalFormatting>
  <conditionalFormatting sqref="D177">
    <cfRule type="cellIs" dxfId="238" priority="358" operator="equal">
      <formula>0</formula>
    </cfRule>
  </conditionalFormatting>
  <conditionalFormatting sqref="C177">
    <cfRule type="cellIs" dxfId="237" priority="355" operator="equal">
      <formula>0</formula>
    </cfRule>
  </conditionalFormatting>
  <conditionalFormatting sqref="C195">
    <cfRule type="cellIs" dxfId="236" priority="324" operator="equal">
      <formula>0</formula>
    </cfRule>
  </conditionalFormatting>
  <conditionalFormatting sqref="C197">
    <cfRule type="cellIs" dxfId="235" priority="322" operator="equal">
      <formula>0</formula>
    </cfRule>
  </conditionalFormatting>
  <conditionalFormatting sqref="B197">
    <cfRule type="cellIs" dxfId="234" priority="323" operator="equal">
      <formula>0</formula>
    </cfRule>
  </conditionalFormatting>
  <conditionalFormatting sqref="C185">
    <cfRule type="cellIs" dxfId="233" priority="318" operator="equal">
      <formula>0</formula>
    </cfRule>
  </conditionalFormatting>
  <conditionalFormatting sqref="C185">
    <cfRule type="cellIs" dxfId="232" priority="319" operator="equal">
      <formula>0</formula>
    </cfRule>
  </conditionalFormatting>
  <conditionalFormatting sqref="F180">
    <cfRule type="cellIs" dxfId="231" priority="351" operator="equal">
      <formula>0</formula>
    </cfRule>
  </conditionalFormatting>
  <conditionalFormatting sqref="C190">
    <cfRule type="cellIs" dxfId="230" priority="305" operator="equal">
      <formula>0</formula>
    </cfRule>
  </conditionalFormatting>
  <conditionalFormatting sqref="B180">
    <cfRule type="cellIs" dxfId="229" priority="350" operator="equal">
      <formula>0</formula>
    </cfRule>
  </conditionalFormatting>
  <conditionalFormatting sqref="B195">
    <cfRule type="cellIs" dxfId="228" priority="328" operator="equal">
      <formula>0</formula>
    </cfRule>
  </conditionalFormatting>
  <conditionalFormatting sqref="F191 A191">
    <cfRule type="cellIs" dxfId="227" priority="304" operator="equal">
      <formula>0</formula>
    </cfRule>
  </conditionalFormatting>
  <conditionalFormatting sqref="B186:C186">
    <cfRule type="cellIs" dxfId="226" priority="341" operator="equal">
      <formula>0</formula>
    </cfRule>
  </conditionalFormatting>
  <conditionalFormatting sqref="C187:C189">
    <cfRule type="cellIs" dxfId="225" priority="333" operator="equal">
      <formula>0</formula>
    </cfRule>
  </conditionalFormatting>
  <conditionalFormatting sqref="G184">
    <cfRule type="cellIs" dxfId="224" priority="315" operator="equal">
      <formula>0</formula>
    </cfRule>
  </conditionalFormatting>
  <conditionalFormatting sqref="C192">
    <cfRule type="cellIs" dxfId="223" priority="332" operator="equal">
      <formula>0</formula>
    </cfRule>
  </conditionalFormatting>
  <conditionalFormatting sqref="C138">
    <cfRule type="cellIs" dxfId="222" priority="293" operator="equal">
      <formula>0</formula>
    </cfRule>
  </conditionalFormatting>
  <conditionalFormatting sqref="C185">
    <cfRule type="cellIs" dxfId="221" priority="317" operator="equal">
      <formula>0</formula>
    </cfRule>
  </conditionalFormatting>
  <conditionalFormatting sqref="C186">
    <cfRule type="cellIs" dxfId="220" priority="340" operator="equal">
      <formula>0</formula>
    </cfRule>
  </conditionalFormatting>
  <conditionalFormatting sqref="D191">
    <cfRule type="cellIs" dxfId="219" priority="301" operator="equal">
      <formula>0</formula>
    </cfRule>
  </conditionalFormatting>
  <conditionalFormatting sqref="A184:B184 D184 F184:G184">
    <cfRule type="cellIs" dxfId="218" priority="316" operator="equal">
      <formula>0</formula>
    </cfRule>
  </conditionalFormatting>
  <conditionalFormatting sqref="D191 A191">
    <cfRule type="cellIs" dxfId="217" priority="302" operator="equal">
      <formula>0</formula>
    </cfRule>
  </conditionalFormatting>
  <conditionalFormatting sqref="A184:B184 D184 F184:G184">
    <cfRule type="cellIs" dxfId="216" priority="314" operator="equal">
      <formula>0</formula>
    </cfRule>
  </conditionalFormatting>
  <conditionalFormatting sqref="C186">
    <cfRule type="cellIs" dxfId="215" priority="339" operator="equal">
      <formula>0</formula>
    </cfRule>
  </conditionalFormatting>
  <conditionalFormatting sqref="D191 A191">
    <cfRule type="cellIs" dxfId="214" priority="303" operator="equal">
      <formula>0</formula>
    </cfRule>
  </conditionalFormatting>
  <conditionalFormatting sqref="B195">
    <cfRule type="cellIs" dxfId="213" priority="329" operator="equal">
      <formula>0</formula>
    </cfRule>
  </conditionalFormatting>
  <conditionalFormatting sqref="C190">
    <cfRule type="cellIs" dxfId="212" priority="307" operator="equal">
      <formula>0</formula>
    </cfRule>
  </conditionalFormatting>
  <conditionalFormatting sqref="F190 A190">
    <cfRule type="cellIs" dxfId="211" priority="313" operator="equal">
      <formula>0</formula>
    </cfRule>
  </conditionalFormatting>
  <conditionalFormatting sqref="D191">
    <cfRule type="cellIs" dxfId="210" priority="300" operator="equal">
      <formula>0</formula>
    </cfRule>
  </conditionalFormatting>
  <conditionalFormatting sqref="C190">
    <cfRule type="cellIs" dxfId="209" priority="306" operator="equal">
      <formula>0</formula>
    </cfRule>
  </conditionalFormatting>
  <conditionalFormatting sqref="B185:C185">
    <cfRule type="cellIs" dxfId="208" priority="320" operator="equal">
      <formula>0</formula>
    </cfRule>
  </conditionalFormatting>
  <conditionalFormatting sqref="D138">
    <cfRule type="cellIs" dxfId="207" priority="294" operator="equal">
      <formula>0</formula>
    </cfRule>
  </conditionalFormatting>
  <conditionalFormatting sqref="A130:A133">
    <cfRule type="cellIs" dxfId="206" priority="284" operator="equal">
      <formula>0</formula>
    </cfRule>
  </conditionalFormatting>
  <conditionalFormatting sqref="D190">
    <cfRule type="cellIs" dxfId="205" priority="309" operator="equal">
      <formula>0</formula>
    </cfRule>
  </conditionalFormatting>
  <conditionalFormatting sqref="B185">
    <cfRule type="cellIs" dxfId="204" priority="321" operator="equal">
      <formula>0</formula>
    </cfRule>
  </conditionalFormatting>
  <conditionalFormatting sqref="F138">
    <cfRule type="cellIs" dxfId="203" priority="295" operator="equal">
      <formula>0</formula>
    </cfRule>
  </conditionalFormatting>
  <conditionalFormatting sqref="B190">
    <cfRule type="cellIs" dxfId="202" priority="308" operator="equal">
      <formula>0</formula>
    </cfRule>
  </conditionalFormatting>
  <conditionalFormatting sqref="C191">
    <cfRule type="cellIs" dxfId="201" priority="298" operator="equal">
      <formula>0</formula>
    </cfRule>
  </conditionalFormatting>
  <conditionalFormatting sqref="D144">
    <cfRule type="cellIs" dxfId="200" priority="272" operator="equal">
      <formula>0</formula>
    </cfRule>
  </conditionalFormatting>
  <conditionalFormatting sqref="B56">
    <cfRule type="cellIs" dxfId="199" priority="258" operator="equal">
      <formula>0</formula>
    </cfRule>
  </conditionalFormatting>
  <conditionalFormatting sqref="C191">
    <cfRule type="cellIs" dxfId="198" priority="297" operator="equal">
      <formula>0</formula>
    </cfRule>
  </conditionalFormatting>
  <conditionalFormatting sqref="D190 A190">
    <cfRule type="cellIs" dxfId="197" priority="312" operator="equal">
      <formula>0</formula>
    </cfRule>
  </conditionalFormatting>
  <conditionalFormatting sqref="C191">
    <cfRule type="cellIs" dxfId="196" priority="296" operator="equal">
      <formula>0</formula>
    </cfRule>
  </conditionalFormatting>
  <conditionalFormatting sqref="D190 A190">
    <cfRule type="cellIs" dxfId="195" priority="311" operator="equal">
      <formula>0</formula>
    </cfRule>
  </conditionalFormatting>
  <conditionalFormatting sqref="D190">
    <cfRule type="cellIs" dxfId="194" priority="310" operator="equal">
      <formula>0</formula>
    </cfRule>
  </conditionalFormatting>
  <conditionalFormatting sqref="D130">
    <cfRule type="cellIs" dxfId="193" priority="286" operator="equal">
      <formula>0</formula>
    </cfRule>
  </conditionalFormatting>
  <conditionalFormatting sqref="C130">
    <cfRule type="cellIs" dxfId="192" priority="285" operator="equal">
      <formula>0</formula>
    </cfRule>
  </conditionalFormatting>
  <conditionalFormatting sqref="B130">
    <cfRule type="cellIs" dxfId="191" priority="283" operator="equal">
      <formula>0</formula>
    </cfRule>
  </conditionalFormatting>
  <conditionalFormatting sqref="F144">
    <cfRule type="cellIs" dxfId="190" priority="273" operator="equal">
      <formula>0</formula>
    </cfRule>
  </conditionalFormatting>
  <conditionalFormatting sqref="D56">
    <cfRule type="cellIs" dxfId="189" priority="261" operator="equal">
      <formula>0</formula>
    </cfRule>
  </conditionalFormatting>
  <conditionalFormatting sqref="A130:A133">
    <cfRule type="cellIs" dxfId="188" priority="282" operator="equal">
      <formula>0</formula>
    </cfRule>
  </conditionalFormatting>
  <conditionalFormatting sqref="C144">
    <cfRule type="cellIs" dxfId="187" priority="271" operator="equal">
      <formula>0</formula>
    </cfRule>
  </conditionalFormatting>
  <conditionalFormatting sqref="B138">
    <cfRule type="cellIs" dxfId="186" priority="291" operator="equal">
      <formula>0</formula>
    </cfRule>
  </conditionalFormatting>
  <conditionalFormatting sqref="A130:A133">
    <cfRule type="cellIs" dxfId="185" priority="281" operator="equal">
      <formula>0</formula>
    </cfRule>
  </conditionalFormatting>
  <conditionalFormatting sqref="B130">
    <cfRule type="cellIs" dxfId="184" priority="280" operator="equal">
      <formula>0</formula>
    </cfRule>
  </conditionalFormatting>
  <conditionalFormatting sqref="B191">
    <cfRule type="cellIs" dxfId="183" priority="299" operator="equal">
      <formula>0</formula>
    </cfRule>
  </conditionalFormatting>
  <conditionalFormatting sqref="F56">
    <cfRule type="cellIs" dxfId="182" priority="260" operator="equal">
      <formula>0</formula>
    </cfRule>
  </conditionalFormatting>
  <conditionalFormatting sqref="D198">
    <cfRule type="cellIs" dxfId="181" priority="239" operator="equal">
      <formula>0</formula>
    </cfRule>
  </conditionalFormatting>
  <conditionalFormatting sqref="D56">
    <cfRule type="cellIs" dxfId="180" priority="259" operator="equal">
      <formula>0</formula>
    </cfRule>
  </conditionalFormatting>
  <conditionalFormatting sqref="C56">
    <cfRule type="cellIs" dxfId="179" priority="254" operator="equal">
      <formula>0</formula>
    </cfRule>
  </conditionalFormatting>
  <conditionalFormatting sqref="A130:A133">
    <cfRule type="cellIs" dxfId="178" priority="278" operator="equal">
      <formula>0</formula>
    </cfRule>
  </conditionalFormatting>
  <conditionalFormatting sqref="D198">
    <cfRule type="cellIs" dxfId="177" priority="237" operator="equal">
      <formula>0</formula>
    </cfRule>
  </conditionalFormatting>
  <conditionalFormatting sqref="B138">
    <cfRule type="cellIs" dxfId="176" priority="288" operator="equal">
      <formula>0</formula>
    </cfRule>
  </conditionalFormatting>
  <conditionalFormatting sqref="D198">
    <cfRule type="cellIs" dxfId="175" priority="238" operator="equal">
      <formula>0</formula>
    </cfRule>
  </conditionalFormatting>
  <conditionalFormatting sqref="F130">
    <cfRule type="cellIs" dxfId="174" priority="287" operator="equal">
      <formula>0</formula>
    </cfRule>
  </conditionalFormatting>
  <conditionalFormatting sqref="A130:A133">
    <cfRule type="cellIs" dxfId="173" priority="277" operator="equal">
      <formula>0</formula>
    </cfRule>
  </conditionalFormatting>
  <conditionalFormatting sqref="C194">
    <cfRule type="cellIs" dxfId="172" priority="228" operator="equal">
      <formula>0</formula>
    </cfRule>
  </conditionalFormatting>
  <conditionalFormatting sqref="F56">
    <cfRule type="cellIs" dxfId="171" priority="262" operator="equal">
      <formula>0</formula>
    </cfRule>
  </conditionalFormatting>
  <conditionalFormatting sqref="A130:A133">
    <cfRule type="cellIs" dxfId="170" priority="279" operator="equal">
      <formula>0</formula>
    </cfRule>
  </conditionalFormatting>
  <conditionalFormatting sqref="B144">
    <cfRule type="cellIs" dxfId="169" priority="266" operator="equal">
      <formula>0</formula>
    </cfRule>
  </conditionalFormatting>
  <conditionalFormatting sqref="B198">
    <cfRule type="cellIs" dxfId="168" priority="236" operator="equal">
      <formula>0</formula>
    </cfRule>
  </conditionalFormatting>
  <conditionalFormatting sqref="B144">
    <cfRule type="cellIs" dxfId="167" priority="269" operator="equal">
      <formula>0</formula>
    </cfRule>
  </conditionalFormatting>
  <conditionalFormatting sqref="B194">
    <cfRule type="cellIs" dxfId="166" priority="229" operator="equal">
      <formula>0</formula>
    </cfRule>
  </conditionalFormatting>
  <conditionalFormatting sqref="D198">
    <cfRule type="cellIs" dxfId="165" priority="240" operator="equal">
      <formula>0</formula>
    </cfRule>
  </conditionalFormatting>
  <conditionalFormatting sqref="D194">
    <cfRule type="cellIs" dxfId="164" priority="230" operator="equal">
      <formula>0</formula>
    </cfRule>
  </conditionalFormatting>
  <conditionalFormatting sqref="C198">
    <cfRule type="cellIs" dxfId="163" priority="235" operator="equal">
      <formula>0</formula>
    </cfRule>
  </conditionalFormatting>
  <conditionalFormatting sqref="F198">
    <cfRule type="cellIs" dxfId="162" priority="241" operator="equal">
      <formula>0</formula>
    </cfRule>
  </conditionalFormatting>
  <conditionalFormatting sqref="D194">
    <cfRule type="cellIs" dxfId="161" priority="232" operator="equal">
      <formula>0</formula>
    </cfRule>
  </conditionalFormatting>
  <conditionalFormatting sqref="D194">
    <cfRule type="cellIs" dxfId="160" priority="233" operator="equal">
      <formula>0</formula>
    </cfRule>
  </conditionalFormatting>
  <conditionalFormatting sqref="D194">
    <cfRule type="cellIs" dxfId="159" priority="231" operator="equal">
      <formula>0</formula>
    </cfRule>
  </conditionalFormatting>
  <conditionalFormatting sqref="F194">
    <cfRule type="cellIs" dxfId="158" priority="234" operator="equal">
      <formula>0</formula>
    </cfRule>
  </conditionalFormatting>
  <conditionalFormatting sqref="F148">
    <cfRule type="cellIs" dxfId="157" priority="224" operator="equal">
      <formula>0</formula>
    </cfRule>
  </conditionalFormatting>
  <conditionalFormatting sqref="D148">
    <cfRule type="cellIs" dxfId="156" priority="223" operator="equal">
      <formula>0</formula>
    </cfRule>
  </conditionalFormatting>
  <conditionalFormatting sqref="C148">
    <cfRule type="cellIs" dxfId="155" priority="222" operator="equal">
      <formula>0</formula>
    </cfRule>
  </conditionalFormatting>
  <conditionalFormatting sqref="B148">
    <cfRule type="cellIs" dxfId="154" priority="220" operator="equal">
      <formula>0</formula>
    </cfRule>
  </conditionalFormatting>
  <conditionalFormatting sqref="B148">
    <cfRule type="cellIs" dxfId="153" priority="221" operator="equal">
      <formula>0</formula>
    </cfRule>
  </conditionalFormatting>
  <conditionalFormatting sqref="F36">
    <cfRule type="cellIs" dxfId="152" priority="218" operator="equal">
      <formula>0</formula>
    </cfRule>
  </conditionalFormatting>
  <conditionalFormatting sqref="C36:D36">
    <cfRule type="cellIs" dxfId="151" priority="217" operator="equal">
      <formula>0</formula>
    </cfRule>
  </conditionalFormatting>
  <conditionalFormatting sqref="C36">
    <cfRule type="cellIs" dxfId="150" priority="213" operator="equal">
      <formula>0</formula>
    </cfRule>
  </conditionalFormatting>
  <conditionalFormatting sqref="C36:D36">
    <cfRule type="cellIs" dxfId="149" priority="216" operator="equal">
      <formula>0</formula>
    </cfRule>
  </conditionalFormatting>
  <conditionalFormatting sqref="D36">
    <cfRule type="cellIs" dxfId="148" priority="215" operator="equal">
      <formula>0</formula>
    </cfRule>
  </conditionalFormatting>
  <conditionalFormatting sqref="D36">
    <cfRule type="cellIs" dxfId="147" priority="214" operator="equal">
      <formula>0</formula>
    </cfRule>
  </conditionalFormatting>
  <conditionalFormatting sqref="B38">
    <cfRule type="cellIs" dxfId="146" priority="201" operator="equal">
      <formula>0</formula>
    </cfRule>
  </conditionalFormatting>
  <conditionalFormatting sqref="C38:D38">
    <cfRule type="cellIs" dxfId="145" priority="202" operator="equal">
      <formula>0</formula>
    </cfRule>
  </conditionalFormatting>
  <conditionalFormatting sqref="F38">
    <cfRule type="cellIs" dxfId="144" priority="203" operator="equal">
      <formula>0</formula>
    </cfRule>
  </conditionalFormatting>
  <conditionalFormatting sqref="A68:A74">
    <cfRule type="cellIs" dxfId="143" priority="200" operator="equal">
      <formula>0</formula>
    </cfRule>
  </conditionalFormatting>
  <conditionalFormatting sqref="A68:A74">
    <cfRule type="cellIs" dxfId="142" priority="199" operator="equal">
      <formula>0</formula>
    </cfRule>
  </conditionalFormatting>
  <conditionalFormatting sqref="A68:A74">
    <cfRule type="cellIs" dxfId="141" priority="198" operator="equal">
      <formula>0</formula>
    </cfRule>
  </conditionalFormatting>
  <conditionalFormatting sqref="A160">
    <cfRule type="cellIs" dxfId="133" priority="173" operator="equal">
      <formula>0</formula>
    </cfRule>
  </conditionalFormatting>
  <conditionalFormatting sqref="F160">
    <cfRule type="cellIs" dxfId="132" priority="172" operator="equal">
      <formula>0</formula>
    </cfRule>
  </conditionalFormatting>
  <conditionalFormatting sqref="B95:D95 F95">
    <cfRule type="cellIs" dxfId="127" priority="169" operator="equal">
      <formula>0</formula>
    </cfRule>
  </conditionalFormatting>
  <conditionalFormatting sqref="F95">
    <cfRule type="cellIs" dxfId="126" priority="168" operator="equal">
      <formula>0</formula>
    </cfRule>
  </conditionalFormatting>
  <conditionalFormatting sqref="C160:D160">
    <cfRule type="cellIs" dxfId="125" priority="171" operator="equal">
      <formula>0</formula>
    </cfRule>
  </conditionalFormatting>
  <conditionalFormatting sqref="F95">
    <cfRule type="cellIs" dxfId="124" priority="167" operator="equal">
      <formula>0</formula>
    </cfRule>
  </conditionalFormatting>
  <conditionalFormatting sqref="B160">
    <cfRule type="cellIs" dxfId="123" priority="170" operator="equal">
      <formula>0</formula>
    </cfRule>
  </conditionalFormatting>
  <conditionalFormatting sqref="B95">
    <cfRule type="cellIs" dxfId="122" priority="166" operator="equal">
      <formula>0</formula>
    </cfRule>
  </conditionalFormatting>
  <conditionalFormatting sqref="D95">
    <cfRule type="cellIs" dxfId="121" priority="165" operator="equal">
      <formula>0</formula>
    </cfRule>
  </conditionalFormatting>
  <conditionalFormatting sqref="D95">
    <cfRule type="cellIs" dxfId="120" priority="164" operator="equal">
      <formula>0</formula>
    </cfRule>
  </conditionalFormatting>
  <conditionalFormatting sqref="C95">
    <cfRule type="cellIs" dxfId="119" priority="163" operator="equal">
      <formula>0</formula>
    </cfRule>
  </conditionalFormatting>
  <conditionalFormatting sqref="F111">
    <cfRule type="cellIs" dxfId="118" priority="155" operator="equal">
      <formula>0</formula>
    </cfRule>
  </conditionalFormatting>
  <conditionalFormatting sqref="F111">
    <cfRule type="cellIs" dxfId="117" priority="154" operator="equal">
      <formula>0</formula>
    </cfRule>
  </conditionalFormatting>
  <conditionalFormatting sqref="A111:A113">
    <cfRule type="cellIs" dxfId="116" priority="152" operator="equal">
      <formula>0</formula>
    </cfRule>
  </conditionalFormatting>
  <conditionalFormatting sqref="B111">
    <cfRule type="cellIs" dxfId="115" priority="153" operator="equal">
      <formula>0</formula>
    </cfRule>
  </conditionalFormatting>
  <conditionalFormatting sqref="G157">
    <cfRule type="cellIs" dxfId="114" priority="157" operator="equal">
      <formula>0</formula>
    </cfRule>
  </conditionalFormatting>
  <conditionalFormatting sqref="F111:G111 D111 A111:B111 A112:A113">
    <cfRule type="cellIs" dxfId="113" priority="156" operator="equal">
      <formula>0</formula>
    </cfRule>
  </conditionalFormatting>
  <conditionalFormatting sqref="A111:A113">
    <cfRule type="cellIs" dxfId="112" priority="151" operator="equal">
      <formula>0</formula>
    </cfRule>
  </conditionalFormatting>
  <conditionalFormatting sqref="A111:A113">
    <cfRule type="cellIs" dxfId="111" priority="150" operator="equal">
      <formula>0</formula>
    </cfRule>
  </conditionalFormatting>
  <conditionalFormatting sqref="C111">
    <cfRule type="cellIs" dxfId="110" priority="147" operator="equal">
      <formula>0</formula>
    </cfRule>
  </conditionalFormatting>
  <conditionalFormatting sqref="D111">
    <cfRule type="cellIs" dxfId="109" priority="148" operator="equal">
      <formula>0</formula>
    </cfRule>
  </conditionalFormatting>
  <conditionalFormatting sqref="D111">
    <cfRule type="cellIs" dxfId="108" priority="149" operator="equal">
      <formula>0</formula>
    </cfRule>
  </conditionalFormatting>
  <conditionalFormatting sqref="F113:G113 D113 B113">
    <cfRule type="cellIs" dxfId="107" priority="146" operator="equal">
      <formula>0</formula>
    </cfRule>
  </conditionalFormatting>
  <conditionalFormatting sqref="C113">
    <cfRule type="cellIs" dxfId="106" priority="140" operator="equal">
      <formula>0</formula>
    </cfRule>
  </conditionalFormatting>
  <conditionalFormatting sqref="D113">
    <cfRule type="cellIs" dxfId="105" priority="141" operator="equal">
      <formula>0</formula>
    </cfRule>
  </conditionalFormatting>
  <conditionalFormatting sqref="D113">
    <cfRule type="cellIs" dxfId="104" priority="142" operator="equal">
      <formula>0</formula>
    </cfRule>
  </conditionalFormatting>
  <conditionalFormatting sqref="F113">
    <cfRule type="cellIs" dxfId="103" priority="144" operator="equal">
      <formula>0</formula>
    </cfRule>
  </conditionalFormatting>
  <conditionalFormatting sqref="F113">
    <cfRule type="cellIs" dxfId="102" priority="145" operator="equal">
      <formula>0</formula>
    </cfRule>
  </conditionalFormatting>
  <conditionalFormatting sqref="B113">
    <cfRule type="cellIs" dxfId="101" priority="143" operator="equal">
      <formula>0</formula>
    </cfRule>
  </conditionalFormatting>
  <conditionalFormatting sqref="D126 F126 B126">
    <cfRule type="cellIs" dxfId="100" priority="135" operator="equal">
      <formula>0</formula>
    </cfRule>
  </conditionalFormatting>
  <conditionalFormatting sqref="C126:D126">
    <cfRule type="cellIs" dxfId="99" priority="133" operator="equal">
      <formula>0</formula>
    </cfRule>
  </conditionalFormatting>
  <conditionalFormatting sqref="F126">
    <cfRule type="cellIs" dxfId="98" priority="134" operator="equal">
      <formula>0</formula>
    </cfRule>
  </conditionalFormatting>
  <conditionalFormatting sqref="B126">
    <cfRule type="cellIs" dxfId="97" priority="132" operator="equal">
      <formula>0</formula>
    </cfRule>
  </conditionalFormatting>
  <conditionalFormatting sqref="D133 F133 B133">
    <cfRule type="cellIs" dxfId="96" priority="129" operator="equal">
      <formula>0</formula>
    </cfRule>
  </conditionalFormatting>
  <conditionalFormatting sqref="F133">
    <cfRule type="cellIs" dxfId="95" priority="128" operator="equal">
      <formula>0</formula>
    </cfRule>
  </conditionalFormatting>
  <conditionalFormatting sqref="C133:D133">
    <cfRule type="cellIs" dxfId="94" priority="127" operator="equal">
      <formula>0</formula>
    </cfRule>
  </conditionalFormatting>
  <conditionalFormatting sqref="B178">
    <cfRule type="cellIs" dxfId="93" priority="116" operator="equal">
      <formula>0</formula>
    </cfRule>
  </conditionalFormatting>
  <conditionalFormatting sqref="B133">
    <cfRule type="cellIs" dxfId="92" priority="126" operator="equal">
      <formula>0</formula>
    </cfRule>
  </conditionalFormatting>
  <conditionalFormatting sqref="C178">
    <cfRule type="cellIs" dxfId="91" priority="115" operator="equal">
      <formula>0</formula>
    </cfRule>
  </conditionalFormatting>
  <conditionalFormatting sqref="B178">
    <cfRule type="cellIs" dxfId="90" priority="121" operator="equal">
      <formula>0</formula>
    </cfRule>
  </conditionalFormatting>
  <conditionalFormatting sqref="F178">
    <cfRule type="cellIs" dxfId="89" priority="122" operator="equal">
      <formula>0</formula>
    </cfRule>
  </conditionalFormatting>
  <conditionalFormatting sqref="C227:D227">
    <cfRule type="cellIs" dxfId="88" priority="105" operator="equal">
      <formula>0</formula>
    </cfRule>
  </conditionalFormatting>
  <conditionalFormatting sqref="C178:D178">
    <cfRule type="cellIs" dxfId="87" priority="120" operator="equal">
      <formula>0</formula>
    </cfRule>
  </conditionalFormatting>
  <conditionalFormatting sqref="D178">
    <cfRule type="cellIs" dxfId="86" priority="117" operator="equal">
      <formula>0</formula>
    </cfRule>
  </conditionalFormatting>
  <conditionalFormatting sqref="C178:D178">
    <cfRule type="cellIs" dxfId="85" priority="119" operator="equal">
      <formula>0</formula>
    </cfRule>
  </conditionalFormatting>
  <conditionalFormatting sqref="F181">
    <cfRule type="cellIs" dxfId="84" priority="93" operator="equal">
      <formula>0</formula>
    </cfRule>
  </conditionalFormatting>
  <conditionalFormatting sqref="D178">
    <cfRule type="cellIs" dxfId="83" priority="118" operator="equal">
      <formula>0</formula>
    </cfRule>
  </conditionalFormatting>
  <conditionalFormatting sqref="C227:D227">
    <cfRule type="cellIs" dxfId="82" priority="104" operator="equal">
      <formula>0</formula>
    </cfRule>
  </conditionalFormatting>
  <conditionalFormatting sqref="C227">
    <cfRule type="cellIs" dxfId="81" priority="113" operator="equal">
      <formula>0</formula>
    </cfRule>
  </conditionalFormatting>
  <conditionalFormatting sqref="B227">
    <cfRule type="cellIs" dxfId="80" priority="101" operator="equal">
      <formula>0</formula>
    </cfRule>
  </conditionalFormatting>
  <conditionalFormatting sqref="C227">
    <cfRule type="cellIs" dxfId="79" priority="100" operator="equal">
      <formula>0</formula>
    </cfRule>
  </conditionalFormatting>
  <conditionalFormatting sqref="B227">
    <cfRule type="cellIs" dxfId="78" priority="112" operator="equal">
      <formula>0</formula>
    </cfRule>
  </conditionalFormatting>
  <conditionalFormatting sqref="D227 F227">
    <cfRule type="cellIs" dxfId="77" priority="114" operator="equal">
      <formula>0</formula>
    </cfRule>
  </conditionalFormatting>
  <conditionalFormatting sqref="D227">
    <cfRule type="cellIs" dxfId="76" priority="102" operator="equal">
      <formula>0</formula>
    </cfRule>
  </conditionalFormatting>
  <conditionalFormatting sqref="B227">
    <cfRule type="cellIs" dxfId="75" priority="106" operator="equal">
      <formula>0</formula>
    </cfRule>
  </conditionalFormatting>
  <conditionalFormatting sqref="B227">
    <cfRule type="cellIs" dxfId="74" priority="111" operator="equal">
      <formula>0</formula>
    </cfRule>
  </conditionalFormatting>
  <conditionalFormatting sqref="F199">
    <cfRule type="cellIs" dxfId="73" priority="72" operator="equal">
      <formula>0</formula>
    </cfRule>
  </conditionalFormatting>
  <conditionalFormatting sqref="D227">
    <cfRule type="cellIs" dxfId="72" priority="103" operator="equal">
      <formula>0</formula>
    </cfRule>
  </conditionalFormatting>
  <conditionalFormatting sqref="D199">
    <cfRule type="cellIs" dxfId="71" priority="69" operator="equal">
      <formula>0</formula>
    </cfRule>
  </conditionalFormatting>
  <conditionalFormatting sqref="D200">
    <cfRule type="cellIs" dxfId="70" priority="80" operator="equal">
      <formula>0</formula>
    </cfRule>
  </conditionalFormatting>
  <conditionalFormatting sqref="F200">
    <cfRule type="cellIs" dxfId="69" priority="82" operator="equal">
      <formula>0</formula>
    </cfRule>
  </conditionalFormatting>
  <conditionalFormatting sqref="F227">
    <cfRule type="cellIs" dxfId="68" priority="107" operator="equal">
      <formula>0</formula>
    </cfRule>
  </conditionalFormatting>
  <conditionalFormatting sqref="D200">
    <cfRule type="cellIs" dxfId="67" priority="79" operator="equal">
      <formula>0</formula>
    </cfRule>
  </conditionalFormatting>
  <conditionalFormatting sqref="B181">
    <cfRule type="cellIs" dxfId="66" priority="92" operator="equal">
      <formula>0</formula>
    </cfRule>
  </conditionalFormatting>
  <conditionalFormatting sqref="D200">
    <cfRule type="cellIs" dxfId="65" priority="81" operator="equal">
      <formula>0</formula>
    </cfRule>
  </conditionalFormatting>
  <conditionalFormatting sqref="D200">
    <cfRule type="cellIs" dxfId="64" priority="78" operator="equal">
      <formula>0</formula>
    </cfRule>
  </conditionalFormatting>
  <conditionalFormatting sqref="D181">
    <cfRule type="cellIs" dxfId="63" priority="89" operator="equal">
      <formula>0</formula>
    </cfRule>
  </conditionalFormatting>
  <conditionalFormatting sqref="C181:D181">
    <cfRule type="cellIs" dxfId="62" priority="91" operator="equal">
      <formula>0</formula>
    </cfRule>
  </conditionalFormatting>
  <conditionalFormatting sqref="C181">
    <cfRule type="cellIs" dxfId="61" priority="86" operator="equal">
      <formula>0</formula>
    </cfRule>
  </conditionalFormatting>
  <conditionalFormatting sqref="C181:D181">
    <cfRule type="cellIs" dxfId="60" priority="90" operator="equal">
      <formula>0</formula>
    </cfRule>
  </conditionalFormatting>
  <conditionalFormatting sqref="D181">
    <cfRule type="cellIs" dxfId="59" priority="88" operator="equal">
      <formula>0</formula>
    </cfRule>
  </conditionalFormatting>
  <conditionalFormatting sqref="B181">
    <cfRule type="cellIs" dxfId="58" priority="87" operator="equal">
      <formula>0</formula>
    </cfRule>
  </conditionalFormatting>
  <conditionalFormatting sqref="D199">
    <cfRule type="cellIs" dxfId="57" priority="71" operator="equal">
      <formula>0</formula>
    </cfRule>
  </conditionalFormatting>
  <conditionalFormatting sqref="D199">
    <cfRule type="cellIs" dxfId="56" priority="70" operator="equal">
      <formula>0</formula>
    </cfRule>
  </conditionalFormatting>
  <conditionalFormatting sqref="C199">
    <cfRule type="cellIs" dxfId="55" priority="66" operator="equal">
      <formula>0</formula>
    </cfRule>
  </conditionalFormatting>
  <conditionalFormatting sqref="D199">
    <cfRule type="cellIs" dxfId="54" priority="68" operator="equal">
      <formula>0</formula>
    </cfRule>
  </conditionalFormatting>
  <conditionalFormatting sqref="B200">
    <cfRule type="cellIs" dxfId="53" priority="77" operator="equal">
      <formula>0</formula>
    </cfRule>
  </conditionalFormatting>
  <conditionalFormatting sqref="C200">
    <cfRule type="cellIs" dxfId="52" priority="76" operator="equal">
      <formula>0</formula>
    </cfRule>
  </conditionalFormatting>
  <conditionalFormatting sqref="F67 A67:D67">
    <cfRule type="cellIs" dxfId="51" priority="65" operator="equal">
      <formula>0</formula>
    </cfRule>
  </conditionalFormatting>
  <conditionalFormatting sqref="B199">
    <cfRule type="cellIs" dxfId="50" priority="67" operator="equal">
      <formula>0</formula>
    </cfRule>
  </conditionalFormatting>
  <conditionalFormatting sqref="F87">
    <cfRule type="cellIs" dxfId="49" priority="60" operator="equal">
      <formula>0</formula>
    </cfRule>
  </conditionalFormatting>
  <conditionalFormatting sqref="D87">
    <cfRule type="cellIs" dxfId="48" priority="58" operator="equal">
      <formula>0</formula>
    </cfRule>
  </conditionalFormatting>
  <conditionalFormatting sqref="D87">
    <cfRule type="cellIs" dxfId="47" priority="57" operator="equal">
      <formula>0</formula>
    </cfRule>
  </conditionalFormatting>
  <conditionalFormatting sqref="B87">
    <cfRule type="cellIs" dxfId="46" priority="59" operator="equal">
      <formula>0</formula>
    </cfRule>
  </conditionalFormatting>
  <conditionalFormatting sqref="G66">
    <cfRule type="cellIs" dxfId="45" priority="63" operator="equal">
      <formula>0</formula>
    </cfRule>
  </conditionalFormatting>
  <conditionalFormatting sqref="B87:D87 F87 A95:A100">
    <cfRule type="cellIs" dxfId="44" priority="62" operator="equal">
      <formula>0</formula>
    </cfRule>
  </conditionalFormatting>
  <conditionalFormatting sqref="A109:B110 D109:D110 F109:G110">
    <cfRule type="cellIs" dxfId="43" priority="49" operator="equal">
      <formula>0</formula>
    </cfRule>
  </conditionalFormatting>
  <conditionalFormatting sqref="F110">
    <cfRule type="cellIs" dxfId="42" priority="48" operator="equal">
      <formula>0</formula>
    </cfRule>
  </conditionalFormatting>
  <conditionalFormatting sqref="B110">
    <cfRule type="cellIs" dxfId="41" priority="47" operator="equal">
      <formula>0</formula>
    </cfRule>
  </conditionalFormatting>
  <conditionalFormatting sqref="C87">
    <cfRule type="cellIs" dxfId="40" priority="56" operator="equal">
      <formula>0</formula>
    </cfRule>
  </conditionalFormatting>
  <conditionalFormatting sqref="F87">
    <cfRule type="cellIs" dxfId="39" priority="61" operator="equal">
      <formula>0</formula>
    </cfRule>
  </conditionalFormatting>
  <conditionalFormatting sqref="A87:A91">
    <cfRule type="cellIs" dxfId="38" priority="51" operator="equal">
      <formula>0</formula>
    </cfRule>
  </conditionalFormatting>
  <conditionalFormatting sqref="A87:A91">
    <cfRule type="cellIs" dxfId="37" priority="50" operator="equal">
      <formula>0</formula>
    </cfRule>
  </conditionalFormatting>
  <conditionalFormatting sqref="A87:A91">
    <cfRule type="cellIs" dxfId="36" priority="52" operator="equal">
      <formula>0</formula>
    </cfRule>
  </conditionalFormatting>
  <conditionalFormatting sqref="A110 C110:D110">
    <cfRule type="cellIs" dxfId="35" priority="45" operator="equal">
      <formula>0</formula>
    </cfRule>
  </conditionalFormatting>
  <conditionalFormatting sqref="G109">
    <cfRule type="cellIs" dxfId="34" priority="44" operator="equal">
      <formula>0</formula>
    </cfRule>
  </conditionalFormatting>
  <conditionalFormatting sqref="A110 C110:D110">
    <cfRule type="cellIs" dxfId="33" priority="46" operator="equal">
      <formula>0</formula>
    </cfRule>
  </conditionalFormatting>
  <conditionalFormatting sqref="A109">
    <cfRule type="cellIs" dxfId="32" priority="43" operator="equal">
      <formula>0</formula>
    </cfRule>
  </conditionalFormatting>
  <conditionalFormatting sqref="F196">
    <cfRule type="cellIs" dxfId="29" priority="27" operator="equal">
      <formula>0</formula>
    </cfRule>
  </conditionalFormatting>
  <conditionalFormatting sqref="D196">
    <cfRule type="cellIs" dxfId="28" priority="25" operator="equal">
      <formula>0</formula>
    </cfRule>
  </conditionalFormatting>
  <conditionalFormatting sqref="D196">
    <cfRule type="cellIs" dxfId="27" priority="26" operator="equal">
      <formula>0</formula>
    </cfRule>
  </conditionalFormatting>
  <conditionalFormatting sqref="B179">
    <cfRule type="cellIs" dxfId="26" priority="34" operator="equal">
      <formula>0</formula>
    </cfRule>
  </conditionalFormatting>
  <conditionalFormatting sqref="F179">
    <cfRule type="cellIs" dxfId="25" priority="35" operator="equal">
      <formula>0</formula>
    </cfRule>
  </conditionalFormatting>
  <conditionalFormatting sqref="B179">
    <cfRule type="cellIs" dxfId="24" priority="29" operator="equal">
      <formula>0</formula>
    </cfRule>
  </conditionalFormatting>
  <conditionalFormatting sqref="C179:D179">
    <cfRule type="cellIs" dxfId="23" priority="33" operator="equal">
      <formula>0</formula>
    </cfRule>
  </conditionalFormatting>
  <conditionalFormatting sqref="D179">
    <cfRule type="cellIs" dxfId="22" priority="30" operator="equal">
      <formula>0</formula>
    </cfRule>
  </conditionalFormatting>
  <conditionalFormatting sqref="C179:D179">
    <cfRule type="cellIs" dxfId="21" priority="32" operator="equal">
      <formula>0</formula>
    </cfRule>
  </conditionalFormatting>
  <conditionalFormatting sqref="D179">
    <cfRule type="cellIs" dxfId="20" priority="31" operator="equal">
      <formula>0</formula>
    </cfRule>
  </conditionalFormatting>
  <conditionalFormatting sqref="C179">
    <cfRule type="cellIs" dxfId="19" priority="28" operator="equal">
      <formula>0</formula>
    </cfRule>
  </conditionalFormatting>
  <conditionalFormatting sqref="B196">
    <cfRule type="cellIs" dxfId="18" priority="22" operator="equal">
      <formula>0</formula>
    </cfRule>
  </conditionalFormatting>
  <conditionalFormatting sqref="D196">
    <cfRule type="cellIs" dxfId="17" priority="23" operator="equal">
      <formula>0</formula>
    </cfRule>
  </conditionalFormatting>
  <conditionalFormatting sqref="B196">
    <cfRule type="cellIs" dxfId="16" priority="21" operator="equal">
      <formula>0</formula>
    </cfRule>
  </conditionalFormatting>
  <conditionalFormatting sqref="D196">
    <cfRule type="cellIs" dxfId="15" priority="24" operator="equal">
      <formula>0</formula>
    </cfRule>
  </conditionalFormatting>
  <conditionalFormatting sqref="B196">
    <cfRule type="cellIs" dxfId="14" priority="20" operator="equal">
      <formula>0</formula>
    </cfRule>
  </conditionalFormatting>
  <conditionalFormatting sqref="C196">
    <cfRule type="cellIs" dxfId="13" priority="18" operator="equal">
      <formula>0</formula>
    </cfRule>
  </conditionalFormatting>
  <conditionalFormatting sqref="C196">
    <cfRule type="cellIs" dxfId="12" priority="19" operator="equal">
      <formula>0</formula>
    </cfRule>
  </conditionalFormatting>
  <conditionalFormatting sqref="C196">
    <cfRule type="cellIs" dxfId="11" priority="17" operator="equal">
      <formula>0</formula>
    </cfRule>
  </conditionalFormatting>
  <conditionalFormatting sqref="F45">
    <cfRule type="cellIs" dxfId="10" priority="15" operator="equal">
      <formula>0</formula>
    </cfRule>
  </conditionalFormatting>
  <conditionalFormatting sqref="C45:D45">
    <cfRule type="cellIs" dxfId="9" priority="14" operator="equal">
      <formula>0</formula>
    </cfRule>
  </conditionalFormatting>
  <conditionalFormatting sqref="B45">
    <cfRule type="cellIs" dxfId="8" priority="13" operator="equal">
      <formula>0</formula>
    </cfRule>
  </conditionalFormatting>
  <conditionalFormatting sqref="C139">
    <cfRule type="cellIs" dxfId="7" priority="7" operator="equal">
      <formula>0</formula>
    </cfRule>
  </conditionalFormatting>
  <conditionalFormatting sqref="D139">
    <cfRule type="cellIs" dxfId="6" priority="8" operator="equal">
      <formula>0</formula>
    </cfRule>
  </conditionalFormatting>
  <conditionalFormatting sqref="F139">
    <cfRule type="cellIs" dxfId="5" priority="9" operator="equal">
      <formula>0</formula>
    </cfRule>
  </conditionalFormatting>
  <conditionalFormatting sqref="B139">
    <cfRule type="cellIs" dxfId="4" priority="6" operator="equal">
      <formula>0</formula>
    </cfRule>
  </conditionalFormatting>
  <conditionalFormatting sqref="B139">
    <cfRule type="cellIs" dxfId="3" priority="5" operator="equal">
      <formula>0</formula>
    </cfRule>
  </conditionalFormatting>
  <conditionalFormatting sqref="F46">
    <cfRule type="cellIs" dxfId="2" priority="3" operator="equal">
      <formula>0</formula>
    </cfRule>
  </conditionalFormatting>
  <conditionalFormatting sqref="C46:D46">
    <cfRule type="cellIs" dxfId="1" priority="2" operator="equal">
      <formula>0</formula>
    </cfRule>
  </conditionalFormatting>
  <conditionalFormatting sqref="B46">
    <cfRule type="cellIs" dxfId="0" priority="1" operator="equal">
      <formula>0</formula>
    </cfRule>
  </conditionalFormatting>
  <printOptions horizontalCentered="1"/>
  <pageMargins left="0.39370078740157483" right="0.39370078740157483" top="0.39370078740157483" bottom="0.59055118110236227" header="0.31496062992125984" footer="0.31496062992125984"/>
  <pageSetup paperSize="9" scale="76" fitToHeight="0" orientation="portrait" r:id="rId1"/>
  <headerFooter>
    <oddFooter>&amp;L&amp;"Calibri,Normal"&amp;9 &amp;K00-02120/02/2025 Détail Quantitatif Estimatif (DQE) - lot 01&amp;R&amp;"Calibri,Normal"&amp;9&amp;K00-021page &amp;P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DQE Lot 01 VRD</vt:lpstr>
      <vt:lpstr>'DQE Lot 01 VRD'!Impression_des_titres</vt:lpstr>
      <vt:lpstr>'DQE Lot 01 VRD'!LOT</vt:lpstr>
      <vt:lpstr>'DQE Lot 01 VRD'!N°_LOT</vt:lpstr>
    </vt:vector>
  </TitlesOfParts>
  <Company>GINGER Informatique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Thibaut LAMOURE</dc:creator>
  <cp:lastModifiedBy>Chaudriller Frederic</cp:lastModifiedBy>
  <cp:lastPrinted>2025-04-07T15:12:39Z</cp:lastPrinted>
  <dcterms:created xsi:type="dcterms:W3CDTF">2016-02-22T09:49:09Z</dcterms:created>
  <dcterms:modified xsi:type="dcterms:W3CDTF">2025-04-08T13:54:22Z</dcterms:modified>
</cp:coreProperties>
</file>