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hidePivotFieldList="1" autoCompressPictures="0"/>
  <bookViews>
    <workbookView xWindow="0" yWindow="0" windowWidth="19440" windowHeight="12240" tabRatio="920"/>
  </bookViews>
  <sheets>
    <sheet name="Surfaces Môle J4" sheetId="23" r:id="rId1"/>
    <sheet name="Surfaces vitrées FSJ" sheetId="16" r:id="rId2"/>
  </sheets>
  <definedNames>
    <definedName name="_xlnm._FilterDatabase" localSheetId="0" hidden="1">'Surfaces Môle J4'!$A$3:$L$271</definedName>
    <definedName name="_xlnm._FilterDatabase" localSheetId="1" hidden="1">'Surfaces vitrées FSJ'!$A$3:$P$70</definedName>
    <definedName name="_xlnm.Print_Titles" localSheetId="0">'Surfaces Môle J4'!$1:$4</definedName>
    <definedName name="_xlnm.Print_Titles" localSheetId="1">'Surfaces vitrées FSJ'!$1:$4</definedName>
    <definedName name="_xlnm.Print_Area" localSheetId="0">'Surfaces Môle J4'!$A$1:$L$271</definedName>
  </definedNames>
  <calcPr calcId="145621"/>
</workbook>
</file>

<file path=xl/calcChain.xml><?xml version="1.0" encoding="utf-8"?>
<calcChain xmlns="http://schemas.openxmlformats.org/spreadsheetml/2006/main">
  <c r="H57" i="16" l="1"/>
  <c r="H58" i="16"/>
  <c r="H255" i="23" l="1"/>
  <c r="H69" i="23"/>
  <c r="H72" i="23"/>
  <c r="H68" i="23"/>
  <c r="H71" i="23"/>
  <c r="H37" i="23"/>
  <c r="H39" i="23"/>
  <c r="H38" i="23"/>
  <c r="H7" i="23" l="1"/>
  <c r="H52" i="23"/>
  <c r="H70" i="16"/>
  <c r="H69" i="16"/>
  <c r="H55" i="16"/>
  <c r="H54" i="16"/>
  <c r="H41" i="16"/>
  <c r="H68" i="16"/>
  <c r="H67" i="16"/>
  <c r="H66" i="16"/>
  <c r="H65" i="16"/>
  <c r="H64" i="16"/>
  <c r="H63" i="16"/>
  <c r="H62" i="16"/>
  <c r="H61" i="16"/>
  <c r="H60" i="16" s="1"/>
  <c r="H53" i="16"/>
  <c r="H50" i="16"/>
  <c r="H49" i="16"/>
  <c r="H48" i="16"/>
  <c r="H46" i="16"/>
  <c r="H45" i="16"/>
  <c r="H44" i="16"/>
  <c r="H43" i="16"/>
  <c r="H42" i="16"/>
  <c r="H40" i="16"/>
  <c r="H39" i="16"/>
  <c r="H38" i="16"/>
  <c r="H37" i="16"/>
  <c r="H36" i="16"/>
  <c r="H35" i="16"/>
  <c r="H34" i="16"/>
  <c r="H33" i="16"/>
  <c r="H32" i="16"/>
  <c r="H31" i="16"/>
  <c r="H30" i="16"/>
  <c r="H29" i="16"/>
  <c r="H28" i="16"/>
  <c r="H25" i="16"/>
  <c r="H24" i="16"/>
  <c r="H23" i="16"/>
  <c r="H22" i="16"/>
  <c r="H21" i="16"/>
  <c r="H20" i="16"/>
  <c r="H17" i="16"/>
  <c r="H14" i="16"/>
  <c r="H18" i="16"/>
  <c r="H16" i="16"/>
  <c r="H15" i="16"/>
  <c r="H12" i="16"/>
  <c r="H11" i="16"/>
  <c r="H10" i="16"/>
  <c r="H9" i="16"/>
  <c r="H8" i="16"/>
  <c r="H13" i="16"/>
  <c r="H7" i="16"/>
  <c r="H52" i="16" l="1"/>
  <c r="H47" i="16"/>
  <c r="H27" i="16"/>
  <c r="H6" i="16"/>
  <c r="H19" i="16"/>
  <c r="H269" i="23"/>
  <c r="H270" i="23"/>
  <c r="H271" i="23"/>
  <c r="H268" i="23"/>
  <c r="H227" i="23"/>
  <c r="H228" i="23"/>
  <c r="H229" i="23"/>
  <c r="H230" i="23"/>
  <c r="H231" i="23"/>
  <c r="H232" i="23"/>
  <c r="H233" i="23"/>
  <c r="H234" i="23"/>
  <c r="H235" i="23"/>
  <c r="H236" i="23"/>
  <c r="H238" i="23"/>
  <c r="H239" i="23"/>
  <c r="H240" i="23"/>
  <c r="H241" i="23"/>
  <c r="H242" i="23"/>
  <c r="H243" i="23"/>
  <c r="H244" i="23"/>
  <c r="H245" i="23"/>
  <c r="H246" i="23"/>
  <c r="H249" i="23"/>
  <c r="H250" i="23"/>
  <c r="H251" i="23"/>
  <c r="H226" i="23"/>
  <c r="H195" i="23"/>
  <c r="H197" i="23"/>
  <c r="H198" i="23"/>
  <c r="H199" i="23"/>
  <c r="H200" i="23"/>
  <c r="H201" i="23"/>
  <c r="H202" i="23"/>
  <c r="H203" i="23"/>
  <c r="H204" i="23"/>
  <c r="H205" i="23"/>
  <c r="H209" i="23"/>
  <c r="H211" i="23"/>
  <c r="H212" i="23"/>
  <c r="H213" i="23"/>
  <c r="H214" i="23"/>
  <c r="H215" i="23"/>
  <c r="H216" i="23"/>
  <c r="H218" i="23"/>
  <c r="H220" i="23"/>
  <c r="H222" i="23"/>
  <c r="H194" i="23"/>
  <c r="H171" i="23"/>
  <c r="H172" i="23"/>
  <c r="H173" i="23"/>
  <c r="H174" i="23"/>
  <c r="H175" i="23"/>
  <c r="H176" i="23"/>
  <c r="H184" i="23"/>
  <c r="H185" i="23"/>
  <c r="H186" i="23"/>
  <c r="H189" i="23"/>
  <c r="H190" i="23"/>
  <c r="H191" i="23"/>
  <c r="H192" i="23"/>
  <c r="H169" i="23"/>
  <c r="H152" i="23"/>
  <c r="H153" i="23"/>
  <c r="H158" i="23"/>
  <c r="H159" i="23"/>
  <c r="H161" i="23"/>
  <c r="H163" i="23"/>
  <c r="H164" i="23"/>
  <c r="H165" i="23"/>
  <c r="H151" i="23"/>
  <c r="H114" i="23"/>
  <c r="H115" i="23"/>
  <c r="H116" i="23"/>
  <c r="H118" i="23"/>
  <c r="H119" i="23"/>
  <c r="H120" i="23"/>
  <c r="H121" i="23"/>
  <c r="H122" i="23"/>
  <c r="H123" i="23"/>
  <c r="H124" i="23"/>
  <c r="H125" i="23"/>
  <c r="H126" i="23"/>
  <c r="H127" i="23"/>
  <c r="H128" i="23"/>
  <c r="H129" i="23"/>
  <c r="H130" i="23"/>
  <c r="H131" i="23"/>
  <c r="H132" i="23"/>
  <c r="H133" i="23"/>
  <c r="H134" i="23"/>
  <c r="H135" i="23"/>
  <c r="H136" i="23"/>
  <c r="H137" i="23"/>
  <c r="H138" i="23"/>
  <c r="H139" i="23"/>
  <c r="H140" i="23"/>
  <c r="H141" i="23"/>
  <c r="H142" i="23"/>
  <c r="H143" i="23"/>
  <c r="H144" i="23"/>
  <c r="H145" i="23"/>
  <c r="H147" i="23"/>
  <c r="H148" i="23"/>
  <c r="H113" i="23"/>
  <c r="H75" i="23"/>
  <c r="H76" i="23"/>
  <c r="H77" i="23"/>
  <c r="H78" i="23"/>
  <c r="H79" i="23"/>
  <c r="H80" i="23"/>
  <c r="H81" i="23"/>
  <c r="H82" i="23"/>
  <c r="H83" i="23"/>
  <c r="H84" i="23"/>
  <c r="H85" i="23"/>
  <c r="H86" i="23"/>
  <c r="H87" i="23"/>
  <c r="H88" i="23"/>
  <c r="H89" i="23"/>
  <c r="H90" i="23"/>
  <c r="H91" i="23"/>
  <c r="H92" i="23"/>
  <c r="H93" i="23"/>
  <c r="H94" i="23"/>
  <c r="H95" i="23"/>
  <c r="H96" i="23"/>
  <c r="H97" i="23"/>
  <c r="H98" i="23"/>
  <c r="H99" i="23"/>
  <c r="H100" i="23"/>
  <c r="H101" i="23"/>
  <c r="H102" i="23"/>
  <c r="H103" i="23"/>
  <c r="H104" i="23"/>
  <c r="H105" i="23"/>
  <c r="H109" i="23"/>
  <c r="H110" i="23"/>
  <c r="H111" i="23"/>
  <c r="H254" i="23"/>
  <c r="H74" i="23"/>
  <c r="H46" i="23"/>
  <c r="H48" i="23"/>
  <c r="H49" i="23"/>
  <c r="H50" i="23"/>
  <c r="H53" i="23"/>
  <c r="H54" i="23"/>
  <c r="H55" i="23"/>
  <c r="H56" i="23"/>
  <c r="H57" i="23"/>
  <c r="H58" i="23"/>
  <c r="H59" i="23"/>
  <c r="H60" i="23"/>
  <c r="H61" i="23"/>
  <c r="H62" i="23"/>
  <c r="H63" i="23"/>
  <c r="H64" i="23"/>
  <c r="H70" i="23"/>
  <c r="H65" i="23"/>
  <c r="H66" i="23"/>
  <c r="H67" i="23"/>
  <c r="H43" i="23"/>
  <c r="H9" i="23"/>
  <c r="H10" i="23"/>
  <c r="H12" i="23"/>
  <c r="H13" i="23"/>
  <c r="H14" i="23"/>
  <c r="H15" i="23"/>
  <c r="H16" i="23"/>
  <c r="H18" i="23"/>
  <c r="H19" i="23"/>
  <c r="H20" i="23"/>
  <c r="H21" i="23"/>
  <c r="H22" i="23"/>
  <c r="H23" i="23"/>
  <c r="H24" i="23"/>
  <c r="H25" i="23"/>
  <c r="H26" i="23"/>
  <c r="H27" i="23"/>
  <c r="H28" i="23"/>
  <c r="H29" i="23"/>
  <c r="H30" i="23"/>
  <c r="H31" i="23"/>
  <c r="H32" i="23"/>
  <c r="H33" i="23"/>
  <c r="H34" i="23"/>
  <c r="H35" i="23"/>
  <c r="H36" i="23"/>
  <c r="H40" i="23"/>
  <c r="H41" i="23"/>
  <c r="H8" i="23"/>
  <c r="F17" i="23"/>
  <c r="H17" i="23" s="1"/>
  <c r="F11" i="23"/>
  <c r="H11" i="23" s="1"/>
  <c r="F265" i="23"/>
  <c r="E265" i="23"/>
  <c r="E264" i="23"/>
  <c r="H264" i="23" s="1"/>
  <c r="F263" i="23"/>
  <c r="E263" i="23"/>
  <c r="E262" i="23"/>
  <c r="H262" i="23" s="1"/>
  <c r="F261" i="23"/>
  <c r="E261" i="23"/>
  <c r="E260" i="23"/>
  <c r="H260" i="23" s="1"/>
  <c r="F259" i="23"/>
  <c r="E259" i="23"/>
  <c r="E258" i="23"/>
  <c r="H258" i="23" s="1"/>
  <c r="G146" i="23"/>
  <c r="H146" i="23" s="1"/>
  <c r="F117" i="23"/>
  <c r="H117" i="23" s="1"/>
  <c r="F106" i="23"/>
  <c r="H106" i="23" s="1"/>
  <c r="F51" i="23"/>
  <c r="H51" i="23" s="1"/>
  <c r="F47" i="23"/>
  <c r="H47" i="23" s="1"/>
  <c r="F45" i="23"/>
  <c r="H45" i="23" s="1"/>
  <c r="F44" i="23"/>
  <c r="H44" i="23" s="1"/>
  <c r="F223" i="23"/>
  <c r="H223" i="23" s="1"/>
  <c r="F187" i="23"/>
  <c r="H187" i="23" s="1"/>
  <c r="F177" i="23"/>
  <c r="F178" i="23" s="1"/>
  <c r="F179" i="23" s="1"/>
  <c r="F180" i="23" s="1"/>
  <c r="H180" i="23" s="1"/>
  <c r="F170" i="23"/>
  <c r="H170" i="23" s="1"/>
  <c r="F166" i="23"/>
  <c r="H166" i="23" s="1"/>
  <c r="F162" i="23"/>
  <c r="H162" i="23" s="1"/>
  <c r="F160" i="23"/>
  <c r="H160" i="23" s="1"/>
  <c r="F155" i="23"/>
  <c r="F156" i="23" s="1"/>
  <c r="F157" i="23" s="1"/>
  <c r="H157" i="23" s="1"/>
  <c r="F154" i="23"/>
  <c r="H154" i="23" s="1"/>
  <c r="F252" i="23"/>
  <c r="H252" i="23" s="1"/>
  <c r="F247" i="23"/>
  <c r="H247" i="23" s="1"/>
  <c r="F237" i="23"/>
  <c r="H237" i="23" s="1"/>
  <c r="F219" i="23"/>
  <c r="F221" i="23" s="1"/>
  <c r="H221" i="23" s="1"/>
  <c r="F217" i="23"/>
  <c r="H217" i="23" s="1"/>
  <c r="F207" i="23"/>
  <c r="H207" i="23" s="1"/>
  <c r="F206" i="23"/>
  <c r="H206" i="23" s="1"/>
  <c r="F196" i="23"/>
  <c r="H196" i="23" s="1"/>
  <c r="K6" i="23" l="1"/>
  <c r="K42" i="23"/>
  <c r="H42" i="23"/>
  <c r="H6" i="23"/>
  <c r="K73" i="23"/>
  <c r="K112" i="23"/>
  <c r="H253" i="23"/>
  <c r="H259" i="23"/>
  <c r="H265" i="23"/>
  <c r="H112" i="23"/>
  <c r="H263" i="23"/>
  <c r="H155" i="23"/>
  <c r="H177" i="23"/>
  <c r="H261" i="23"/>
  <c r="H156" i="23"/>
  <c r="H178" i="23"/>
  <c r="H179" i="23"/>
  <c r="H219" i="23"/>
  <c r="F181" i="23"/>
  <c r="F224" i="23"/>
  <c r="H224" i="23" s="1"/>
  <c r="F167" i="23"/>
  <c r="H167" i="23" s="1"/>
  <c r="F248" i="23"/>
  <c r="H248" i="23" s="1"/>
  <c r="H225" i="23" s="1"/>
  <c r="F208" i="23"/>
  <c r="H208" i="23" s="1"/>
  <c r="F188" i="23"/>
  <c r="H188" i="23" s="1"/>
  <c r="F107" i="23"/>
  <c r="H107" i="23" s="1"/>
  <c r="K150" i="23" l="1"/>
  <c r="K225" i="23"/>
  <c r="H257" i="23"/>
  <c r="H150" i="23"/>
  <c r="F182" i="23"/>
  <c r="H181" i="23"/>
  <c r="F210" i="23"/>
  <c r="H210" i="23" s="1"/>
  <c r="H193" i="23" s="1"/>
  <c r="F108" i="23"/>
  <c r="H108" i="23" s="1"/>
  <c r="H73" i="23" s="1"/>
  <c r="K193" i="23" l="1"/>
  <c r="F183" i="23"/>
  <c r="H183" i="23" s="1"/>
  <c r="H182" i="23"/>
  <c r="K168" i="23" l="1"/>
  <c r="H168" i="23"/>
</calcChain>
</file>

<file path=xl/sharedStrings.xml><?xml version="1.0" encoding="utf-8"?>
<sst xmlns="http://schemas.openxmlformats.org/spreadsheetml/2006/main" count="2225" uniqueCount="157">
  <si>
    <t>R+1</t>
  </si>
  <si>
    <t>R+2</t>
  </si>
  <si>
    <t>R+3</t>
  </si>
  <si>
    <t>R+4</t>
  </si>
  <si>
    <t>SS2</t>
  </si>
  <si>
    <t>SS1</t>
  </si>
  <si>
    <t>RdC</t>
  </si>
  <si>
    <t>C</t>
  </si>
  <si>
    <t>Niveau</t>
  </si>
  <si>
    <t>Type châssis</t>
  </si>
  <si>
    <t>Type vitrage</t>
  </si>
  <si>
    <t>Qté</t>
  </si>
  <si>
    <t>Largeur en m</t>
  </si>
  <si>
    <t>Hauteur en m</t>
  </si>
  <si>
    <t>Surface 1 face en m²</t>
  </si>
  <si>
    <t>Fixe</t>
  </si>
  <si>
    <t>Panneau</t>
  </si>
  <si>
    <t>Porte vitrée</t>
  </si>
  <si>
    <t>Standard</t>
  </si>
  <si>
    <t>A</t>
  </si>
  <si>
    <t>&lt;3m</t>
  </si>
  <si>
    <t>Etage</t>
  </si>
  <si>
    <t>&lt;6m</t>
  </si>
  <si>
    <t>&lt;9m</t>
  </si>
  <si>
    <t>Localisation</t>
  </si>
  <si>
    <t>Façade</t>
  </si>
  <si>
    <t>Bombé</t>
  </si>
  <si>
    <t>Ouvrant pompiers</t>
  </si>
  <si>
    <t>&lt;20m</t>
  </si>
  <si>
    <t>&lt;7m</t>
  </si>
  <si>
    <t>Glace</t>
  </si>
  <si>
    <t>&lt;10m</t>
  </si>
  <si>
    <t>Variable</t>
  </si>
  <si>
    <t>B</t>
  </si>
  <si>
    <t>H. Maxi</t>
  </si>
  <si>
    <t>V.FF 06</t>
  </si>
  <si>
    <t>V.FF 05</t>
  </si>
  <si>
    <t>&lt;4m</t>
  </si>
  <si>
    <t>Accès face intérieure</t>
  </si>
  <si>
    <t>Moyen</t>
  </si>
  <si>
    <t>H.maxi</t>
  </si>
  <si>
    <t>Accès face extérieure</t>
  </si>
  <si>
    <t>Môle J4 - Bâtiment Administration</t>
  </si>
  <si>
    <t>Façade Extérieure Est</t>
  </si>
  <si>
    <t>Façade Extérieure Nord</t>
  </si>
  <si>
    <t>Porte vitrée (asc)</t>
  </si>
  <si>
    <t>A définir</t>
  </si>
  <si>
    <t>Façade côté faille Est</t>
  </si>
  <si>
    <t>Façade côté faille Ouest</t>
  </si>
  <si>
    <t>Façade côté faille Sud</t>
  </si>
  <si>
    <t>Môle J4 - Bâtiment Exposition</t>
  </si>
  <si>
    <t>Façade côté faille Nord</t>
  </si>
  <si>
    <t>Façade Extérieure - Ouest</t>
  </si>
  <si>
    <t>Façade Extérieure - Sud</t>
  </si>
  <si>
    <t>Sas accès aux salles d'exposition</t>
  </si>
  <si>
    <t>Portes Hall</t>
  </si>
  <si>
    <t>Môle J4 - Verrière sur faille</t>
  </si>
  <si>
    <t>DETAIL DES SURFACES A NETTOYER - Môle J4</t>
  </si>
  <si>
    <t>Môle J4 - Parois vitrées intérieures</t>
  </si>
  <si>
    <t>H.M.</t>
  </si>
  <si>
    <r>
      <rPr>
        <u/>
        <sz val="10"/>
        <color theme="1"/>
        <rFont val="Calibri"/>
        <family val="2"/>
        <scheme val="minor"/>
      </rPr>
      <t>Moyens d'accès indicatif</t>
    </r>
    <r>
      <rPr>
        <sz val="10"/>
        <color theme="1"/>
        <rFont val="Calibri"/>
        <family val="2"/>
        <scheme val="minor"/>
      </rPr>
      <t xml:space="preserve"> : A : accès direct ou avec perche télescopique, B : moyens à définir à l'intérieur du bâtiment, C : Camion nacelle
H.M. : Hors marché</t>
    </r>
  </si>
  <si>
    <t>3,1 m</t>
  </si>
  <si>
    <t>Sablé</t>
  </si>
  <si>
    <t>Clair</t>
  </si>
  <si>
    <t>Ouvrant</t>
  </si>
  <si>
    <t>Pivotant</t>
  </si>
  <si>
    <t>3,9 m</t>
  </si>
  <si>
    <t>&lt;3,5m</t>
  </si>
  <si>
    <t>Porte</t>
  </si>
  <si>
    <t>3,6 m</t>
  </si>
  <si>
    <t>&lt;3,5 m</t>
  </si>
  <si>
    <t>&lt; 3m</t>
  </si>
  <si>
    <t>&lt; 3 m</t>
  </si>
  <si>
    <t>3,7 m</t>
  </si>
  <si>
    <t>Cloison</t>
  </si>
  <si>
    <t>Cloison + porte</t>
  </si>
  <si>
    <t>Porte intérieure</t>
  </si>
  <si>
    <t>Boutique</t>
  </si>
  <si>
    <t>Ecole cuisine</t>
  </si>
  <si>
    <t>3,5 m</t>
  </si>
  <si>
    <t>Porte/cloison</t>
  </si>
  <si>
    <t>Cloison/porte</t>
  </si>
  <si>
    <t>FSJ - Bâtiment GHR</t>
  </si>
  <si>
    <t>Vitrerie donnant sur l'extérieur</t>
  </si>
  <si>
    <t>Vitrerie intérieure</t>
  </si>
  <si>
    <t>RDC</t>
  </si>
  <si>
    <t>8,5 m</t>
  </si>
  <si>
    <t>8 m</t>
  </si>
  <si>
    <t>3 m</t>
  </si>
  <si>
    <t>FSJ - Bâtiment I2MP</t>
  </si>
  <si>
    <t>FSJ - Galerie des officiers</t>
  </si>
  <si>
    <t>FSJ - Village</t>
  </si>
  <si>
    <t>Salle expo</t>
  </si>
  <si>
    <t>Sanitaires</t>
  </si>
  <si>
    <t>Boutique/
restaurant</t>
  </si>
  <si>
    <t>Façade sud
 restaurant</t>
  </si>
  <si>
    <t>Escalier</t>
  </si>
  <si>
    <t>Sans objet</t>
  </si>
  <si>
    <t>Façade nord</t>
  </si>
  <si>
    <t>4,2 m</t>
  </si>
  <si>
    <t>Bureaux
Restaurant</t>
  </si>
  <si>
    <t>Ouvrant de désenfumage à soufflet</t>
  </si>
  <si>
    <t>11 m</t>
  </si>
  <si>
    <t>Paroi</t>
  </si>
  <si>
    <t>3,7 m/8,7 m</t>
  </si>
  <si>
    <t>Salle expo/ régie</t>
  </si>
  <si>
    <t>3,8 m</t>
  </si>
  <si>
    <t>Régie</t>
  </si>
  <si>
    <t>Sud</t>
  </si>
  <si>
    <t>Clair - 6 carreaux</t>
  </si>
  <si>
    <t>Clair - 20 carreaux</t>
  </si>
  <si>
    <t>Ouvrant + imposte fixe</t>
  </si>
  <si>
    <t>A sauf imposte</t>
  </si>
  <si>
    <t>Imposte à 10 m</t>
  </si>
  <si>
    <t>Imposte à 15 m</t>
  </si>
  <si>
    <t>Est</t>
  </si>
  <si>
    <t>Fixe + porte</t>
  </si>
  <si>
    <t>Entrée Est</t>
  </si>
  <si>
    <t>Entrée Nord</t>
  </si>
  <si>
    <t>Sud ouest</t>
  </si>
  <si>
    <t>9 m</t>
  </si>
  <si>
    <t>Ouvrant + allège fixe</t>
  </si>
  <si>
    <t>Logement</t>
  </si>
  <si>
    <t>Fixe + ouvrant</t>
  </si>
  <si>
    <t>Ouvrant + fixe</t>
  </si>
  <si>
    <t>Fixe + ouvrants</t>
  </si>
  <si>
    <t>Est et Nord</t>
  </si>
  <si>
    <t>Ouest</t>
  </si>
  <si>
    <t>3,2 m</t>
  </si>
  <si>
    <t>3,23 m</t>
  </si>
  <si>
    <t>2,7 m</t>
  </si>
  <si>
    <t>Salle de cours</t>
  </si>
  <si>
    <t>Bureau</t>
  </si>
  <si>
    <t>N17</t>
  </si>
  <si>
    <t>N20</t>
  </si>
  <si>
    <t>V.P06</t>
  </si>
  <si>
    <t>20 carreaux</t>
  </si>
  <si>
    <t>6 carreaux</t>
  </si>
  <si>
    <t>2,1 m</t>
  </si>
  <si>
    <t>2,5 m</t>
  </si>
  <si>
    <t>-</t>
  </si>
  <si>
    <t>1,8 m</t>
  </si>
  <si>
    <t>2 m</t>
  </si>
  <si>
    <t>Jusqu'à 7,5 m</t>
  </si>
  <si>
    <t>A définir selon hauteur</t>
  </si>
  <si>
    <t>2,8 m</t>
  </si>
  <si>
    <t>3,4 m</t>
  </si>
  <si>
    <t>DETAIL DES SURFACES A NETTOYER - Fort Saint Jean</t>
  </si>
  <si>
    <t>Ens</t>
  </si>
  <si>
    <t>Face intérieure</t>
  </si>
  <si>
    <t>Face extérieure</t>
  </si>
  <si>
    <t xml:space="preserve">&lt;3,5 m </t>
  </si>
  <si>
    <t xml:space="preserve"> 1 Face</t>
  </si>
  <si>
    <t>Façade sur faille jonction Bât Admin/Bât Expostion</t>
  </si>
  <si>
    <t>Fixe (passerelle)</t>
  </si>
  <si>
    <t>FSJ - Chapelle</t>
  </si>
  <si>
    <t>10 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</si>
</sst>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&quot; m²&quot;"/>
  </numFmts>
  <fonts count="9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Verdana"/>
      <family val="2"/>
    </font>
    <font>
      <sz val="10"/>
      <name val="Verdana"/>
      <family val="2"/>
    </font>
    <font>
      <sz val="14"/>
      <color theme="1"/>
      <name val="Calibri"/>
      <family val="2"/>
      <scheme val="minor"/>
    </font>
    <font>
      <u/>
      <sz val="10"/>
      <color theme="1"/>
      <name val="Calibri"/>
      <family val="2"/>
      <scheme val="minor"/>
    </font>
    <font>
      <sz val="12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rgb="FFFFFF99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auto="1"/>
      </left>
      <right/>
      <top style="double">
        <color indexed="64"/>
      </top>
      <bottom style="thin">
        <color indexed="64"/>
      </bottom>
      <diagonal/>
    </border>
    <border>
      <left/>
      <right style="thin">
        <color auto="1"/>
      </right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double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double">
        <color indexed="64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165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4" fillId="0" borderId="0"/>
    <xf numFmtId="0" fontId="5" fillId="0" borderId="0"/>
  </cellStyleXfs>
  <cellXfs count="120">
    <xf numFmtId="0" fontId="0" fillId="0" borderId="0" xfId="0"/>
    <xf numFmtId="0" fontId="3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1" xfId="0" applyBorder="1"/>
    <xf numFmtId="2" fontId="0" fillId="0" borderId="1" xfId="0" applyNumberFormat="1" applyBorder="1"/>
    <xf numFmtId="0" fontId="0" fillId="0" borderId="0" xfId="0" applyAlignment="1">
      <alignment horizontal="center"/>
    </xf>
    <xf numFmtId="1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/>
    </xf>
    <xf numFmtId="0" fontId="0" fillId="0" borderId="1" xfId="0" applyBorder="1" applyAlignment="1">
      <alignment horizontal="center"/>
    </xf>
    <xf numFmtId="0" fontId="0" fillId="3" borderId="2" xfId="0" applyFill="1" applyBorder="1" applyAlignment="1">
      <alignment horizontal="center" vertical="center" wrapText="1"/>
    </xf>
    <xf numFmtId="0" fontId="0" fillId="3" borderId="14" xfId="0" applyFill="1" applyBorder="1" applyAlignment="1">
      <alignment horizontal="left" vertical="center"/>
    </xf>
    <xf numFmtId="0" fontId="0" fillId="3" borderId="15" xfId="0" applyFill="1" applyBorder="1" applyAlignment="1">
      <alignment horizontal="center" vertical="center" wrapText="1"/>
    </xf>
    <xf numFmtId="0" fontId="0" fillId="0" borderId="16" xfId="0" applyBorder="1"/>
    <xf numFmtId="0" fontId="0" fillId="0" borderId="17" xfId="0" applyBorder="1" applyAlignment="1">
      <alignment horizontal="center"/>
    </xf>
    <xf numFmtId="0" fontId="0" fillId="0" borderId="8" xfId="0" applyBorder="1"/>
    <xf numFmtId="2" fontId="0" fillId="0" borderId="9" xfId="0" applyNumberFormat="1" applyBorder="1"/>
    <xf numFmtId="0" fontId="0" fillId="0" borderId="9" xfId="0" applyBorder="1"/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1" fontId="0" fillId="0" borderId="1" xfId="0" applyNumberFormat="1" applyBorder="1" applyAlignment="1">
      <alignment horizontal="center"/>
    </xf>
    <xf numFmtId="1" fontId="0" fillId="0" borderId="9" xfId="0" applyNumberForma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164" fontId="0" fillId="0" borderId="9" xfId="0" applyNumberFormat="1" applyBorder="1" applyAlignment="1">
      <alignment horizontal="center"/>
    </xf>
    <xf numFmtId="164" fontId="0" fillId="0" borderId="0" xfId="0" applyNumberFormat="1" applyAlignment="1">
      <alignment horizontal="center"/>
    </xf>
    <xf numFmtId="165" fontId="0" fillId="3" borderId="2" xfId="0" applyNumberFormat="1" applyFill="1" applyBorder="1" applyAlignment="1">
      <alignment horizontal="center" vertical="center" wrapText="1"/>
    </xf>
    <xf numFmtId="2" fontId="0" fillId="0" borderId="1" xfId="0" applyNumberFormat="1" applyBorder="1" applyAlignment="1">
      <alignment horizontal="center"/>
    </xf>
    <xf numFmtId="2" fontId="0" fillId="0" borderId="9" xfId="0" applyNumberFormat="1" applyBorder="1" applyAlignment="1">
      <alignment horizontal="center"/>
    </xf>
    <xf numFmtId="0" fontId="0" fillId="0" borderId="0" xfId="0" applyFont="1"/>
    <xf numFmtId="0" fontId="0" fillId="0" borderId="9" xfId="0" applyFont="1" applyBorder="1" applyAlignment="1">
      <alignment horizontal="center" vertical="center" wrapText="1"/>
    </xf>
    <xf numFmtId="0" fontId="0" fillId="0" borderId="10" xfId="0" applyFont="1" applyBorder="1" applyAlignment="1">
      <alignment horizontal="center" vertical="center" wrapText="1"/>
    </xf>
    <xf numFmtId="0" fontId="0" fillId="0" borderId="0" xfId="0" applyFont="1" applyAlignment="1">
      <alignment horizontal="center" vertical="center"/>
    </xf>
    <xf numFmtId="164" fontId="0" fillId="0" borderId="17" xfId="0" applyNumberFormat="1" applyBorder="1" applyAlignment="1">
      <alignment horizontal="center"/>
    </xf>
    <xf numFmtId="0" fontId="0" fillId="0" borderId="0" xfId="0" applyFont="1" applyBorder="1" applyAlignment="1">
      <alignment horizontal="center" vertical="center"/>
    </xf>
    <xf numFmtId="0" fontId="0" fillId="0" borderId="9" xfId="0" applyFont="1" applyBorder="1" applyAlignment="1">
      <alignment horizontal="center" vertical="center"/>
    </xf>
    <xf numFmtId="0" fontId="0" fillId="0" borderId="9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0" fillId="3" borderId="22" xfId="0" applyFill="1" applyBorder="1" applyAlignment="1">
      <alignment vertical="center"/>
    </xf>
    <xf numFmtId="0" fontId="0" fillId="3" borderId="23" xfId="0" applyFill="1" applyBorder="1" applyAlignment="1">
      <alignment vertical="center"/>
    </xf>
    <xf numFmtId="0" fontId="0" fillId="3" borderId="24" xfId="0" applyFill="1" applyBorder="1" applyAlignment="1">
      <alignment vertical="center"/>
    </xf>
    <xf numFmtId="0" fontId="3" fillId="0" borderId="16" xfId="0" applyFont="1" applyBorder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/>
    </xf>
    <xf numFmtId="0" fontId="3" fillId="0" borderId="16" xfId="0" applyFont="1" applyFill="1" applyBorder="1" applyAlignment="1">
      <alignment vertical="center"/>
    </xf>
    <xf numFmtId="0" fontId="0" fillId="0" borderId="0" xfId="0" applyAlignment="1">
      <alignment vertical="center"/>
    </xf>
    <xf numFmtId="0" fontId="3" fillId="0" borderId="17" xfId="0" applyFont="1" applyBorder="1" applyAlignment="1">
      <alignment horizontal="center" vertical="center"/>
    </xf>
    <xf numFmtId="1" fontId="3" fillId="0" borderId="1" xfId="0" applyNumberFormat="1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8" xfId="0" applyFont="1" applyBorder="1" applyAlignment="1">
      <alignment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2" fontId="3" fillId="0" borderId="9" xfId="0" applyNumberFormat="1" applyFont="1" applyBorder="1" applyAlignment="1">
      <alignment horizontal="center" vertical="center"/>
    </xf>
    <xf numFmtId="1" fontId="3" fillId="0" borderId="9" xfId="0" applyNumberFormat="1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1" fontId="0" fillId="0" borderId="0" xfId="0" applyNumberFormat="1" applyAlignment="1">
      <alignment horizontal="center" vertical="center"/>
    </xf>
    <xf numFmtId="0" fontId="3" fillId="0" borderId="25" xfId="0" applyFont="1" applyBorder="1" applyAlignment="1">
      <alignment vertical="center"/>
    </xf>
    <xf numFmtId="0" fontId="3" fillId="0" borderId="26" xfId="0" applyFont="1" applyFill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2" fontId="3" fillId="0" borderId="26" xfId="0" applyNumberFormat="1" applyFont="1" applyBorder="1" applyAlignment="1">
      <alignment horizontal="center" vertical="center"/>
    </xf>
    <xf numFmtId="1" fontId="3" fillId="0" borderId="26" xfId="0" applyNumberFormat="1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165" fontId="0" fillId="3" borderId="23" xfId="0" applyNumberFormat="1" applyFill="1" applyBorder="1" applyAlignment="1">
      <alignment vertical="center"/>
    </xf>
    <xf numFmtId="0" fontId="0" fillId="3" borderId="20" xfId="0" applyFill="1" applyBorder="1" applyAlignment="1">
      <alignment vertical="center"/>
    </xf>
    <xf numFmtId="0" fontId="0" fillId="3" borderId="21" xfId="0" applyFill="1" applyBorder="1" applyAlignment="1">
      <alignment vertical="center"/>
    </xf>
    <xf numFmtId="0" fontId="0" fillId="3" borderId="7" xfId="0" applyFill="1" applyBorder="1" applyAlignment="1">
      <alignment vertical="center"/>
    </xf>
    <xf numFmtId="0" fontId="3" fillId="0" borderId="1" xfId="0" applyFont="1" applyFill="1" applyBorder="1" applyAlignment="1">
      <alignment horizontal="center" vertical="center" wrapText="1"/>
    </xf>
    <xf numFmtId="165" fontId="0" fillId="3" borderId="23" xfId="0" applyNumberFormat="1" applyFill="1" applyBorder="1" applyAlignment="1">
      <alignment horizontal="center" vertical="center"/>
    </xf>
    <xf numFmtId="0" fontId="3" fillId="0" borderId="8" xfId="0" applyFont="1" applyFill="1" applyBorder="1" applyAlignment="1">
      <alignment vertical="center"/>
    </xf>
    <xf numFmtId="0" fontId="3" fillId="0" borderId="28" xfId="0" applyFont="1" applyBorder="1" applyAlignment="1">
      <alignment horizontal="center" vertical="center"/>
    </xf>
    <xf numFmtId="0" fontId="0" fillId="3" borderId="21" xfId="0" applyFill="1" applyBorder="1" applyAlignment="1">
      <alignment vertical="center" wrapText="1"/>
    </xf>
    <xf numFmtId="0" fontId="0" fillId="3" borderId="23" xfId="0" applyFill="1" applyBorder="1" applyAlignment="1">
      <alignment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/>
    </xf>
    <xf numFmtId="0" fontId="0" fillId="3" borderId="23" xfId="0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0" fontId="3" fillId="0" borderId="16" xfId="0" quotePrefix="1" applyFont="1" applyBorder="1" applyAlignment="1">
      <alignment horizontal="center" vertical="center"/>
    </xf>
    <xf numFmtId="0" fontId="3" fillId="0" borderId="22" xfId="0" quotePrefix="1" applyFont="1" applyBorder="1" applyAlignment="1">
      <alignment horizontal="center" vertical="center"/>
    </xf>
    <xf numFmtId="0" fontId="3" fillId="0" borderId="1" xfId="0" quotePrefix="1" applyFont="1" applyBorder="1" applyAlignment="1">
      <alignment horizontal="center" vertical="center"/>
    </xf>
    <xf numFmtId="0" fontId="3" fillId="0" borderId="8" xfId="0" quotePrefix="1" applyFont="1" applyBorder="1" applyAlignment="1">
      <alignment horizontal="center" vertical="center"/>
    </xf>
    <xf numFmtId="0" fontId="3" fillId="0" borderId="9" xfId="0" quotePrefix="1" applyFont="1" applyBorder="1" applyAlignment="1">
      <alignment horizontal="center" vertical="center"/>
    </xf>
    <xf numFmtId="0" fontId="0" fillId="0" borderId="1" xfId="0" applyBorder="1" applyAlignment="1">
      <alignment horizontal="left"/>
    </xf>
    <xf numFmtId="0" fontId="0" fillId="3" borderId="2" xfId="0" applyFill="1" applyBorder="1" applyAlignment="1">
      <alignment horizontal="right" vertical="center"/>
    </xf>
    <xf numFmtId="2" fontId="8" fillId="0" borderId="1" xfId="0" applyNumberFormat="1" applyFont="1" applyBorder="1" applyAlignment="1">
      <alignment horizontal="center"/>
    </xf>
    <xf numFmtId="1" fontId="8" fillId="0" borderId="1" xfId="0" applyNumberFormat="1" applyFont="1" applyBorder="1" applyAlignment="1">
      <alignment horizontal="center"/>
    </xf>
    <xf numFmtId="164" fontId="8" fillId="0" borderId="1" xfId="0" applyNumberFormat="1" applyFont="1" applyBorder="1" applyAlignment="1">
      <alignment horizontal="center"/>
    </xf>
    <xf numFmtId="0" fontId="0" fillId="2" borderId="11" xfId="0" applyFill="1" applyBorder="1" applyAlignment="1">
      <alignment horizontal="center" vertical="center" wrapText="1"/>
    </xf>
    <xf numFmtId="0" fontId="0" fillId="2" borderId="12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/>
    </xf>
    <xf numFmtId="0" fontId="6" fillId="2" borderId="12" xfId="0" applyFont="1" applyFill="1" applyBorder="1" applyAlignment="1">
      <alignment horizontal="center" vertical="center"/>
    </xf>
    <xf numFmtId="0" fontId="6" fillId="2" borderId="13" xfId="0" applyFont="1" applyFill="1" applyBorder="1" applyAlignment="1">
      <alignment horizontal="center" vertical="center"/>
    </xf>
    <xf numFmtId="0" fontId="0" fillId="0" borderId="5" xfId="0" applyFont="1" applyBorder="1" applyAlignment="1">
      <alignment horizontal="center" vertical="center" wrapText="1"/>
    </xf>
    <xf numFmtId="0" fontId="0" fillId="0" borderId="6" xfId="0" applyFont="1" applyBorder="1" applyAlignment="1">
      <alignment horizontal="center" vertical="center" wrapText="1"/>
    </xf>
    <xf numFmtId="0" fontId="0" fillId="0" borderId="7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0" fillId="0" borderId="9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8" xfId="0" applyFont="1" applyBorder="1" applyAlignment="1">
      <alignment horizontal="center" vertical="center" wrapText="1"/>
    </xf>
    <xf numFmtId="164" fontId="0" fillId="0" borderId="4" xfId="0" applyNumberFormat="1" applyFont="1" applyBorder="1" applyAlignment="1">
      <alignment horizontal="center" vertical="center" wrapText="1"/>
    </xf>
    <xf numFmtId="164" fontId="0" fillId="0" borderId="9" xfId="0" applyNumberFormat="1" applyFont="1" applyBorder="1" applyAlignment="1">
      <alignment horizontal="center" vertical="center" wrapText="1"/>
    </xf>
    <xf numFmtId="1" fontId="0" fillId="0" borderId="4" xfId="0" applyNumberFormat="1" applyFont="1" applyBorder="1" applyAlignment="1">
      <alignment horizontal="center" vertical="center" wrapText="1"/>
    </xf>
    <xf numFmtId="1" fontId="0" fillId="0" borderId="9" xfId="0" applyNumberFormat="1" applyFont="1" applyBorder="1" applyAlignment="1">
      <alignment horizontal="center" vertical="center" wrapText="1"/>
    </xf>
    <xf numFmtId="0" fontId="3" fillId="0" borderId="12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/>
    </xf>
    <xf numFmtId="0" fontId="0" fillId="0" borderId="18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1" fontId="0" fillId="0" borderId="18" xfId="0" applyNumberFormat="1" applyFont="1" applyBorder="1" applyAlignment="1">
      <alignment horizontal="center" vertical="center" wrapText="1"/>
    </xf>
    <xf numFmtId="1" fontId="0" fillId="0" borderId="19" xfId="0" applyNumberFormat="1" applyFont="1" applyBorder="1" applyAlignment="1">
      <alignment horizontal="center" vertical="center" wrapText="1"/>
    </xf>
    <xf numFmtId="0" fontId="0" fillId="0" borderId="18" xfId="0" applyFont="1" applyBorder="1" applyAlignment="1">
      <alignment horizontal="center" vertical="center" wrapText="1"/>
    </xf>
    <xf numFmtId="0" fontId="0" fillId="0" borderId="19" xfId="0" applyFont="1" applyBorder="1" applyAlignment="1">
      <alignment horizontal="center" vertical="center" wrapText="1"/>
    </xf>
    <xf numFmtId="164" fontId="0" fillId="0" borderId="18" xfId="0" applyNumberFormat="1" applyFont="1" applyBorder="1" applyAlignment="1">
      <alignment horizontal="center" vertical="center" wrapText="1"/>
    </xf>
    <xf numFmtId="164" fontId="0" fillId="0" borderId="19" xfId="0" applyNumberFormat="1" applyFont="1" applyBorder="1" applyAlignment="1">
      <alignment horizontal="center" vertical="center" wrapText="1"/>
    </xf>
  </cellXfs>
  <cellStyles count="165">
    <cellStyle name="Lien hypertexte" xfId="1" builtinId="8" hidden="1"/>
    <cellStyle name="Lien hypertexte" xfId="3" builtinId="8" hidden="1"/>
    <cellStyle name="Lien hypertexte" xfId="5" builtinId="8" hidden="1"/>
    <cellStyle name="Lien hypertexte" xfId="7" builtinId="8" hidden="1"/>
    <cellStyle name="Lien hypertexte" xfId="9" builtinId="8" hidden="1"/>
    <cellStyle name="Lien hypertexte" xfId="11" builtinId="8" hidden="1"/>
    <cellStyle name="Lien hypertexte" xfId="13" builtinId="8" hidden="1"/>
    <cellStyle name="Lien hypertexte" xfId="15" builtinId="8" hidden="1"/>
    <cellStyle name="Lien hypertexte" xfId="17" builtinId="8" hidden="1"/>
    <cellStyle name="Lien hypertexte" xfId="19" builtinId="8" hidden="1"/>
    <cellStyle name="Lien hypertexte" xfId="21" builtinId="8" hidden="1"/>
    <cellStyle name="Lien hypertexte" xfId="23" builtinId="8" hidden="1"/>
    <cellStyle name="Lien hypertexte" xfId="25" builtinId="8" hidden="1"/>
    <cellStyle name="Lien hypertexte" xfId="27" builtinId="8" hidden="1"/>
    <cellStyle name="Lien hypertexte" xfId="29" builtinId="8" hidden="1"/>
    <cellStyle name="Lien hypertexte" xfId="31" builtinId="8" hidden="1"/>
    <cellStyle name="Lien hypertexte" xfId="33" builtinId="8" hidden="1"/>
    <cellStyle name="Lien hypertexte" xfId="35" builtinId="8" hidden="1"/>
    <cellStyle name="Lien hypertexte" xfId="37" builtinId="8" hidden="1"/>
    <cellStyle name="Lien hypertexte" xfId="39" builtinId="8" hidden="1"/>
    <cellStyle name="Lien hypertexte" xfId="41" builtinId="8" hidden="1"/>
    <cellStyle name="Lien hypertexte" xfId="43" builtinId="8" hidden="1"/>
    <cellStyle name="Lien hypertexte" xfId="45" builtinId="8" hidden="1"/>
    <cellStyle name="Lien hypertexte" xfId="47" builtinId="8" hidden="1"/>
    <cellStyle name="Lien hypertexte" xfId="49" builtinId="8" hidden="1"/>
    <cellStyle name="Lien hypertexte" xfId="51" builtinId="8" hidden="1"/>
    <cellStyle name="Lien hypertexte" xfId="53" builtinId="8" hidden="1"/>
    <cellStyle name="Lien hypertexte" xfId="55" builtinId="8" hidden="1"/>
    <cellStyle name="Lien hypertexte" xfId="57" builtinId="8" hidden="1"/>
    <cellStyle name="Lien hypertexte" xfId="59" builtinId="8" hidden="1"/>
    <cellStyle name="Lien hypertexte" xfId="61" builtinId="8" hidden="1"/>
    <cellStyle name="Lien hypertexte" xfId="63" builtinId="8" hidden="1"/>
    <cellStyle name="Lien hypertexte" xfId="65" builtinId="8" hidden="1"/>
    <cellStyle name="Lien hypertexte" xfId="67" builtinId="8" hidden="1"/>
    <cellStyle name="Lien hypertexte" xfId="69" builtinId="8" hidden="1"/>
    <cellStyle name="Lien hypertexte" xfId="71" builtinId="8" hidden="1"/>
    <cellStyle name="Lien hypertexte" xfId="73" builtinId="8" hidden="1"/>
    <cellStyle name="Lien hypertexte" xfId="75" builtinId="8" hidden="1"/>
    <cellStyle name="Lien hypertexte" xfId="77" builtinId="8" hidden="1"/>
    <cellStyle name="Lien hypertexte" xfId="79" builtinId="8" hidden="1"/>
    <cellStyle name="Lien hypertexte" xfId="81" builtinId="8" hidden="1"/>
    <cellStyle name="Lien hypertexte" xfId="83" builtinId="8" hidden="1"/>
    <cellStyle name="Lien hypertexte" xfId="85" builtinId="8" hidden="1"/>
    <cellStyle name="Lien hypertexte" xfId="87" builtinId="8" hidden="1"/>
    <cellStyle name="Lien hypertexte" xfId="89" builtinId="8" hidden="1"/>
    <cellStyle name="Lien hypertexte" xfId="91" builtinId="8" hidden="1"/>
    <cellStyle name="Lien hypertexte" xfId="93" builtinId="8" hidden="1"/>
    <cellStyle name="Lien hypertexte" xfId="95" builtinId="8" hidden="1"/>
    <cellStyle name="Lien hypertexte" xfId="97" builtinId="8" hidden="1"/>
    <cellStyle name="Lien hypertexte" xfId="99" builtinId="8" hidden="1"/>
    <cellStyle name="Lien hypertexte" xfId="101" builtinId="8" hidden="1"/>
    <cellStyle name="Lien hypertexte" xfId="103" builtinId="8" hidden="1"/>
    <cellStyle name="Lien hypertexte" xfId="105" builtinId="8" hidden="1"/>
    <cellStyle name="Lien hypertexte" xfId="107" builtinId="8" hidden="1"/>
    <cellStyle name="Lien hypertexte" xfId="109" builtinId="8" hidden="1"/>
    <cellStyle name="Lien hypertexte" xfId="111" builtinId="8" hidden="1"/>
    <cellStyle name="Lien hypertexte" xfId="113" builtinId="8" hidden="1"/>
    <cellStyle name="Lien hypertexte" xfId="115" builtinId="8" hidden="1"/>
    <cellStyle name="Lien hypertexte" xfId="117" builtinId="8" hidden="1"/>
    <cellStyle name="Lien hypertexte" xfId="119" builtinId="8" hidden="1"/>
    <cellStyle name="Lien hypertexte" xfId="121" builtinId="8" hidden="1"/>
    <cellStyle name="Lien hypertexte" xfId="123" builtinId="8" hidden="1"/>
    <cellStyle name="Lien hypertexte" xfId="125" builtinId="8" hidden="1"/>
    <cellStyle name="Lien hypertexte" xfId="127" builtinId="8" hidden="1"/>
    <cellStyle name="Lien hypertexte" xfId="129" builtinId="8" hidden="1"/>
    <cellStyle name="Lien hypertexte" xfId="131" builtinId="8" hidden="1"/>
    <cellStyle name="Lien hypertexte" xfId="133" builtinId="8" hidden="1"/>
    <cellStyle name="Lien hypertexte" xfId="135" builtinId="8" hidden="1"/>
    <cellStyle name="Lien hypertexte" xfId="137" builtinId="8" hidden="1"/>
    <cellStyle name="Lien hypertexte" xfId="139" builtinId="8" hidden="1"/>
    <cellStyle name="Lien hypertexte" xfId="141" builtinId="8" hidden="1"/>
    <cellStyle name="Lien hypertexte" xfId="143" builtinId="8" hidden="1"/>
    <cellStyle name="Lien hypertexte" xfId="145" builtinId="8" hidden="1"/>
    <cellStyle name="Lien hypertexte" xfId="147" builtinId="8" hidden="1"/>
    <cellStyle name="Lien hypertexte" xfId="149" builtinId="8" hidden="1"/>
    <cellStyle name="Lien hypertexte" xfId="151" builtinId="8" hidden="1"/>
    <cellStyle name="Lien hypertexte" xfId="153" builtinId="8" hidden="1"/>
    <cellStyle name="Lien hypertexte" xfId="155" builtinId="8" hidden="1"/>
    <cellStyle name="Lien hypertexte" xfId="157" builtinId="8" hidden="1"/>
    <cellStyle name="Lien hypertexte" xfId="159" builtinId="8" hidden="1"/>
    <cellStyle name="Lien hypertexte" xfId="161" builtinId="8" hidden="1"/>
    <cellStyle name="Lien hypertexte visité" xfId="2" builtinId="9" hidden="1"/>
    <cellStyle name="Lien hypertexte visité" xfId="4" builtinId="9" hidden="1"/>
    <cellStyle name="Lien hypertexte visité" xfId="6" builtinId="9" hidden="1"/>
    <cellStyle name="Lien hypertexte visité" xfId="8" builtinId="9" hidden="1"/>
    <cellStyle name="Lien hypertexte visité" xfId="10" builtinId="9" hidden="1"/>
    <cellStyle name="Lien hypertexte visité" xfId="12" builtinId="9" hidden="1"/>
    <cellStyle name="Lien hypertexte visité" xfId="14" builtinId="9" hidden="1"/>
    <cellStyle name="Lien hypertexte visité" xfId="16" builtinId="9" hidden="1"/>
    <cellStyle name="Lien hypertexte visité" xfId="18" builtinId="9" hidden="1"/>
    <cellStyle name="Lien hypertexte visité" xfId="20" builtinId="9" hidden="1"/>
    <cellStyle name="Lien hypertexte visité" xfId="22" builtinId="9" hidden="1"/>
    <cellStyle name="Lien hypertexte visité" xfId="24" builtinId="9" hidden="1"/>
    <cellStyle name="Lien hypertexte visité" xfId="26" builtinId="9" hidden="1"/>
    <cellStyle name="Lien hypertexte visité" xfId="28" builtinId="9" hidden="1"/>
    <cellStyle name="Lien hypertexte visité" xfId="30" builtinId="9" hidden="1"/>
    <cellStyle name="Lien hypertexte visité" xfId="32" builtinId="9" hidden="1"/>
    <cellStyle name="Lien hypertexte visité" xfId="34" builtinId="9" hidden="1"/>
    <cellStyle name="Lien hypertexte visité" xfId="36" builtinId="9" hidden="1"/>
    <cellStyle name="Lien hypertexte visité" xfId="38" builtinId="9" hidden="1"/>
    <cellStyle name="Lien hypertexte visité" xfId="40" builtinId="9" hidden="1"/>
    <cellStyle name="Lien hypertexte visité" xfId="42" builtinId="9" hidden="1"/>
    <cellStyle name="Lien hypertexte visité" xfId="44" builtinId="9" hidden="1"/>
    <cellStyle name="Lien hypertexte visité" xfId="46" builtinId="9" hidden="1"/>
    <cellStyle name="Lien hypertexte visité" xfId="48" builtinId="9" hidden="1"/>
    <cellStyle name="Lien hypertexte visité" xfId="50" builtinId="9" hidden="1"/>
    <cellStyle name="Lien hypertexte visité" xfId="52" builtinId="9" hidden="1"/>
    <cellStyle name="Lien hypertexte visité" xfId="54" builtinId="9" hidden="1"/>
    <cellStyle name="Lien hypertexte visité" xfId="56" builtinId="9" hidden="1"/>
    <cellStyle name="Lien hypertexte visité" xfId="58" builtinId="9" hidden="1"/>
    <cellStyle name="Lien hypertexte visité" xfId="60" builtinId="9" hidden="1"/>
    <cellStyle name="Lien hypertexte visité" xfId="62" builtinId="9" hidden="1"/>
    <cellStyle name="Lien hypertexte visité" xfId="64" builtinId="9" hidden="1"/>
    <cellStyle name="Lien hypertexte visité" xfId="66" builtinId="9" hidden="1"/>
    <cellStyle name="Lien hypertexte visité" xfId="68" builtinId="9" hidden="1"/>
    <cellStyle name="Lien hypertexte visité" xfId="70" builtinId="9" hidden="1"/>
    <cellStyle name="Lien hypertexte visité" xfId="72" builtinId="9" hidden="1"/>
    <cellStyle name="Lien hypertexte visité" xfId="74" builtinId="9" hidden="1"/>
    <cellStyle name="Lien hypertexte visité" xfId="76" builtinId="9" hidden="1"/>
    <cellStyle name="Lien hypertexte visité" xfId="78" builtinId="9" hidden="1"/>
    <cellStyle name="Lien hypertexte visité" xfId="80" builtinId="9" hidden="1"/>
    <cellStyle name="Lien hypertexte visité" xfId="82" builtinId="9" hidden="1"/>
    <cellStyle name="Lien hypertexte visité" xfId="84" builtinId="9" hidden="1"/>
    <cellStyle name="Lien hypertexte visité" xfId="86" builtinId="9" hidden="1"/>
    <cellStyle name="Lien hypertexte visité" xfId="88" builtinId="9" hidden="1"/>
    <cellStyle name="Lien hypertexte visité" xfId="90" builtinId="9" hidden="1"/>
    <cellStyle name="Lien hypertexte visité" xfId="92" builtinId="9" hidden="1"/>
    <cellStyle name="Lien hypertexte visité" xfId="94" builtinId="9" hidden="1"/>
    <cellStyle name="Lien hypertexte visité" xfId="96" builtinId="9" hidden="1"/>
    <cellStyle name="Lien hypertexte visité" xfId="98" builtinId="9" hidden="1"/>
    <cellStyle name="Lien hypertexte visité" xfId="100" builtinId="9" hidden="1"/>
    <cellStyle name="Lien hypertexte visité" xfId="102" builtinId="9" hidden="1"/>
    <cellStyle name="Lien hypertexte visité" xfId="104" builtinId="9" hidden="1"/>
    <cellStyle name="Lien hypertexte visité" xfId="106" builtinId="9" hidden="1"/>
    <cellStyle name="Lien hypertexte visité" xfId="108" builtinId="9" hidden="1"/>
    <cellStyle name="Lien hypertexte visité" xfId="110" builtinId="9" hidden="1"/>
    <cellStyle name="Lien hypertexte visité" xfId="112" builtinId="9" hidden="1"/>
    <cellStyle name="Lien hypertexte visité" xfId="114" builtinId="9" hidden="1"/>
    <cellStyle name="Lien hypertexte visité" xfId="116" builtinId="9" hidden="1"/>
    <cellStyle name="Lien hypertexte visité" xfId="118" builtinId="9" hidden="1"/>
    <cellStyle name="Lien hypertexte visité" xfId="120" builtinId="9" hidden="1"/>
    <cellStyle name="Lien hypertexte visité" xfId="122" builtinId="9" hidden="1"/>
    <cellStyle name="Lien hypertexte visité" xfId="124" builtinId="9" hidden="1"/>
    <cellStyle name="Lien hypertexte visité" xfId="126" builtinId="9" hidden="1"/>
    <cellStyle name="Lien hypertexte visité" xfId="128" builtinId="9" hidden="1"/>
    <cellStyle name="Lien hypertexte visité" xfId="130" builtinId="9" hidden="1"/>
    <cellStyle name="Lien hypertexte visité" xfId="132" builtinId="9" hidden="1"/>
    <cellStyle name="Lien hypertexte visité" xfId="134" builtinId="9" hidden="1"/>
    <cellStyle name="Lien hypertexte visité" xfId="136" builtinId="9" hidden="1"/>
    <cellStyle name="Lien hypertexte visité" xfId="138" builtinId="9" hidden="1"/>
    <cellStyle name="Lien hypertexte visité" xfId="140" builtinId="9" hidden="1"/>
    <cellStyle name="Lien hypertexte visité" xfId="142" builtinId="9" hidden="1"/>
    <cellStyle name="Lien hypertexte visité" xfId="144" builtinId="9" hidden="1"/>
    <cellStyle name="Lien hypertexte visité" xfId="146" builtinId="9" hidden="1"/>
    <cellStyle name="Lien hypertexte visité" xfId="148" builtinId="9" hidden="1"/>
    <cellStyle name="Lien hypertexte visité" xfId="150" builtinId="9" hidden="1"/>
    <cellStyle name="Lien hypertexte visité" xfId="152" builtinId="9" hidden="1"/>
    <cellStyle name="Lien hypertexte visité" xfId="154" builtinId="9" hidden="1"/>
    <cellStyle name="Lien hypertexte visité" xfId="156" builtinId="9" hidden="1"/>
    <cellStyle name="Lien hypertexte visité" xfId="158" builtinId="9" hidden="1"/>
    <cellStyle name="Lien hypertexte visité" xfId="160" builtinId="9" hidden="1"/>
    <cellStyle name="Lien hypertexte visité" xfId="162" builtinId="9" hidden="1"/>
    <cellStyle name="Normal" xfId="0" builtinId="0"/>
    <cellStyle name="Normal 2" xfId="163"/>
    <cellStyle name="Normal 3" xfId="164"/>
  </cellStyles>
  <dxfs count="0"/>
  <tableStyles count="0" defaultTableStyle="TableStyleMedium9" defaultPivotStyle="PivotStyleLight16"/>
  <colors>
    <mruColors>
      <color rgb="FFFFFF99"/>
      <color rgb="FFFF0066"/>
      <color rgb="FF990033"/>
      <color rgb="FFFFFF66"/>
      <color rgb="FFCC99FF"/>
      <color rgb="FFFF99CC"/>
      <color rgb="FF6600CC"/>
      <color rgb="FF00808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Bureau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72"/>
  <sheetViews>
    <sheetView tabSelected="1" view="pageBreakPreview" topLeftCell="A238" zoomScaleNormal="100" zoomScaleSheetLayoutView="100" workbookViewId="0">
      <selection activeCell="N194" sqref="N194"/>
    </sheetView>
  </sheetViews>
  <sheetFormatPr baseColWidth="10" defaultRowHeight="15.75" x14ac:dyDescent="0.25"/>
  <cols>
    <col min="1" max="1" width="5.5" bestFit="1" customWidth="1"/>
    <col min="2" max="2" width="6.5" bestFit="1" customWidth="1"/>
    <col min="3" max="3" width="15.875" customWidth="1"/>
    <col min="5" max="5" width="7.75" style="6" customWidth="1"/>
    <col min="6" max="6" width="8" style="8" customWidth="1"/>
    <col min="7" max="7" width="5.625" style="7" customWidth="1"/>
    <col min="8" max="8" width="7.875" style="24" customWidth="1"/>
    <col min="9" max="10" width="8.25" style="6" customWidth="1"/>
    <col min="11" max="12" width="8.5" style="6" customWidth="1"/>
  </cols>
  <sheetData>
    <row r="1" spans="1:12" ht="34.5" customHeight="1" thickTop="1" thickBot="1" x14ac:dyDescent="0.3">
      <c r="A1" s="96" t="s">
        <v>57</v>
      </c>
      <c r="B1" s="97"/>
      <c r="C1" s="97"/>
      <c r="D1" s="97"/>
      <c r="E1" s="97"/>
      <c r="F1" s="97"/>
      <c r="G1" s="97"/>
      <c r="H1" s="97"/>
      <c r="I1" s="97"/>
      <c r="J1" s="97"/>
      <c r="K1" s="97"/>
      <c r="L1" s="98"/>
    </row>
    <row r="2" spans="1:12" s="28" customFormat="1" ht="52.5" customHeight="1" thickTop="1" x14ac:dyDescent="0.25">
      <c r="A2" s="104" t="s">
        <v>21</v>
      </c>
      <c r="B2" s="102" t="s">
        <v>8</v>
      </c>
      <c r="C2" s="102" t="s">
        <v>9</v>
      </c>
      <c r="D2" s="102" t="s">
        <v>10</v>
      </c>
      <c r="E2" s="102" t="s">
        <v>12</v>
      </c>
      <c r="F2" s="102" t="s">
        <v>13</v>
      </c>
      <c r="G2" s="108" t="s">
        <v>11</v>
      </c>
      <c r="H2" s="106" t="s">
        <v>14</v>
      </c>
      <c r="I2" s="99" t="s">
        <v>38</v>
      </c>
      <c r="J2" s="100"/>
      <c r="K2" s="99" t="s">
        <v>41</v>
      </c>
      <c r="L2" s="101"/>
    </row>
    <row r="3" spans="1:12" s="31" customFormat="1" ht="29.25" customHeight="1" thickBot="1" x14ac:dyDescent="0.3">
      <c r="A3" s="105"/>
      <c r="B3" s="103"/>
      <c r="C3" s="103"/>
      <c r="D3" s="103"/>
      <c r="E3" s="103"/>
      <c r="F3" s="103"/>
      <c r="G3" s="109"/>
      <c r="H3" s="107"/>
      <c r="I3" s="29" t="s">
        <v>39</v>
      </c>
      <c r="J3" s="34" t="s">
        <v>34</v>
      </c>
      <c r="K3" s="29" t="s">
        <v>39</v>
      </c>
      <c r="L3" s="30" t="s">
        <v>40</v>
      </c>
    </row>
    <row r="4" spans="1:12" s="33" customFormat="1" ht="30" customHeight="1" thickTop="1" thickBot="1" x14ac:dyDescent="0.3">
      <c r="A4" s="110" t="s">
        <v>60</v>
      </c>
      <c r="B4" s="111"/>
      <c r="C4" s="111"/>
      <c r="D4" s="111"/>
      <c r="E4" s="111"/>
      <c r="F4" s="111"/>
      <c r="G4" s="111"/>
      <c r="H4" s="111"/>
      <c r="I4" s="111"/>
      <c r="J4" s="111"/>
      <c r="K4" s="111"/>
      <c r="L4" s="111"/>
    </row>
    <row r="5" spans="1:12" s="2" customFormat="1" ht="28.5" customHeight="1" thickTop="1" thickBot="1" x14ac:dyDescent="0.3">
      <c r="A5" s="93" t="s">
        <v>42</v>
      </c>
      <c r="B5" s="94"/>
      <c r="C5" s="94"/>
      <c r="D5" s="94"/>
      <c r="E5" s="94"/>
      <c r="F5" s="94"/>
      <c r="G5" s="94"/>
      <c r="H5" s="94"/>
      <c r="I5" s="94"/>
      <c r="J5" s="94"/>
      <c r="K5" s="94"/>
      <c r="L5" s="95"/>
    </row>
    <row r="6" spans="1:12" s="2" customFormat="1" ht="28.5" customHeight="1" thickTop="1" x14ac:dyDescent="0.25">
      <c r="A6" s="11" t="s">
        <v>43</v>
      </c>
      <c r="B6" s="10"/>
      <c r="C6" s="10"/>
      <c r="D6" s="10"/>
      <c r="E6" s="10"/>
      <c r="F6" s="10"/>
      <c r="G6" s="89" t="s">
        <v>150</v>
      </c>
      <c r="H6" s="25">
        <f>SUM(H7:H41)</f>
        <v>916.53900000000044</v>
      </c>
      <c r="I6" s="10"/>
      <c r="J6" s="89" t="s">
        <v>149</v>
      </c>
      <c r="K6" s="25">
        <f>SUM(H7:H36)</f>
        <v>843.63900000000035</v>
      </c>
      <c r="L6" s="12"/>
    </row>
    <row r="7" spans="1:12" ht="15.75" customHeight="1" x14ac:dyDescent="0.25">
      <c r="A7" s="13" t="s">
        <v>6</v>
      </c>
      <c r="B7" s="5">
        <v>0</v>
      </c>
      <c r="C7" s="4" t="s">
        <v>15</v>
      </c>
      <c r="D7" s="4" t="s">
        <v>25</v>
      </c>
      <c r="E7" s="26">
        <v>1.47</v>
      </c>
      <c r="F7" s="26">
        <v>2.7</v>
      </c>
      <c r="G7" s="20">
        <v>1</v>
      </c>
      <c r="H7" s="22">
        <f>E7*F7*G7</f>
        <v>3.9690000000000003</v>
      </c>
      <c r="I7" s="9" t="s">
        <v>19</v>
      </c>
      <c r="J7" s="9" t="s">
        <v>20</v>
      </c>
      <c r="K7" s="9" t="s">
        <v>7</v>
      </c>
      <c r="L7" s="14" t="s">
        <v>22</v>
      </c>
    </row>
    <row r="8" spans="1:12" ht="15.75" customHeight="1" x14ac:dyDescent="0.25">
      <c r="A8" s="13" t="s">
        <v>6</v>
      </c>
      <c r="B8" s="5">
        <v>0</v>
      </c>
      <c r="C8" s="4" t="s">
        <v>15</v>
      </c>
      <c r="D8" s="4" t="s">
        <v>25</v>
      </c>
      <c r="E8" s="26">
        <v>3</v>
      </c>
      <c r="F8" s="26">
        <v>2.7</v>
      </c>
      <c r="G8" s="20">
        <v>5</v>
      </c>
      <c r="H8" s="22">
        <f>E8*F8*G8</f>
        <v>40.500000000000007</v>
      </c>
      <c r="I8" s="9" t="s">
        <v>19</v>
      </c>
      <c r="J8" s="9" t="s">
        <v>20</v>
      </c>
      <c r="K8" s="9" t="s">
        <v>7</v>
      </c>
      <c r="L8" s="14" t="s">
        <v>22</v>
      </c>
    </row>
    <row r="9" spans="1:12" ht="15.75" customHeight="1" x14ac:dyDescent="0.25">
      <c r="A9" s="13" t="s">
        <v>6</v>
      </c>
      <c r="B9" s="5">
        <v>0</v>
      </c>
      <c r="C9" s="4" t="s">
        <v>15</v>
      </c>
      <c r="D9" s="4" t="s">
        <v>25</v>
      </c>
      <c r="E9" s="26">
        <v>3</v>
      </c>
      <c r="F9" s="26">
        <v>1.32</v>
      </c>
      <c r="G9" s="20">
        <v>5</v>
      </c>
      <c r="H9" s="22">
        <f t="shared" ref="H9:H76" si="0">E9*F9*G9</f>
        <v>19.8</v>
      </c>
      <c r="I9" s="9" t="s">
        <v>19</v>
      </c>
      <c r="J9" s="9" t="s">
        <v>20</v>
      </c>
      <c r="K9" s="9" t="s">
        <v>7</v>
      </c>
      <c r="L9" s="14" t="s">
        <v>22</v>
      </c>
    </row>
    <row r="10" spans="1:12" ht="15.75" customHeight="1" x14ac:dyDescent="0.25">
      <c r="A10" s="13" t="s">
        <v>6</v>
      </c>
      <c r="B10" s="5">
        <v>0</v>
      </c>
      <c r="C10" s="4" t="s">
        <v>15</v>
      </c>
      <c r="D10" s="4" t="s">
        <v>25</v>
      </c>
      <c r="E10" s="26">
        <v>3</v>
      </c>
      <c r="F10" s="26">
        <v>4.01</v>
      </c>
      <c r="G10" s="20">
        <v>3</v>
      </c>
      <c r="H10" s="22">
        <f t="shared" si="0"/>
        <v>36.089999999999996</v>
      </c>
      <c r="I10" s="9" t="s">
        <v>19</v>
      </c>
      <c r="J10" s="9" t="s">
        <v>20</v>
      </c>
      <c r="K10" s="9" t="s">
        <v>7</v>
      </c>
      <c r="L10" s="14" t="s">
        <v>22</v>
      </c>
    </row>
    <row r="11" spans="1:12" x14ac:dyDescent="0.25">
      <c r="A11" s="13" t="s">
        <v>6</v>
      </c>
      <c r="B11" s="5">
        <v>0</v>
      </c>
      <c r="C11" s="4" t="s">
        <v>15</v>
      </c>
      <c r="D11" s="4" t="s">
        <v>25</v>
      </c>
      <c r="E11" s="26">
        <v>3</v>
      </c>
      <c r="F11" s="26">
        <f>4.14-0.3-2.22</f>
        <v>1.6199999999999997</v>
      </c>
      <c r="G11" s="20">
        <v>1</v>
      </c>
      <c r="H11" s="22">
        <f t="shared" si="0"/>
        <v>4.8599999999999994</v>
      </c>
      <c r="I11" s="9" t="s">
        <v>19</v>
      </c>
      <c r="J11" s="9" t="s">
        <v>20</v>
      </c>
      <c r="K11" s="9" t="s">
        <v>7</v>
      </c>
      <c r="L11" s="14" t="s">
        <v>22</v>
      </c>
    </row>
    <row r="12" spans="1:12" ht="16.5" thickTop="1" x14ac:dyDescent="0.25">
      <c r="A12" s="13" t="s">
        <v>6</v>
      </c>
      <c r="B12" s="5">
        <v>0</v>
      </c>
      <c r="C12" s="4" t="s">
        <v>17</v>
      </c>
      <c r="D12" s="4" t="s">
        <v>18</v>
      </c>
      <c r="E12" s="26">
        <v>3</v>
      </c>
      <c r="F12" s="26">
        <v>2.2200000000000002</v>
      </c>
      <c r="G12" s="20">
        <v>1</v>
      </c>
      <c r="H12" s="22">
        <f t="shared" si="0"/>
        <v>6.66</v>
      </c>
      <c r="I12" s="9" t="s">
        <v>19</v>
      </c>
      <c r="J12" s="9" t="s">
        <v>20</v>
      </c>
      <c r="K12" s="9" t="s">
        <v>19</v>
      </c>
      <c r="L12" s="14" t="s">
        <v>20</v>
      </c>
    </row>
    <row r="13" spans="1:12" ht="16.5" thickTop="1" x14ac:dyDescent="0.25">
      <c r="A13" s="13" t="s">
        <v>6</v>
      </c>
      <c r="B13" s="5">
        <v>0</v>
      </c>
      <c r="C13" s="4" t="s">
        <v>15</v>
      </c>
      <c r="D13" s="4" t="s">
        <v>25</v>
      </c>
      <c r="E13" s="26">
        <v>3</v>
      </c>
      <c r="F13" s="26">
        <v>4.1100000000000003</v>
      </c>
      <c r="G13" s="20">
        <v>2</v>
      </c>
      <c r="H13" s="22">
        <f t="shared" si="0"/>
        <v>24.660000000000004</v>
      </c>
      <c r="I13" s="9" t="s">
        <v>19</v>
      </c>
      <c r="J13" s="9" t="s">
        <v>20</v>
      </c>
      <c r="K13" s="9" t="s">
        <v>7</v>
      </c>
      <c r="L13" s="14" t="s">
        <v>22</v>
      </c>
    </row>
    <row r="14" spans="1:12" ht="16.5" thickTop="1" x14ac:dyDescent="0.25">
      <c r="A14" s="13" t="s">
        <v>6</v>
      </c>
      <c r="B14" s="5">
        <v>0</v>
      </c>
      <c r="C14" s="4" t="s">
        <v>15</v>
      </c>
      <c r="D14" s="4" t="s">
        <v>25</v>
      </c>
      <c r="E14" s="26">
        <v>3</v>
      </c>
      <c r="F14" s="26">
        <v>3.32</v>
      </c>
      <c r="G14" s="20">
        <v>7</v>
      </c>
      <c r="H14" s="22">
        <f t="shared" si="0"/>
        <v>69.72</v>
      </c>
      <c r="I14" s="9" t="s">
        <v>19</v>
      </c>
      <c r="J14" s="9" t="s">
        <v>20</v>
      </c>
      <c r="K14" s="9" t="s">
        <v>7</v>
      </c>
      <c r="L14" s="14" t="s">
        <v>22</v>
      </c>
    </row>
    <row r="15" spans="1:12" ht="16.5" thickTop="1" x14ac:dyDescent="0.25">
      <c r="A15" s="13" t="s">
        <v>6</v>
      </c>
      <c r="B15" s="5">
        <v>0</v>
      </c>
      <c r="C15" s="4" t="s">
        <v>17</v>
      </c>
      <c r="D15" s="4" t="s">
        <v>18</v>
      </c>
      <c r="E15" s="26">
        <v>3</v>
      </c>
      <c r="F15" s="26">
        <v>2.2200000000000002</v>
      </c>
      <c r="G15" s="20">
        <v>1</v>
      </c>
      <c r="H15" s="22">
        <f t="shared" si="0"/>
        <v>6.66</v>
      </c>
      <c r="I15" s="9" t="s">
        <v>19</v>
      </c>
      <c r="J15" s="9" t="s">
        <v>20</v>
      </c>
      <c r="K15" s="9" t="s">
        <v>19</v>
      </c>
      <c r="L15" s="14" t="s">
        <v>20</v>
      </c>
    </row>
    <row r="16" spans="1:12" x14ac:dyDescent="0.25">
      <c r="A16" s="13" t="s">
        <v>6</v>
      </c>
      <c r="B16" s="5">
        <v>0</v>
      </c>
      <c r="C16" s="4" t="s">
        <v>45</v>
      </c>
      <c r="D16" s="4" t="s">
        <v>18</v>
      </c>
      <c r="E16" s="26">
        <v>3</v>
      </c>
      <c r="F16" s="26">
        <v>2.2200000000000002</v>
      </c>
      <c r="G16" s="20">
        <v>1</v>
      </c>
      <c r="H16" s="22">
        <f t="shared" si="0"/>
        <v>6.66</v>
      </c>
      <c r="I16" s="9" t="s">
        <v>19</v>
      </c>
      <c r="J16" s="9" t="s">
        <v>20</v>
      </c>
      <c r="K16" s="9" t="s">
        <v>19</v>
      </c>
      <c r="L16" s="14" t="s">
        <v>20</v>
      </c>
    </row>
    <row r="17" spans="1:12" x14ac:dyDescent="0.25">
      <c r="A17" s="13" t="s">
        <v>6</v>
      </c>
      <c r="B17" s="5">
        <v>0</v>
      </c>
      <c r="C17" s="4" t="s">
        <v>15</v>
      </c>
      <c r="D17" s="4" t="s">
        <v>16</v>
      </c>
      <c r="E17" s="26">
        <v>3</v>
      </c>
      <c r="F17" s="26">
        <f>F14-F15</f>
        <v>1.0999999999999996</v>
      </c>
      <c r="G17" s="20">
        <v>2</v>
      </c>
      <c r="H17" s="22">
        <f t="shared" si="0"/>
        <v>6.5999999999999979</v>
      </c>
      <c r="I17" s="9" t="s">
        <v>19</v>
      </c>
      <c r="J17" s="9" t="s">
        <v>20</v>
      </c>
      <c r="K17" s="9" t="s">
        <v>7</v>
      </c>
      <c r="L17" s="14" t="s">
        <v>22</v>
      </c>
    </row>
    <row r="18" spans="1:12" x14ac:dyDescent="0.25">
      <c r="A18" s="13" t="s">
        <v>6</v>
      </c>
      <c r="B18" s="5">
        <v>0</v>
      </c>
      <c r="C18" s="4" t="s">
        <v>15</v>
      </c>
      <c r="D18" s="4" t="s">
        <v>26</v>
      </c>
      <c r="E18" s="26">
        <v>3</v>
      </c>
      <c r="F18" s="26">
        <v>3.32</v>
      </c>
      <c r="G18" s="20">
        <v>1</v>
      </c>
      <c r="H18" s="22">
        <f t="shared" si="0"/>
        <v>9.9599999999999991</v>
      </c>
      <c r="I18" s="9" t="s">
        <v>19</v>
      </c>
      <c r="J18" s="9" t="s">
        <v>20</v>
      </c>
      <c r="K18" s="9" t="s">
        <v>7</v>
      </c>
      <c r="L18" s="14" t="s">
        <v>22</v>
      </c>
    </row>
    <row r="19" spans="1:12" ht="15.75" customHeight="1" x14ac:dyDescent="0.25">
      <c r="A19" s="13" t="s">
        <v>0</v>
      </c>
      <c r="B19" s="5">
        <v>3</v>
      </c>
      <c r="C19" s="4" t="s">
        <v>15</v>
      </c>
      <c r="D19" s="4" t="s">
        <v>16</v>
      </c>
      <c r="E19" s="26">
        <v>1</v>
      </c>
      <c r="F19" s="26">
        <v>2.7</v>
      </c>
      <c r="G19" s="20">
        <v>6</v>
      </c>
      <c r="H19" s="22">
        <f t="shared" si="0"/>
        <v>16.200000000000003</v>
      </c>
      <c r="I19" s="9" t="s">
        <v>19</v>
      </c>
      <c r="J19" s="9" t="s">
        <v>20</v>
      </c>
      <c r="K19" s="9" t="s">
        <v>7</v>
      </c>
      <c r="L19" s="14" t="s">
        <v>23</v>
      </c>
    </row>
    <row r="20" spans="1:12" x14ac:dyDescent="0.25">
      <c r="A20" s="13" t="s">
        <v>0</v>
      </c>
      <c r="B20" s="5">
        <v>3</v>
      </c>
      <c r="C20" s="4" t="s">
        <v>15</v>
      </c>
      <c r="D20" s="4" t="s">
        <v>16</v>
      </c>
      <c r="E20" s="26">
        <v>3</v>
      </c>
      <c r="F20" s="26">
        <v>2.7</v>
      </c>
      <c r="G20" s="20">
        <v>16</v>
      </c>
      <c r="H20" s="22">
        <f t="shared" si="0"/>
        <v>129.60000000000002</v>
      </c>
      <c r="I20" s="9" t="s">
        <v>19</v>
      </c>
      <c r="J20" s="9" t="s">
        <v>20</v>
      </c>
      <c r="K20" s="9" t="s">
        <v>7</v>
      </c>
      <c r="L20" s="14" t="s">
        <v>23</v>
      </c>
    </row>
    <row r="21" spans="1:12" x14ac:dyDescent="0.25">
      <c r="A21" s="13" t="s">
        <v>0</v>
      </c>
      <c r="B21" s="5">
        <v>3</v>
      </c>
      <c r="C21" s="4" t="s">
        <v>27</v>
      </c>
      <c r="D21" s="4" t="s">
        <v>18</v>
      </c>
      <c r="E21" s="26">
        <v>1</v>
      </c>
      <c r="F21" s="26">
        <v>2.7</v>
      </c>
      <c r="G21" s="20">
        <v>3</v>
      </c>
      <c r="H21" s="22">
        <f t="shared" si="0"/>
        <v>8.1000000000000014</v>
      </c>
      <c r="I21" s="9" t="s">
        <v>19</v>
      </c>
      <c r="J21" s="9" t="s">
        <v>20</v>
      </c>
      <c r="K21" s="9" t="s">
        <v>7</v>
      </c>
      <c r="L21" s="14" t="s">
        <v>23</v>
      </c>
    </row>
    <row r="22" spans="1:12" x14ac:dyDescent="0.25">
      <c r="A22" s="13" t="s">
        <v>0</v>
      </c>
      <c r="B22" s="5">
        <v>3</v>
      </c>
      <c r="C22" s="4" t="s">
        <v>15</v>
      </c>
      <c r="D22" s="4" t="s">
        <v>26</v>
      </c>
      <c r="E22" s="26">
        <v>3</v>
      </c>
      <c r="F22" s="26">
        <v>2.7</v>
      </c>
      <c r="G22" s="20">
        <v>1</v>
      </c>
      <c r="H22" s="22">
        <f t="shared" si="0"/>
        <v>8.1000000000000014</v>
      </c>
      <c r="I22" s="9" t="s">
        <v>19</v>
      </c>
      <c r="J22" s="9" t="s">
        <v>20</v>
      </c>
      <c r="K22" s="9" t="s">
        <v>7</v>
      </c>
      <c r="L22" s="14" t="s">
        <v>23</v>
      </c>
    </row>
    <row r="23" spans="1:12" x14ac:dyDescent="0.25">
      <c r="A23" s="13" t="s">
        <v>0</v>
      </c>
      <c r="B23" s="5">
        <v>3</v>
      </c>
      <c r="C23" s="4" t="s">
        <v>15</v>
      </c>
      <c r="D23" s="4" t="s">
        <v>16</v>
      </c>
      <c r="E23" s="26">
        <v>3</v>
      </c>
      <c r="F23" s="26">
        <v>2.7</v>
      </c>
      <c r="G23" s="20">
        <v>1</v>
      </c>
      <c r="H23" s="22">
        <f t="shared" si="0"/>
        <v>8.1000000000000014</v>
      </c>
      <c r="I23" s="9" t="s">
        <v>19</v>
      </c>
      <c r="J23" s="9" t="s">
        <v>20</v>
      </c>
      <c r="K23" s="9" t="s">
        <v>7</v>
      </c>
      <c r="L23" s="14" t="s">
        <v>23</v>
      </c>
    </row>
    <row r="24" spans="1:12" x14ac:dyDescent="0.25">
      <c r="A24" s="13" t="s">
        <v>1</v>
      </c>
      <c r="B24" s="5">
        <v>6</v>
      </c>
      <c r="C24" s="4" t="s">
        <v>15</v>
      </c>
      <c r="D24" s="4" t="s">
        <v>16</v>
      </c>
      <c r="E24" s="26">
        <v>1</v>
      </c>
      <c r="F24" s="26">
        <v>2.7</v>
      </c>
      <c r="G24" s="20">
        <v>4</v>
      </c>
      <c r="H24" s="22">
        <f t="shared" si="0"/>
        <v>10.8</v>
      </c>
      <c r="I24" s="9" t="s">
        <v>19</v>
      </c>
      <c r="J24" s="9" t="s">
        <v>20</v>
      </c>
      <c r="K24" s="9" t="s">
        <v>7</v>
      </c>
      <c r="L24" s="14" t="s">
        <v>28</v>
      </c>
    </row>
    <row r="25" spans="1:12" x14ac:dyDescent="0.25">
      <c r="A25" s="13" t="s">
        <v>1</v>
      </c>
      <c r="B25" s="5">
        <v>6</v>
      </c>
      <c r="C25" s="4" t="s">
        <v>15</v>
      </c>
      <c r="D25" s="4" t="s">
        <v>16</v>
      </c>
      <c r="E25" s="26">
        <v>3</v>
      </c>
      <c r="F25" s="26">
        <v>2.7</v>
      </c>
      <c r="G25" s="20">
        <v>17</v>
      </c>
      <c r="H25" s="22">
        <f t="shared" si="0"/>
        <v>137.70000000000002</v>
      </c>
      <c r="I25" s="9" t="s">
        <v>19</v>
      </c>
      <c r="J25" s="9" t="s">
        <v>20</v>
      </c>
      <c r="K25" s="9" t="s">
        <v>7</v>
      </c>
      <c r="L25" s="14" t="s">
        <v>28</v>
      </c>
    </row>
    <row r="26" spans="1:12" x14ac:dyDescent="0.25">
      <c r="A26" s="13" t="s">
        <v>1</v>
      </c>
      <c r="B26" s="5">
        <v>6</v>
      </c>
      <c r="C26" s="4" t="s">
        <v>27</v>
      </c>
      <c r="D26" s="4" t="s">
        <v>18</v>
      </c>
      <c r="E26" s="26">
        <v>1</v>
      </c>
      <c r="F26" s="26">
        <v>2.7</v>
      </c>
      <c r="G26" s="20">
        <v>2</v>
      </c>
      <c r="H26" s="22">
        <f t="shared" si="0"/>
        <v>5.4</v>
      </c>
      <c r="I26" s="9" t="s">
        <v>19</v>
      </c>
      <c r="J26" s="9" t="s">
        <v>20</v>
      </c>
      <c r="K26" s="9" t="s">
        <v>7</v>
      </c>
      <c r="L26" s="14" t="s">
        <v>28</v>
      </c>
    </row>
    <row r="27" spans="1:12" ht="15.75" customHeight="1" x14ac:dyDescent="0.25">
      <c r="A27" s="13" t="s">
        <v>1</v>
      </c>
      <c r="B27" s="5">
        <v>6</v>
      </c>
      <c r="C27" s="4" t="s">
        <v>15</v>
      </c>
      <c r="D27" s="4" t="s">
        <v>26</v>
      </c>
      <c r="E27" s="26">
        <v>3</v>
      </c>
      <c r="F27" s="26">
        <v>2.7</v>
      </c>
      <c r="G27" s="20">
        <v>1</v>
      </c>
      <c r="H27" s="22">
        <f t="shared" si="0"/>
        <v>8.1000000000000014</v>
      </c>
      <c r="I27" s="9" t="s">
        <v>19</v>
      </c>
      <c r="J27" s="9" t="s">
        <v>20</v>
      </c>
      <c r="K27" s="9" t="s">
        <v>7</v>
      </c>
      <c r="L27" s="14" t="s">
        <v>28</v>
      </c>
    </row>
    <row r="28" spans="1:12" ht="15.75" customHeight="1" x14ac:dyDescent="0.25">
      <c r="A28" s="13" t="s">
        <v>1</v>
      </c>
      <c r="B28" s="5">
        <v>6</v>
      </c>
      <c r="C28" s="4" t="s">
        <v>15</v>
      </c>
      <c r="D28" s="4" t="s">
        <v>16</v>
      </c>
      <c r="E28" s="26">
        <v>3</v>
      </c>
      <c r="F28" s="26">
        <v>2.7</v>
      </c>
      <c r="G28" s="20">
        <v>1</v>
      </c>
      <c r="H28" s="22">
        <f t="shared" si="0"/>
        <v>8.1000000000000014</v>
      </c>
      <c r="I28" s="9" t="s">
        <v>19</v>
      </c>
      <c r="J28" s="9" t="s">
        <v>20</v>
      </c>
      <c r="K28" s="9" t="s">
        <v>7</v>
      </c>
      <c r="L28" s="14" t="s">
        <v>28</v>
      </c>
    </row>
    <row r="29" spans="1:12" ht="15.75" customHeight="1" x14ac:dyDescent="0.25">
      <c r="A29" s="13" t="s">
        <v>2</v>
      </c>
      <c r="B29" s="5">
        <v>9</v>
      </c>
      <c r="C29" s="4" t="s">
        <v>15</v>
      </c>
      <c r="D29" s="4" t="s">
        <v>16</v>
      </c>
      <c r="E29" s="26">
        <v>1</v>
      </c>
      <c r="F29" s="26">
        <v>2.7</v>
      </c>
      <c r="G29" s="20">
        <v>6</v>
      </c>
      <c r="H29" s="22">
        <f t="shared" si="0"/>
        <v>16.200000000000003</v>
      </c>
      <c r="I29" s="9" t="s">
        <v>19</v>
      </c>
      <c r="J29" s="9" t="s">
        <v>20</v>
      </c>
      <c r="K29" s="9" t="s">
        <v>7</v>
      </c>
      <c r="L29" s="14" t="s">
        <v>28</v>
      </c>
    </row>
    <row r="30" spans="1:12" ht="15.75" customHeight="1" x14ac:dyDescent="0.25">
      <c r="A30" s="13" t="s">
        <v>2</v>
      </c>
      <c r="B30" s="5">
        <v>9</v>
      </c>
      <c r="C30" s="4" t="s">
        <v>15</v>
      </c>
      <c r="D30" s="4" t="s">
        <v>16</v>
      </c>
      <c r="E30" s="26">
        <v>3</v>
      </c>
      <c r="F30" s="26">
        <v>2.7</v>
      </c>
      <c r="G30" s="20">
        <v>16</v>
      </c>
      <c r="H30" s="22">
        <f t="shared" si="0"/>
        <v>129.60000000000002</v>
      </c>
      <c r="I30" s="9" t="s">
        <v>19</v>
      </c>
      <c r="J30" s="9" t="s">
        <v>20</v>
      </c>
      <c r="K30" s="9" t="s">
        <v>7</v>
      </c>
      <c r="L30" s="14" t="s">
        <v>28</v>
      </c>
    </row>
    <row r="31" spans="1:12" ht="15.75" customHeight="1" x14ac:dyDescent="0.25">
      <c r="A31" s="13" t="s">
        <v>2</v>
      </c>
      <c r="B31" s="5">
        <v>9</v>
      </c>
      <c r="C31" s="4" t="s">
        <v>27</v>
      </c>
      <c r="D31" s="4" t="s">
        <v>18</v>
      </c>
      <c r="E31" s="26">
        <v>1</v>
      </c>
      <c r="F31" s="26">
        <v>2.7</v>
      </c>
      <c r="G31" s="20">
        <v>3</v>
      </c>
      <c r="H31" s="22">
        <f t="shared" si="0"/>
        <v>8.1000000000000014</v>
      </c>
      <c r="I31" s="9" t="s">
        <v>19</v>
      </c>
      <c r="J31" s="9" t="s">
        <v>20</v>
      </c>
      <c r="K31" s="9" t="s">
        <v>7</v>
      </c>
      <c r="L31" s="14" t="s">
        <v>28</v>
      </c>
    </row>
    <row r="32" spans="1:12" ht="15.75" customHeight="1" x14ac:dyDescent="0.25">
      <c r="A32" s="13" t="s">
        <v>2</v>
      </c>
      <c r="B32" s="5">
        <v>9</v>
      </c>
      <c r="C32" s="4" t="s">
        <v>15</v>
      </c>
      <c r="D32" s="4" t="s">
        <v>26</v>
      </c>
      <c r="E32" s="26">
        <v>3</v>
      </c>
      <c r="F32" s="26">
        <v>2.7</v>
      </c>
      <c r="G32" s="20">
        <v>1</v>
      </c>
      <c r="H32" s="22">
        <f t="shared" si="0"/>
        <v>8.1000000000000014</v>
      </c>
      <c r="I32" s="9" t="s">
        <v>19</v>
      </c>
      <c r="J32" s="9" t="s">
        <v>20</v>
      </c>
      <c r="K32" s="9" t="s">
        <v>7</v>
      </c>
      <c r="L32" s="14" t="s">
        <v>28</v>
      </c>
    </row>
    <row r="33" spans="1:12" ht="15.75" customHeight="1" x14ac:dyDescent="0.25">
      <c r="A33" s="13" t="s">
        <v>2</v>
      </c>
      <c r="B33" s="5">
        <v>9</v>
      </c>
      <c r="C33" s="4" t="s">
        <v>15</v>
      </c>
      <c r="D33" s="4" t="s">
        <v>16</v>
      </c>
      <c r="E33" s="26">
        <v>3</v>
      </c>
      <c r="F33" s="26">
        <v>2.7</v>
      </c>
      <c r="G33" s="20">
        <v>1</v>
      </c>
      <c r="H33" s="22">
        <f t="shared" si="0"/>
        <v>8.1000000000000014</v>
      </c>
      <c r="I33" s="9" t="s">
        <v>19</v>
      </c>
      <c r="J33" s="9" t="s">
        <v>20</v>
      </c>
      <c r="K33" s="9" t="s">
        <v>7</v>
      </c>
      <c r="L33" s="14" t="s">
        <v>28</v>
      </c>
    </row>
    <row r="34" spans="1:12" ht="15.75" customHeight="1" x14ac:dyDescent="0.25">
      <c r="A34" s="13" t="s">
        <v>3</v>
      </c>
      <c r="B34" s="5">
        <v>12</v>
      </c>
      <c r="C34" s="4" t="s">
        <v>15</v>
      </c>
      <c r="D34" s="4" t="s">
        <v>16</v>
      </c>
      <c r="E34" s="26">
        <v>1</v>
      </c>
      <c r="F34" s="26">
        <v>2.7</v>
      </c>
      <c r="G34" s="20">
        <v>2</v>
      </c>
      <c r="H34" s="22">
        <f t="shared" si="0"/>
        <v>5.4</v>
      </c>
      <c r="I34" s="9" t="s">
        <v>19</v>
      </c>
      <c r="J34" s="9" t="s">
        <v>20</v>
      </c>
      <c r="K34" s="9" t="s">
        <v>7</v>
      </c>
      <c r="L34" s="14" t="s">
        <v>28</v>
      </c>
    </row>
    <row r="35" spans="1:12" ht="15.75" customHeight="1" x14ac:dyDescent="0.25">
      <c r="A35" s="13" t="s">
        <v>3</v>
      </c>
      <c r="B35" s="5">
        <v>12</v>
      </c>
      <c r="C35" s="4" t="s">
        <v>15</v>
      </c>
      <c r="D35" s="4" t="s">
        <v>16</v>
      </c>
      <c r="E35" s="26">
        <v>3</v>
      </c>
      <c r="F35" s="26">
        <v>2.7</v>
      </c>
      <c r="G35" s="20">
        <v>11</v>
      </c>
      <c r="H35" s="22">
        <f t="shared" si="0"/>
        <v>89.100000000000023</v>
      </c>
      <c r="I35" s="9" t="s">
        <v>19</v>
      </c>
      <c r="J35" s="9" t="s">
        <v>20</v>
      </c>
      <c r="K35" s="9" t="s">
        <v>7</v>
      </c>
      <c r="L35" s="14" t="s">
        <v>28</v>
      </c>
    </row>
    <row r="36" spans="1:12" ht="15.75" customHeight="1" x14ac:dyDescent="0.25">
      <c r="A36" s="13" t="s">
        <v>3</v>
      </c>
      <c r="B36" s="5">
        <v>12</v>
      </c>
      <c r="C36" s="4" t="s">
        <v>27</v>
      </c>
      <c r="D36" s="4" t="s">
        <v>18</v>
      </c>
      <c r="E36" s="26">
        <v>1</v>
      </c>
      <c r="F36" s="26">
        <v>2.7</v>
      </c>
      <c r="G36" s="20">
        <v>1</v>
      </c>
      <c r="H36" s="22">
        <f t="shared" si="0"/>
        <v>2.7</v>
      </c>
      <c r="I36" s="9" t="s">
        <v>19</v>
      </c>
      <c r="J36" s="9" t="s">
        <v>20</v>
      </c>
      <c r="K36" s="9" t="s">
        <v>7</v>
      </c>
      <c r="L36" s="14" t="s">
        <v>28</v>
      </c>
    </row>
    <row r="37" spans="1:12" ht="15.75" customHeight="1" x14ac:dyDescent="0.25">
      <c r="A37" s="13" t="s">
        <v>3</v>
      </c>
      <c r="B37" s="5">
        <v>12</v>
      </c>
      <c r="C37" s="4" t="s">
        <v>27</v>
      </c>
      <c r="D37" s="4" t="s">
        <v>18</v>
      </c>
      <c r="E37" s="26">
        <v>1</v>
      </c>
      <c r="F37" s="26">
        <v>2.7</v>
      </c>
      <c r="G37" s="20">
        <v>1</v>
      </c>
      <c r="H37" s="22">
        <f t="shared" ref="H37" si="1">E37*F37*G37</f>
        <v>2.7</v>
      </c>
      <c r="I37" s="9" t="s">
        <v>59</v>
      </c>
      <c r="J37" s="9"/>
      <c r="K37" s="9" t="s">
        <v>7</v>
      </c>
      <c r="L37" s="14" t="s">
        <v>28</v>
      </c>
    </row>
    <row r="38" spans="1:12" ht="15.75" customHeight="1" x14ac:dyDescent="0.25">
      <c r="A38" s="13" t="s">
        <v>3</v>
      </c>
      <c r="B38" s="5">
        <v>12</v>
      </c>
      <c r="C38" s="4" t="s">
        <v>15</v>
      </c>
      <c r="D38" s="4" t="s">
        <v>16</v>
      </c>
      <c r="E38" s="26">
        <v>1</v>
      </c>
      <c r="F38" s="26">
        <v>2.7</v>
      </c>
      <c r="G38" s="20">
        <v>2</v>
      </c>
      <c r="H38" s="22">
        <f t="shared" ref="H38:H39" si="2">E38*F38*G38</f>
        <v>5.4</v>
      </c>
      <c r="I38" s="9" t="s">
        <v>59</v>
      </c>
      <c r="J38" s="9"/>
      <c r="K38" s="9" t="s">
        <v>7</v>
      </c>
      <c r="L38" s="14" t="s">
        <v>28</v>
      </c>
    </row>
    <row r="39" spans="1:12" ht="15.75" customHeight="1" x14ac:dyDescent="0.25">
      <c r="A39" s="13" t="s">
        <v>3</v>
      </c>
      <c r="B39" s="5">
        <v>12</v>
      </c>
      <c r="C39" s="4" t="s">
        <v>15</v>
      </c>
      <c r="D39" s="4" t="s">
        <v>16</v>
      </c>
      <c r="E39" s="26">
        <v>3</v>
      </c>
      <c r="F39" s="26">
        <v>2.7</v>
      </c>
      <c r="G39" s="20">
        <v>6</v>
      </c>
      <c r="H39" s="22">
        <f t="shared" si="2"/>
        <v>48.600000000000009</v>
      </c>
      <c r="I39" s="9" t="s">
        <v>59</v>
      </c>
      <c r="J39" s="9"/>
      <c r="K39" s="9" t="s">
        <v>7</v>
      </c>
      <c r="L39" s="14" t="s">
        <v>28</v>
      </c>
    </row>
    <row r="40" spans="1:12" ht="15.75" customHeight="1" x14ac:dyDescent="0.25">
      <c r="A40" s="13" t="s">
        <v>3</v>
      </c>
      <c r="B40" s="5">
        <v>12</v>
      </c>
      <c r="C40" s="4" t="s">
        <v>15</v>
      </c>
      <c r="D40" s="4" t="s">
        <v>26</v>
      </c>
      <c r="E40" s="26">
        <v>3</v>
      </c>
      <c r="F40" s="26">
        <v>2.7</v>
      </c>
      <c r="G40" s="20">
        <v>1</v>
      </c>
      <c r="H40" s="22">
        <f t="shared" si="0"/>
        <v>8.1000000000000014</v>
      </c>
      <c r="I40" s="9" t="s">
        <v>59</v>
      </c>
      <c r="J40" s="9"/>
      <c r="K40" s="9" t="s">
        <v>7</v>
      </c>
      <c r="L40" s="14" t="s">
        <v>28</v>
      </c>
    </row>
    <row r="41" spans="1:12" ht="15.75" customHeight="1" x14ac:dyDescent="0.25">
      <c r="A41" s="13" t="s">
        <v>3</v>
      </c>
      <c r="B41" s="5">
        <v>12</v>
      </c>
      <c r="C41" s="4" t="s">
        <v>15</v>
      </c>
      <c r="D41" s="4" t="s">
        <v>16</v>
      </c>
      <c r="E41" s="26">
        <v>3</v>
      </c>
      <c r="F41" s="26">
        <v>2.7</v>
      </c>
      <c r="G41" s="20">
        <v>1</v>
      </c>
      <c r="H41" s="22">
        <f t="shared" si="0"/>
        <v>8.1000000000000014</v>
      </c>
      <c r="I41" s="9" t="s">
        <v>59</v>
      </c>
      <c r="J41" s="9"/>
      <c r="K41" s="9" t="s">
        <v>7</v>
      </c>
      <c r="L41" s="14" t="s">
        <v>28</v>
      </c>
    </row>
    <row r="42" spans="1:12" s="2" customFormat="1" ht="28.5" customHeight="1" x14ac:dyDescent="0.25">
      <c r="A42" s="11" t="s">
        <v>44</v>
      </c>
      <c r="B42" s="10"/>
      <c r="C42" s="10"/>
      <c r="D42" s="10"/>
      <c r="E42" s="10"/>
      <c r="F42" s="10"/>
      <c r="G42" s="89" t="s">
        <v>150</v>
      </c>
      <c r="H42" s="25">
        <f>SUM(H43:H72)</f>
        <v>890.94999999999993</v>
      </c>
      <c r="I42" s="10"/>
      <c r="J42" s="89" t="s">
        <v>149</v>
      </c>
      <c r="K42" s="25">
        <f>SUM(H43:H68)</f>
        <v>801.84999999999991</v>
      </c>
      <c r="L42" s="12"/>
    </row>
    <row r="43" spans="1:12" x14ac:dyDescent="0.25">
      <c r="A43" s="13" t="s">
        <v>6</v>
      </c>
      <c r="B43" s="5">
        <v>0</v>
      </c>
      <c r="C43" s="4" t="s">
        <v>15</v>
      </c>
      <c r="D43" s="4" t="s">
        <v>26</v>
      </c>
      <c r="E43" s="26">
        <v>3</v>
      </c>
      <c r="F43" s="26">
        <v>3.32</v>
      </c>
      <c r="G43" s="20">
        <v>1</v>
      </c>
      <c r="H43" s="22">
        <f t="shared" si="0"/>
        <v>9.9599999999999991</v>
      </c>
      <c r="I43" s="9" t="s">
        <v>19</v>
      </c>
      <c r="J43" s="9" t="s">
        <v>151</v>
      </c>
      <c r="K43" s="9" t="s">
        <v>7</v>
      </c>
      <c r="L43" s="14" t="s">
        <v>22</v>
      </c>
    </row>
    <row r="44" spans="1:12" x14ac:dyDescent="0.25">
      <c r="A44" s="13" t="s">
        <v>6</v>
      </c>
      <c r="B44" s="5">
        <v>0</v>
      </c>
      <c r="C44" s="4" t="s">
        <v>15</v>
      </c>
      <c r="D44" s="4" t="s">
        <v>16</v>
      </c>
      <c r="E44" s="26">
        <v>3</v>
      </c>
      <c r="F44" s="26">
        <f>F43</f>
        <v>3.32</v>
      </c>
      <c r="G44" s="20">
        <v>1</v>
      </c>
      <c r="H44" s="22">
        <f t="shared" si="0"/>
        <v>9.9599999999999991</v>
      </c>
      <c r="I44" s="9" t="s">
        <v>19</v>
      </c>
      <c r="J44" s="9" t="s">
        <v>151</v>
      </c>
      <c r="K44" s="9" t="s">
        <v>7</v>
      </c>
      <c r="L44" s="14" t="s">
        <v>22</v>
      </c>
    </row>
    <row r="45" spans="1:12" x14ac:dyDescent="0.25">
      <c r="A45" s="13" t="s">
        <v>6</v>
      </c>
      <c r="B45" s="5">
        <v>0</v>
      </c>
      <c r="C45" s="4" t="s">
        <v>15</v>
      </c>
      <c r="D45" s="4" t="s">
        <v>16</v>
      </c>
      <c r="E45" s="26">
        <v>3</v>
      </c>
      <c r="F45" s="9">
        <f>(3.32+3.02)/2</f>
        <v>3.17</v>
      </c>
      <c r="G45" s="20">
        <v>2</v>
      </c>
      <c r="H45" s="22">
        <f t="shared" si="0"/>
        <v>19.02</v>
      </c>
      <c r="I45" s="9" t="s">
        <v>19</v>
      </c>
      <c r="J45" s="9" t="s">
        <v>151</v>
      </c>
      <c r="K45" s="9" t="s">
        <v>7</v>
      </c>
      <c r="L45" s="14" t="s">
        <v>22</v>
      </c>
    </row>
    <row r="46" spans="1:12" x14ac:dyDescent="0.25">
      <c r="A46" s="13" t="s">
        <v>6</v>
      </c>
      <c r="B46" s="5">
        <v>0</v>
      </c>
      <c r="C46" s="4" t="s">
        <v>15</v>
      </c>
      <c r="D46" s="4" t="s">
        <v>16</v>
      </c>
      <c r="E46" s="26">
        <v>3</v>
      </c>
      <c r="F46" s="26">
        <v>3.02</v>
      </c>
      <c r="G46" s="20">
        <v>1</v>
      </c>
      <c r="H46" s="22">
        <f t="shared" si="0"/>
        <v>9.06</v>
      </c>
      <c r="I46" s="9" t="s">
        <v>19</v>
      </c>
      <c r="J46" s="9" t="s">
        <v>20</v>
      </c>
      <c r="K46" s="9" t="s">
        <v>19</v>
      </c>
      <c r="L46" s="14" t="s">
        <v>20</v>
      </c>
    </row>
    <row r="47" spans="1:12" x14ac:dyDescent="0.25">
      <c r="A47" s="13" t="s">
        <v>6</v>
      </c>
      <c r="B47" s="5">
        <v>0</v>
      </c>
      <c r="C47" s="4" t="s">
        <v>15</v>
      </c>
      <c r="D47" s="4" t="s">
        <v>16</v>
      </c>
      <c r="E47" s="26">
        <v>3</v>
      </c>
      <c r="F47" s="9">
        <f>(3.02*2-0.3)/2</f>
        <v>2.87</v>
      </c>
      <c r="G47" s="20">
        <v>2</v>
      </c>
      <c r="H47" s="22">
        <f t="shared" si="0"/>
        <v>17.22</v>
      </c>
      <c r="I47" s="9" t="s">
        <v>19</v>
      </c>
      <c r="J47" s="9" t="s">
        <v>20</v>
      </c>
      <c r="K47" s="9" t="s">
        <v>19</v>
      </c>
      <c r="L47" s="14" t="s">
        <v>20</v>
      </c>
    </row>
    <row r="48" spans="1:12" x14ac:dyDescent="0.25">
      <c r="A48" s="13" t="s">
        <v>6</v>
      </c>
      <c r="B48" s="5">
        <v>0</v>
      </c>
      <c r="C48" s="4" t="s">
        <v>15</v>
      </c>
      <c r="D48" s="4" t="s">
        <v>16</v>
      </c>
      <c r="E48" s="26">
        <v>3</v>
      </c>
      <c r="F48" s="9">
        <v>2.72</v>
      </c>
      <c r="G48" s="20">
        <v>2</v>
      </c>
      <c r="H48" s="22">
        <f t="shared" si="0"/>
        <v>16.32</v>
      </c>
      <c r="I48" s="9" t="s">
        <v>19</v>
      </c>
      <c r="J48" s="9" t="s">
        <v>20</v>
      </c>
      <c r="K48" s="9" t="s">
        <v>19</v>
      </c>
      <c r="L48" s="14" t="s">
        <v>20</v>
      </c>
    </row>
    <row r="49" spans="1:12" x14ac:dyDescent="0.25">
      <c r="A49" s="13" t="s">
        <v>6</v>
      </c>
      <c r="B49" s="5">
        <v>0</v>
      </c>
      <c r="C49" s="4" t="s">
        <v>17</v>
      </c>
      <c r="D49" s="4" t="s">
        <v>18</v>
      </c>
      <c r="E49" s="26">
        <v>3</v>
      </c>
      <c r="F49" s="9">
        <v>2.2200000000000002</v>
      </c>
      <c r="G49" s="20">
        <v>1</v>
      </c>
      <c r="H49" s="22">
        <f t="shared" si="0"/>
        <v>6.66</v>
      </c>
      <c r="I49" s="9" t="s">
        <v>19</v>
      </c>
      <c r="J49" s="9" t="s">
        <v>20</v>
      </c>
      <c r="K49" s="9" t="s">
        <v>19</v>
      </c>
      <c r="L49" s="14" t="s">
        <v>20</v>
      </c>
    </row>
    <row r="50" spans="1:12" x14ac:dyDescent="0.25">
      <c r="A50" s="13" t="s">
        <v>6</v>
      </c>
      <c r="B50" s="5">
        <v>0</v>
      </c>
      <c r="C50" s="4" t="s">
        <v>15</v>
      </c>
      <c r="D50" s="4" t="s">
        <v>16</v>
      </c>
      <c r="E50" s="26">
        <v>3</v>
      </c>
      <c r="F50" s="26">
        <v>0.5</v>
      </c>
      <c r="G50" s="20">
        <v>1</v>
      </c>
      <c r="H50" s="22">
        <f t="shared" si="0"/>
        <v>1.5</v>
      </c>
      <c r="I50" s="9" t="s">
        <v>19</v>
      </c>
      <c r="J50" s="9" t="s">
        <v>20</v>
      </c>
      <c r="K50" s="9" t="s">
        <v>19</v>
      </c>
      <c r="L50" s="14" t="s">
        <v>20</v>
      </c>
    </row>
    <row r="51" spans="1:12" x14ac:dyDescent="0.25">
      <c r="A51" s="13" t="s">
        <v>6</v>
      </c>
      <c r="B51" s="5">
        <v>0</v>
      </c>
      <c r="C51" s="4" t="s">
        <v>15</v>
      </c>
      <c r="D51" s="4" t="s">
        <v>16</v>
      </c>
      <c r="E51" s="26">
        <v>3</v>
      </c>
      <c r="F51" s="26">
        <f>3.17-0.3</f>
        <v>2.87</v>
      </c>
      <c r="G51" s="20">
        <v>3</v>
      </c>
      <c r="H51" s="22">
        <f t="shared" si="0"/>
        <v>25.83</v>
      </c>
      <c r="I51" s="9" t="s">
        <v>19</v>
      </c>
      <c r="J51" s="9" t="s">
        <v>20</v>
      </c>
      <c r="K51" s="9" t="s">
        <v>19</v>
      </c>
      <c r="L51" s="14" t="s">
        <v>20</v>
      </c>
    </row>
    <row r="52" spans="1:12" x14ac:dyDescent="0.25">
      <c r="A52" s="13" t="s">
        <v>6</v>
      </c>
      <c r="B52" s="5">
        <v>0</v>
      </c>
      <c r="C52" s="4" t="s">
        <v>55</v>
      </c>
      <c r="D52" s="4" t="s">
        <v>68</v>
      </c>
      <c r="E52" s="26">
        <v>25.6</v>
      </c>
      <c r="F52" s="26">
        <v>3.1</v>
      </c>
      <c r="G52" s="20" t="s">
        <v>148</v>
      </c>
      <c r="H52" s="22">
        <f>F52*E52</f>
        <v>79.360000000000014</v>
      </c>
      <c r="I52" s="9" t="s">
        <v>19</v>
      </c>
      <c r="J52" s="9" t="s">
        <v>20</v>
      </c>
      <c r="K52" s="9" t="s">
        <v>19</v>
      </c>
      <c r="L52" s="14" t="s">
        <v>20</v>
      </c>
    </row>
    <row r="53" spans="1:12" ht="15.75" customHeight="1" x14ac:dyDescent="0.25">
      <c r="A53" s="13" t="s">
        <v>0</v>
      </c>
      <c r="B53" s="5">
        <v>3</v>
      </c>
      <c r="C53" s="4" t="s">
        <v>15</v>
      </c>
      <c r="D53" s="4" t="s">
        <v>26</v>
      </c>
      <c r="E53" s="26">
        <v>3</v>
      </c>
      <c r="F53" s="26">
        <v>2.7</v>
      </c>
      <c r="G53" s="20">
        <v>1</v>
      </c>
      <c r="H53" s="22">
        <f t="shared" si="0"/>
        <v>8.1000000000000014</v>
      </c>
      <c r="I53" s="9" t="s">
        <v>19</v>
      </c>
      <c r="J53" s="9" t="s">
        <v>20</v>
      </c>
      <c r="K53" s="9" t="s">
        <v>7</v>
      </c>
      <c r="L53" s="14" t="s">
        <v>23</v>
      </c>
    </row>
    <row r="54" spans="1:12" ht="15.75" customHeight="1" x14ac:dyDescent="0.25">
      <c r="A54" s="13" t="s">
        <v>0</v>
      </c>
      <c r="B54" s="5">
        <v>3</v>
      </c>
      <c r="C54" s="4" t="s">
        <v>15</v>
      </c>
      <c r="D54" s="4" t="s">
        <v>16</v>
      </c>
      <c r="E54" s="26">
        <v>3</v>
      </c>
      <c r="F54" s="26">
        <v>2.7</v>
      </c>
      <c r="G54" s="20">
        <v>18</v>
      </c>
      <c r="H54" s="22">
        <f t="shared" si="0"/>
        <v>145.80000000000001</v>
      </c>
      <c r="I54" s="9" t="s">
        <v>19</v>
      </c>
      <c r="J54" s="9" t="s">
        <v>20</v>
      </c>
      <c r="K54" s="9" t="s">
        <v>7</v>
      </c>
      <c r="L54" s="14" t="s">
        <v>23</v>
      </c>
    </row>
    <row r="55" spans="1:12" ht="15.75" customHeight="1" x14ac:dyDescent="0.25">
      <c r="A55" s="13" t="s">
        <v>0</v>
      </c>
      <c r="B55" s="5">
        <v>3</v>
      </c>
      <c r="C55" s="4" t="s">
        <v>27</v>
      </c>
      <c r="D55" s="4" t="s">
        <v>18</v>
      </c>
      <c r="E55" s="26">
        <v>1</v>
      </c>
      <c r="F55" s="26">
        <v>2.7</v>
      </c>
      <c r="G55" s="20">
        <v>2</v>
      </c>
      <c r="H55" s="22">
        <f t="shared" si="0"/>
        <v>5.4</v>
      </c>
      <c r="I55" s="9" t="s">
        <v>19</v>
      </c>
      <c r="J55" s="9" t="s">
        <v>20</v>
      </c>
      <c r="K55" s="9" t="s">
        <v>7</v>
      </c>
      <c r="L55" s="14" t="s">
        <v>23</v>
      </c>
    </row>
    <row r="56" spans="1:12" ht="15.75" customHeight="1" x14ac:dyDescent="0.25">
      <c r="A56" s="13" t="s">
        <v>0</v>
      </c>
      <c r="B56" s="5">
        <v>3</v>
      </c>
      <c r="C56" s="4" t="s">
        <v>15</v>
      </c>
      <c r="D56" s="4" t="s">
        <v>16</v>
      </c>
      <c r="E56" s="26">
        <v>1</v>
      </c>
      <c r="F56" s="26">
        <v>2.7</v>
      </c>
      <c r="G56" s="20">
        <v>4</v>
      </c>
      <c r="H56" s="22">
        <f t="shared" si="0"/>
        <v>10.8</v>
      </c>
      <c r="I56" s="9" t="s">
        <v>19</v>
      </c>
      <c r="J56" s="9" t="s">
        <v>20</v>
      </c>
      <c r="K56" s="9" t="s">
        <v>7</v>
      </c>
      <c r="L56" s="14" t="s">
        <v>23</v>
      </c>
    </row>
    <row r="57" spans="1:12" ht="15.75" customHeight="1" x14ac:dyDescent="0.25">
      <c r="A57" s="13" t="s">
        <v>1</v>
      </c>
      <c r="B57" s="5">
        <v>6</v>
      </c>
      <c r="C57" s="4" t="s">
        <v>15</v>
      </c>
      <c r="D57" s="4" t="s">
        <v>26</v>
      </c>
      <c r="E57" s="26">
        <v>3</v>
      </c>
      <c r="F57" s="26">
        <v>2.7</v>
      </c>
      <c r="G57" s="20">
        <v>1</v>
      </c>
      <c r="H57" s="22">
        <f t="shared" si="0"/>
        <v>8.1000000000000014</v>
      </c>
      <c r="I57" s="9" t="s">
        <v>19</v>
      </c>
      <c r="J57" s="9" t="s">
        <v>20</v>
      </c>
      <c r="K57" s="9" t="s">
        <v>7</v>
      </c>
      <c r="L57" s="14" t="s">
        <v>28</v>
      </c>
    </row>
    <row r="58" spans="1:12" ht="15.75" customHeight="1" x14ac:dyDescent="0.25">
      <c r="A58" s="13" t="s">
        <v>1</v>
      </c>
      <c r="B58" s="5">
        <v>6</v>
      </c>
      <c r="C58" s="4" t="s">
        <v>15</v>
      </c>
      <c r="D58" s="4" t="s">
        <v>16</v>
      </c>
      <c r="E58" s="26">
        <v>3</v>
      </c>
      <c r="F58" s="26">
        <v>2.7</v>
      </c>
      <c r="G58" s="20">
        <v>17</v>
      </c>
      <c r="H58" s="22">
        <f t="shared" si="0"/>
        <v>137.70000000000002</v>
      </c>
      <c r="I58" s="9" t="s">
        <v>19</v>
      </c>
      <c r="J58" s="9" t="s">
        <v>20</v>
      </c>
      <c r="K58" s="9" t="s">
        <v>7</v>
      </c>
      <c r="L58" s="14" t="s">
        <v>28</v>
      </c>
    </row>
    <row r="59" spans="1:12" ht="15.75" customHeight="1" x14ac:dyDescent="0.25">
      <c r="A59" s="13" t="s">
        <v>1</v>
      </c>
      <c r="B59" s="5">
        <v>6</v>
      </c>
      <c r="C59" s="4" t="s">
        <v>27</v>
      </c>
      <c r="D59" s="4" t="s">
        <v>18</v>
      </c>
      <c r="E59" s="26">
        <v>1</v>
      </c>
      <c r="F59" s="26">
        <v>2.7</v>
      </c>
      <c r="G59" s="20">
        <v>3</v>
      </c>
      <c r="H59" s="22">
        <f t="shared" si="0"/>
        <v>8.1000000000000014</v>
      </c>
      <c r="I59" s="9" t="s">
        <v>19</v>
      </c>
      <c r="J59" s="9" t="s">
        <v>20</v>
      </c>
      <c r="K59" s="9" t="s">
        <v>7</v>
      </c>
      <c r="L59" s="14" t="s">
        <v>28</v>
      </c>
    </row>
    <row r="60" spans="1:12" x14ac:dyDescent="0.25">
      <c r="A60" s="13" t="s">
        <v>1</v>
      </c>
      <c r="B60" s="5">
        <v>6</v>
      </c>
      <c r="C60" s="4" t="s">
        <v>15</v>
      </c>
      <c r="D60" s="4" t="s">
        <v>16</v>
      </c>
      <c r="E60" s="26">
        <v>1</v>
      </c>
      <c r="F60" s="26">
        <v>2.7</v>
      </c>
      <c r="G60" s="20">
        <v>6</v>
      </c>
      <c r="H60" s="22">
        <f t="shared" si="0"/>
        <v>16.200000000000003</v>
      </c>
      <c r="I60" s="9" t="s">
        <v>19</v>
      </c>
      <c r="J60" s="9" t="s">
        <v>20</v>
      </c>
      <c r="K60" s="9" t="s">
        <v>7</v>
      </c>
      <c r="L60" s="14" t="s">
        <v>28</v>
      </c>
    </row>
    <row r="61" spans="1:12" ht="15.75" customHeight="1" x14ac:dyDescent="0.25">
      <c r="A61" s="13" t="s">
        <v>2</v>
      </c>
      <c r="B61" s="5">
        <v>9</v>
      </c>
      <c r="C61" s="4" t="s">
        <v>15</v>
      </c>
      <c r="D61" s="4" t="s">
        <v>26</v>
      </c>
      <c r="E61" s="26">
        <v>3</v>
      </c>
      <c r="F61" s="26">
        <v>2.7</v>
      </c>
      <c r="G61" s="20">
        <v>1</v>
      </c>
      <c r="H61" s="22">
        <f t="shared" si="0"/>
        <v>8.1000000000000014</v>
      </c>
      <c r="I61" s="9" t="s">
        <v>19</v>
      </c>
      <c r="J61" s="9" t="s">
        <v>20</v>
      </c>
      <c r="K61" s="9" t="s">
        <v>7</v>
      </c>
      <c r="L61" s="14" t="s">
        <v>28</v>
      </c>
    </row>
    <row r="62" spans="1:12" x14ac:dyDescent="0.25">
      <c r="A62" s="13" t="s">
        <v>2</v>
      </c>
      <c r="B62" s="5">
        <v>9</v>
      </c>
      <c r="C62" s="4" t="s">
        <v>15</v>
      </c>
      <c r="D62" s="4" t="s">
        <v>16</v>
      </c>
      <c r="E62" s="26">
        <v>3</v>
      </c>
      <c r="F62" s="26">
        <v>2.7</v>
      </c>
      <c r="G62" s="20">
        <v>18</v>
      </c>
      <c r="H62" s="22">
        <f t="shared" si="0"/>
        <v>145.80000000000001</v>
      </c>
      <c r="I62" s="9" t="s">
        <v>19</v>
      </c>
      <c r="J62" s="9" t="s">
        <v>20</v>
      </c>
      <c r="K62" s="9" t="s">
        <v>7</v>
      </c>
      <c r="L62" s="14" t="s">
        <v>28</v>
      </c>
    </row>
    <row r="63" spans="1:12" ht="15.75" customHeight="1" x14ac:dyDescent="0.25">
      <c r="A63" s="13" t="s">
        <v>2</v>
      </c>
      <c r="B63" s="5">
        <v>9</v>
      </c>
      <c r="C63" s="4" t="s">
        <v>27</v>
      </c>
      <c r="D63" s="4" t="s">
        <v>18</v>
      </c>
      <c r="E63" s="26">
        <v>1</v>
      </c>
      <c r="F63" s="26">
        <v>2.7</v>
      </c>
      <c r="G63" s="20">
        <v>2</v>
      </c>
      <c r="H63" s="22">
        <f t="shared" si="0"/>
        <v>5.4</v>
      </c>
      <c r="I63" s="9" t="s">
        <v>19</v>
      </c>
      <c r="J63" s="9" t="s">
        <v>20</v>
      </c>
      <c r="K63" s="9" t="s">
        <v>7</v>
      </c>
      <c r="L63" s="14" t="s">
        <v>28</v>
      </c>
    </row>
    <row r="64" spans="1:12" ht="15.75" customHeight="1" x14ac:dyDescent="0.25">
      <c r="A64" s="13" t="s">
        <v>2</v>
      </c>
      <c r="B64" s="5">
        <v>9</v>
      </c>
      <c r="C64" s="4" t="s">
        <v>15</v>
      </c>
      <c r="D64" s="4" t="s">
        <v>16</v>
      </c>
      <c r="E64" s="26">
        <v>1</v>
      </c>
      <c r="F64" s="26">
        <v>2.7</v>
      </c>
      <c r="G64" s="20">
        <v>4</v>
      </c>
      <c r="H64" s="22">
        <f t="shared" si="0"/>
        <v>10.8</v>
      </c>
      <c r="I64" s="9" t="s">
        <v>19</v>
      </c>
      <c r="J64" s="9" t="s">
        <v>20</v>
      </c>
      <c r="K64" s="9" t="s">
        <v>7</v>
      </c>
      <c r="L64" s="14" t="s">
        <v>28</v>
      </c>
    </row>
    <row r="65" spans="1:12" ht="15.75" customHeight="1" x14ac:dyDescent="0.25">
      <c r="A65" s="13" t="s">
        <v>3</v>
      </c>
      <c r="B65" s="5">
        <v>12</v>
      </c>
      <c r="C65" s="4" t="s">
        <v>15</v>
      </c>
      <c r="D65" s="4" t="s">
        <v>16</v>
      </c>
      <c r="E65" s="26">
        <v>3</v>
      </c>
      <c r="F65" s="26">
        <v>2.7</v>
      </c>
      <c r="G65" s="20">
        <v>8</v>
      </c>
      <c r="H65" s="22">
        <f t="shared" si="0"/>
        <v>64.800000000000011</v>
      </c>
      <c r="I65" s="9" t="s">
        <v>19</v>
      </c>
      <c r="J65" s="9" t="s">
        <v>20</v>
      </c>
      <c r="K65" s="9" t="s">
        <v>7</v>
      </c>
      <c r="L65" s="14" t="s">
        <v>28</v>
      </c>
    </row>
    <row r="66" spans="1:12" ht="15.75" customHeight="1" x14ac:dyDescent="0.25">
      <c r="A66" s="13" t="s">
        <v>3</v>
      </c>
      <c r="B66" s="5">
        <v>12</v>
      </c>
      <c r="C66" s="4" t="s">
        <v>27</v>
      </c>
      <c r="D66" s="4" t="s">
        <v>18</v>
      </c>
      <c r="E66" s="26">
        <v>1</v>
      </c>
      <c r="F66" s="26">
        <v>2.7</v>
      </c>
      <c r="G66" s="20">
        <v>2</v>
      </c>
      <c r="H66" s="22">
        <f t="shared" si="0"/>
        <v>5.4</v>
      </c>
      <c r="I66" s="9" t="s">
        <v>19</v>
      </c>
      <c r="J66" s="9" t="s">
        <v>20</v>
      </c>
      <c r="K66" s="9" t="s">
        <v>7</v>
      </c>
      <c r="L66" s="14" t="s">
        <v>28</v>
      </c>
    </row>
    <row r="67" spans="1:12" x14ac:dyDescent="0.25">
      <c r="A67" s="13" t="s">
        <v>3</v>
      </c>
      <c r="B67" s="5">
        <v>12</v>
      </c>
      <c r="C67" s="4" t="s">
        <v>15</v>
      </c>
      <c r="D67" s="4" t="s">
        <v>16</v>
      </c>
      <c r="E67" s="26">
        <v>1</v>
      </c>
      <c r="F67" s="26">
        <v>2.7</v>
      </c>
      <c r="G67" s="20">
        <v>4</v>
      </c>
      <c r="H67" s="22">
        <f t="shared" si="0"/>
        <v>10.8</v>
      </c>
      <c r="I67" s="9" t="s">
        <v>19</v>
      </c>
      <c r="J67" s="9" t="s">
        <v>20</v>
      </c>
      <c r="K67" s="9" t="s">
        <v>7</v>
      </c>
      <c r="L67" s="14" t="s">
        <v>28</v>
      </c>
    </row>
    <row r="68" spans="1:12" x14ac:dyDescent="0.25">
      <c r="A68" s="13" t="s">
        <v>3</v>
      </c>
      <c r="B68" s="5">
        <v>12</v>
      </c>
      <c r="C68" s="4" t="s">
        <v>15</v>
      </c>
      <c r="D68" s="4" t="s">
        <v>16</v>
      </c>
      <c r="E68" s="26">
        <v>1.45</v>
      </c>
      <c r="F68" s="26">
        <v>2.7</v>
      </c>
      <c r="G68" s="20">
        <v>4</v>
      </c>
      <c r="H68" s="22">
        <f t="shared" ref="H68:H69" si="3">E68*F68*G68</f>
        <v>15.66</v>
      </c>
      <c r="I68" s="9" t="s">
        <v>19</v>
      </c>
      <c r="J68" s="9" t="s">
        <v>20</v>
      </c>
      <c r="K68" s="9" t="s">
        <v>7</v>
      </c>
      <c r="L68" s="14" t="s">
        <v>28</v>
      </c>
    </row>
    <row r="69" spans="1:12" ht="15.75" customHeight="1" x14ac:dyDescent="0.25">
      <c r="A69" s="13" t="s">
        <v>3</v>
      </c>
      <c r="B69" s="5">
        <v>12</v>
      </c>
      <c r="C69" s="4" t="s">
        <v>27</v>
      </c>
      <c r="D69" s="4" t="s">
        <v>18</v>
      </c>
      <c r="E69" s="26">
        <v>1</v>
      </c>
      <c r="F69" s="26">
        <v>2.7</v>
      </c>
      <c r="G69" s="20">
        <v>1</v>
      </c>
      <c r="H69" s="22">
        <f t="shared" si="3"/>
        <v>2.7</v>
      </c>
      <c r="I69" s="9" t="s">
        <v>59</v>
      </c>
      <c r="J69" s="9"/>
      <c r="K69" s="9" t="s">
        <v>7</v>
      </c>
      <c r="L69" s="14" t="s">
        <v>28</v>
      </c>
    </row>
    <row r="70" spans="1:12" ht="15.75" customHeight="1" x14ac:dyDescent="0.25">
      <c r="A70" s="13" t="s">
        <v>3</v>
      </c>
      <c r="B70" s="5">
        <v>12</v>
      </c>
      <c r="C70" s="4" t="s">
        <v>15</v>
      </c>
      <c r="D70" s="4" t="s">
        <v>26</v>
      </c>
      <c r="E70" s="26">
        <v>3</v>
      </c>
      <c r="F70" s="26">
        <v>2.7</v>
      </c>
      <c r="G70" s="20">
        <v>1</v>
      </c>
      <c r="H70" s="22">
        <f>E70*F70*G70</f>
        <v>8.1000000000000014</v>
      </c>
      <c r="I70" s="9" t="s">
        <v>59</v>
      </c>
      <c r="J70" s="9"/>
      <c r="K70" s="9" t="s">
        <v>7</v>
      </c>
      <c r="L70" s="14" t="s">
        <v>28</v>
      </c>
    </row>
    <row r="71" spans="1:12" ht="15.75" customHeight="1" x14ac:dyDescent="0.25">
      <c r="A71" s="13" t="s">
        <v>3</v>
      </c>
      <c r="B71" s="5">
        <v>12</v>
      </c>
      <c r="C71" s="4" t="s">
        <v>15</v>
      </c>
      <c r="D71" s="4" t="s">
        <v>16</v>
      </c>
      <c r="E71" s="26">
        <v>3</v>
      </c>
      <c r="F71" s="26">
        <v>2.7</v>
      </c>
      <c r="G71" s="20">
        <v>9</v>
      </c>
      <c r="H71" s="22">
        <f t="shared" ref="H71:H72" si="4">E71*F71*G71</f>
        <v>72.900000000000006</v>
      </c>
      <c r="I71" s="9" t="s">
        <v>59</v>
      </c>
      <c r="J71" s="9"/>
      <c r="K71" s="9" t="s">
        <v>7</v>
      </c>
      <c r="L71" s="14" t="s">
        <v>28</v>
      </c>
    </row>
    <row r="72" spans="1:12" x14ac:dyDescent="0.25">
      <c r="A72" s="13" t="s">
        <v>3</v>
      </c>
      <c r="B72" s="5">
        <v>12</v>
      </c>
      <c r="C72" s="4" t="s">
        <v>15</v>
      </c>
      <c r="D72" s="4" t="s">
        <v>16</v>
      </c>
      <c r="E72" s="26">
        <v>1</v>
      </c>
      <c r="F72" s="26">
        <v>2.7</v>
      </c>
      <c r="G72" s="20">
        <v>2</v>
      </c>
      <c r="H72" s="22">
        <f t="shared" si="4"/>
        <v>5.4</v>
      </c>
      <c r="I72" s="9" t="s">
        <v>59</v>
      </c>
      <c r="J72" s="9"/>
      <c r="K72" s="9" t="s">
        <v>7</v>
      </c>
      <c r="L72" s="14" t="s">
        <v>28</v>
      </c>
    </row>
    <row r="73" spans="1:12" s="2" customFormat="1" ht="28.5" customHeight="1" x14ac:dyDescent="0.25">
      <c r="A73" s="11" t="s">
        <v>48</v>
      </c>
      <c r="B73" s="10"/>
      <c r="C73" s="10"/>
      <c r="D73" s="10"/>
      <c r="E73" s="10"/>
      <c r="F73" s="10"/>
      <c r="G73" s="89" t="s">
        <v>150</v>
      </c>
      <c r="H73" s="25">
        <f>SUM(H74:H111)</f>
        <v>798.66327500000023</v>
      </c>
      <c r="I73" s="10"/>
      <c r="J73" s="89" t="s">
        <v>149</v>
      </c>
      <c r="K73" s="25">
        <f>SUM(H74:H77)+SUM(H80:H81)+SUM(H84:H86)+SUM(H90:H94)+SUM(H98:H101)</f>
        <v>475.24759999999998</v>
      </c>
      <c r="L73" s="12"/>
    </row>
    <row r="74" spans="1:12" x14ac:dyDescent="0.25">
      <c r="A74" s="13" t="s">
        <v>4</v>
      </c>
      <c r="B74" s="5">
        <v>-6.58</v>
      </c>
      <c r="C74" s="4" t="s">
        <v>15</v>
      </c>
      <c r="D74" s="4" t="s">
        <v>16</v>
      </c>
      <c r="E74" s="26">
        <v>1.4850000000000001</v>
      </c>
      <c r="F74" s="26">
        <v>4.5750000000000002</v>
      </c>
      <c r="G74" s="20">
        <v>1</v>
      </c>
      <c r="H74" s="22">
        <f t="shared" si="0"/>
        <v>6.7938750000000008</v>
      </c>
      <c r="I74" s="9" t="s">
        <v>33</v>
      </c>
      <c r="J74" s="9" t="s">
        <v>29</v>
      </c>
      <c r="K74" s="9" t="s">
        <v>33</v>
      </c>
      <c r="L74" s="14" t="s">
        <v>29</v>
      </c>
    </row>
    <row r="75" spans="1:12" x14ac:dyDescent="0.25">
      <c r="A75" s="13" t="s">
        <v>4</v>
      </c>
      <c r="B75" s="5">
        <v>-6.58</v>
      </c>
      <c r="C75" s="4" t="s">
        <v>15</v>
      </c>
      <c r="D75" s="4" t="s">
        <v>16</v>
      </c>
      <c r="E75" s="26">
        <v>1.5</v>
      </c>
      <c r="F75" s="26">
        <v>4.5750000000000002</v>
      </c>
      <c r="G75" s="20">
        <v>6</v>
      </c>
      <c r="H75" s="22">
        <f t="shared" si="0"/>
        <v>41.175000000000004</v>
      </c>
      <c r="I75" s="9" t="s">
        <v>33</v>
      </c>
      <c r="J75" s="9" t="s">
        <v>29</v>
      </c>
      <c r="K75" s="9" t="s">
        <v>33</v>
      </c>
      <c r="L75" s="14" t="s">
        <v>29</v>
      </c>
    </row>
    <row r="76" spans="1:12" x14ac:dyDescent="0.25">
      <c r="A76" s="13" t="s">
        <v>4</v>
      </c>
      <c r="B76" s="5">
        <v>-6.58</v>
      </c>
      <c r="C76" s="4" t="s">
        <v>15</v>
      </c>
      <c r="D76" s="4" t="s">
        <v>16</v>
      </c>
      <c r="E76" s="26">
        <v>1.4850000000000001</v>
      </c>
      <c r="F76" s="26">
        <v>1.67</v>
      </c>
      <c r="G76" s="20">
        <v>1</v>
      </c>
      <c r="H76" s="22">
        <f t="shared" si="0"/>
        <v>2.4799500000000001</v>
      </c>
      <c r="I76" s="9" t="s">
        <v>33</v>
      </c>
      <c r="J76" s="9" t="s">
        <v>29</v>
      </c>
      <c r="K76" s="9" t="s">
        <v>33</v>
      </c>
      <c r="L76" s="14" t="s">
        <v>29</v>
      </c>
    </row>
    <row r="77" spans="1:12" x14ac:dyDescent="0.25">
      <c r="A77" s="13" t="s">
        <v>4</v>
      </c>
      <c r="B77" s="5">
        <v>-6.58</v>
      </c>
      <c r="C77" s="4" t="s">
        <v>15</v>
      </c>
      <c r="D77" s="4" t="s">
        <v>16</v>
      </c>
      <c r="E77" s="26">
        <v>1.5</v>
      </c>
      <c r="F77" s="26">
        <v>1.67</v>
      </c>
      <c r="G77" s="20">
        <v>6</v>
      </c>
      <c r="H77" s="22">
        <f t="shared" ref="H77:H138" si="5">E77*F77*G77</f>
        <v>15.03</v>
      </c>
      <c r="I77" s="9" t="s">
        <v>33</v>
      </c>
      <c r="J77" s="9" t="s">
        <v>29</v>
      </c>
      <c r="K77" s="9" t="s">
        <v>33</v>
      </c>
      <c r="L77" s="14" t="s">
        <v>29</v>
      </c>
    </row>
    <row r="78" spans="1:12" ht="15.75" customHeight="1" x14ac:dyDescent="0.25">
      <c r="A78" s="13" t="s">
        <v>4</v>
      </c>
      <c r="B78" s="5">
        <v>-6.58</v>
      </c>
      <c r="C78" s="4" t="s">
        <v>15</v>
      </c>
      <c r="D78" s="4" t="s">
        <v>30</v>
      </c>
      <c r="E78" s="26">
        <v>1.4850000000000001</v>
      </c>
      <c r="F78" s="26">
        <v>0.33500000000000002</v>
      </c>
      <c r="G78" s="20">
        <v>1</v>
      </c>
      <c r="H78" s="22">
        <f t="shared" si="5"/>
        <v>0.49747500000000006</v>
      </c>
      <c r="I78" s="88" t="s">
        <v>97</v>
      </c>
      <c r="J78" s="9"/>
      <c r="K78" s="9" t="s">
        <v>33</v>
      </c>
      <c r="L78" s="14" t="s">
        <v>29</v>
      </c>
    </row>
    <row r="79" spans="1:12" ht="15.75" customHeight="1" x14ac:dyDescent="0.25">
      <c r="A79" s="13" t="s">
        <v>4</v>
      </c>
      <c r="B79" s="5">
        <v>-6.58</v>
      </c>
      <c r="C79" s="4" t="s">
        <v>15</v>
      </c>
      <c r="D79" s="4" t="s">
        <v>30</v>
      </c>
      <c r="E79" s="26">
        <v>1.5</v>
      </c>
      <c r="F79" s="26">
        <v>0.33500000000000002</v>
      </c>
      <c r="G79" s="20">
        <v>6</v>
      </c>
      <c r="H79" s="22">
        <f t="shared" si="5"/>
        <v>3.0150000000000006</v>
      </c>
      <c r="I79" s="88" t="s">
        <v>97</v>
      </c>
      <c r="J79" s="9"/>
      <c r="K79" s="9" t="s">
        <v>33</v>
      </c>
      <c r="L79" s="14" t="s">
        <v>29</v>
      </c>
    </row>
    <row r="80" spans="1:12" x14ac:dyDescent="0.25">
      <c r="A80" s="13" t="s">
        <v>6</v>
      </c>
      <c r="B80" s="5">
        <v>0</v>
      </c>
      <c r="C80" s="4" t="s">
        <v>15</v>
      </c>
      <c r="D80" s="4" t="s">
        <v>16</v>
      </c>
      <c r="E80" s="26">
        <v>1.4850000000000001</v>
      </c>
      <c r="F80" s="26">
        <v>2.665</v>
      </c>
      <c r="G80" s="20">
        <v>1</v>
      </c>
      <c r="H80" s="22">
        <f t="shared" si="5"/>
        <v>3.9575250000000004</v>
      </c>
      <c r="I80" s="9" t="s">
        <v>19</v>
      </c>
      <c r="J80" s="9" t="s">
        <v>20</v>
      </c>
      <c r="K80" s="9" t="s">
        <v>19</v>
      </c>
      <c r="L80" s="14" t="s">
        <v>20</v>
      </c>
    </row>
    <row r="81" spans="1:12" x14ac:dyDescent="0.25">
      <c r="A81" s="13" t="s">
        <v>6</v>
      </c>
      <c r="B81" s="5">
        <v>0</v>
      </c>
      <c r="C81" s="4" t="s">
        <v>15</v>
      </c>
      <c r="D81" s="4" t="s">
        <v>16</v>
      </c>
      <c r="E81" s="26">
        <v>1.5</v>
      </c>
      <c r="F81" s="26">
        <v>2.665</v>
      </c>
      <c r="G81" s="20">
        <v>20</v>
      </c>
      <c r="H81" s="22">
        <f t="shared" si="5"/>
        <v>79.95</v>
      </c>
      <c r="I81" s="9" t="s">
        <v>19</v>
      </c>
      <c r="J81" s="9" t="s">
        <v>20</v>
      </c>
      <c r="K81" s="9" t="s">
        <v>19</v>
      </c>
      <c r="L81" s="14" t="s">
        <v>20</v>
      </c>
    </row>
    <row r="82" spans="1:12" x14ac:dyDescent="0.25">
      <c r="A82" s="13" t="s">
        <v>6</v>
      </c>
      <c r="B82" s="5">
        <v>0</v>
      </c>
      <c r="C82" s="4" t="s">
        <v>15</v>
      </c>
      <c r="D82" s="4" t="s">
        <v>30</v>
      </c>
      <c r="E82" s="26">
        <v>1.4850000000000001</v>
      </c>
      <c r="F82" s="26">
        <v>0.33500000000000002</v>
      </c>
      <c r="G82" s="20">
        <v>1</v>
      </c>
      <c r="H82" s="22">
        <f t="shared" si="5"/>
        <v>0.49747500000000006</v>
      </c>
      <c r="I82" s="88" t="s">
        <v>97</v>
      </c>
      <c r="J82" s="9"/>
      <c r="K82" s="9" t="s">
        <v>19</v>
      </c>
      <c r="L82" s="14" t="s">
        <v>20</v>
      </c>
    </row>
    <row r="83" spans="1:12" x14ac:dyDescent="0.25">
      <c r="A83" s="13" t="s">
        <v>6</v>
      </c>
      <c r="B83" s="5">
        <v>0</v>
      </c>
      <c r="C83" s="4" t="s">
        <v>15</v>
      </c>
      <c r="D83" s="4" t="s">
        <v>30</v>
      </c>
      <c r="E83" s="26">
        <v>1.5</v>
      </c>
      <c r="F83" s="26">
        <v>0.33500000000000002</v>
      </c>
      <c r="G83" s="20">
        <v>20</v>
      </c>
      <c r="H83" s="22">
        <f t="shared" si="5"/>
        <v>10.050000000000001</v>
      </c>
      <c r="I83" s="88" t="s">
        <v>97</v>
      </c>
      <c r="J83" s="9"/>
      <c r="K83" s="9" t="s">
        <v>19</v>
      </c>
      <c r="L83" s="14" t="s">
        <v>20</v>
      </c>
    </row>
    <row r="84" spans="1:12" x14ac:dyDescent="0.25">
      <c r="A84" s="13" t="s">
        <v>0</v>
      </c>
      <c r="B84" s="5">
        <v>3</v>
      </c>
      <c r="C84" s="4" t="s">
        <v>15</v>
      </c>
      <c r="D84" s="4" t="s">
        <v>16</v>
      </c>
      <c r="E84" s="26">
        <v>1.4850000000000001</v>
      </c>
      <c r="F84" s="26">
        <v>2.15</v>
      </c>
      <c r="G84" s="20">
        <v>1</v>
      </c>
      <c r="H84" s="22">
        <f t="shared" si="5"/>
        <v>3.1927500000000002</v>
      </c>
      <c r="I84" s="9" t="s">
        <v>19</v>
      </c>
      <c r="J84" s="9" t="s">
        <v>20</v>
      </c>
      <c r="K84" s="9" t="s">
        <v>33</v>
      </c>
      <c r="L84" s="14" t="s">
        <v>22</v>
      </c>
    </row>
    <row r="85" spans="1:12" x14ac:dyDescent="0.25">
      <c r="A85" s="13" t="s">
        <v>0</v>
      </c>
      <c r="B85" s="5">
        <v>3</v>
      </c>
      <c r="C85" s="4" t="s">
        <v>15</v>
      </c>
      <c r="D85" s="4" t="s">
        <v>16</v>
      </c>
      <c r="E85" s="26">
        <v>1.5</v>
      </c>
      <c r="F85" s="26">
        <v>2.15</v>
      </c>
      <c r="G85" s="20">
        <v>19</v>
      </c>
      <c r="H85" s="22">
        <f t="shared" si="5"/>
        <v>61.274999999999991</v>
      </c>
      <c r="I85" s="9" t="s">
        <v>19</v>
      </c>
      <c r="J85" s="9" t="s">
        <v>20</v>
      </c>
      <c r="K85" s="9" t="s">
        <v>33</v>
      </c>
      <c r="L85" s="14" t="s">
        <v>22</v>
      </c>
    </row>
    <row r="86" spans="1:12" x14ac:dyDescent="0.25">
      <c r="A86" s="13" t="s">
        <v>0</v>
      </c>
      <c r="B86" s="5">
        <v>3</v>
      </c>
      <c r="C86" s="4" t="s">
        <v>17</v>
      </c>
      <c r="D86" s="4" t="s">
        <v>18</v>
      </c>
      <c r="E86" s="26">
        <v>1.5</v>
      </c>
      <c r="F86" s="26">
        <v>2.15</v>
      </c>
      <c r="G86" s="20">
        <v>1</v>
      </c>
      <c r="H86" s="22">
        <f t="shared" si="5"/>
        <v>3.2249999999999996</v>
      </c>
      <c r="I86" s="9" t="s">
        <v>19</v>
      </c>
      <c r="J86" s="9" t="s">
        <v>20</v>
      </c>
      <c r="K86" s="9" t="s">
        <v>33</v>
      </c>
      <c r="L86" s="14" t="s">
        <v>22</v>
      </c>
    </row>
    <row r="87" spans="1:12" x14ac:dyDescent="0.25">
      <c r="A87" s="13" t="s">
        <v>0</v>
      </c>
      <c r="B87" s="5">
        <v>3</v>
      </c>
      <c r="C87" s="4" t="s">
        <v>15</v>
      </c>
      <c r="D87" s="4" t="s">
        <v>30</v>
      </c>
      <c r="E87" s="26">
        <v>1.4850000000000001</v>
      </c>
      <c r="F87" s="26">
        <v>0.85</v>
      </c>
      <c r="G87" s="20">
        <v>1</v>
      </c>
      <c r="H87" s="22">
        <f t="shared" si="5"/>
        <v>1.2622500000000001</v>
      </c>
      <c r="I87" s="88" t="s">
        <v>97</v>
      </c>
      <c r="J87" s="9"/>
      <c r="K87" s="9" t="s">
        <v>33</v>
      </c>
      <c r="L87" s="14" t="s">
        <v>22</v>
      </c>
    </row>
    <row r="88" spans="1:12" ht="15.75" customHeight="1" x14ac:dyDescent="0.25">
      <c r="A88" s="13" t="s">
        <v>0</v>
      </c>
      <c r="B88" s="5">
        <v>3</v>
      </c>
      <c r="C88" s="4" t="s">
        <v>15</v>
      </c>
      <c r="D88" s="4" t="s">
        <v>30</v>
      </c>
      <c r="E88" s="26">
        <v>1.5</v>
      </c>
      <c r="F88" s="26">
        <v>0.85</v>
      </c>
      <c r="G88" s="20">
        <v>35</v>
      </c>
      <c r="H88" s="22">
        <f t="shared" si="5"/>
        <v>44.625</v>
      </c>
      <c r="I88" s="88" t="s">
        <v>97</v>
      </c>
      <c r="J88" s="9"/>
      <c r="K88" s="9" t="s">
        <v>33</v>
      </c>
      <c r="L88" s="14" t="s">
        <v>22</v>
      </c>
    </row>
    <row r="89" spans="1:12" ht="15.75" customHeight="1" x14ac:dyDescent="0.25">
      <c r="A89" s="13" t="s">
        <v>0</v>
      </c>
      <c r="B89" s="5">
        <v>3</v>
      </c>
      <c r="C89" s="4" t="s">
        <v>15</v>
      </c>
      <c r="D89" s="4" t="s">
        <v>30</v>
      </c>
      <c r="E89" s="26">
        <v>1.31</v>
      </c>
      <c r="F89" s="26">
        <v>0.85</v>
      </c>
      <c r="G89" s="20">
        <v>1</v>
      </c>
      <c r="H89" s="22">
        <f t="shared" si="5"/>
        <v>1.1134999999999999</v>
      </c>
      <c r="I89" s="88" t="s">
        <v>97</v>
      </c>
      <c r="J89" s="9"/>
      <c r="K89" s="9" t="s">
        <v>33</v>
      </c>
      <c r="L89" s="14" t="s">
        <v>22</v>
      </c>
    </row>
    <row r="90" spans="1:12" ht="15.75" customHeight="1" x14ac:dyDescent="0.25">
      <c r="A90" s="13" t="s">
        <v>0</v>
      </c>
      <c r="B90" s="5">
        <v>3</v>
      </c>
      <c r="C90" s="4" t="s">
        <v>15</v>
      </c>
      <c r="D90" s="4" t="s">
        <v>16</v>
      </c>
      <c r="E90" s="26">
        <v>1.5</v>
      </c>
      <c r="F90" s="26">
        <v>0.85</v>
      </c>
      <c r="G90" s="20">
        <v>16</v>
      </c>
      <c r="H90" s="22">
        <f t="shared" si="5"/>
        <v>20.399999999999999</v>
      </c>
      <c r="I90" s="9" t="s">
        <v>19</v>
      </c>
      <c r="J90" s="9" t="s">
        <v>20</v>
      </c>
      <c r="K90" s="9" t="s">
        <v>33</v>
      </c>
      <c r="L90" s="14" t="s">
        <v>22</v>
      </c>
    </row>
    <row r="91" spans="1:12" ht="15.75" customHeight="1" x14ac:dyDescent="0.25">
      <c r="A91" s="13" t="s">
        <v>1</v>
      </c>
      <c r="B91" s="5">
        <v>6</v>
      </c>
      <c r="C91" s="4" t="s">
        <v>15</v>
      </c>
      <c r="D91" s="4" t="s">
        <v>16</v>
      </c>
      <c r="E91" s="26">
        <v>1.4850000000000001</v>
      </c>
      <c r="F91" s="26">
        <v>2.15</v>
      </c>
      <c r="G91" s="20">
        <v>1</v>
      </c>
      <c r="H91" s="22">
        <f t="shared" si="5"/>
        <v>3.1927500000000002</v>
      </c>
      <c r="I91" s="9" t="s">
        <v>19</v>
      </c>
      <c r="J91" s="9" t="s">
        <v>20</v>
      </c>
      <c r="K91" s="9" t="s">
        <v>33</v>
      </c>
      <c r="L91" s="14" t="s">
        <v>22</v>
      </c>
    </row>
    <row r="92" spans="1:12" x14ac:dyDescent="0.25">
      <c r="A92" s="13" t="s">
        <v>1</v>
      </c>
      <c r="B92" s="5">
        <v>6</v>
      </c>
      <c r="C92" s="4" t="s">
        <v>15</v>
      </c>
      <c r="D92" s="4" t="s">
        <v>16</v>
      </c>
      <c r="E92" s="26">
        <v>1.5</v>
      </c>
      <c r="F92" s="26">
        <v>2.15</v>
      </c>
      <c r="G92" s="20">
        <v>34</v>
      </c>
      <c r="H92" s="22">
        <f t="shared" si="5"/>
        <v>109.64999999999999</v>
      </c>
      <c r="I92" s="9" t="s">
        <v>19</v>
      </c>
      <c r="J92" s="9" t="s">
        <v>20</v>
      </c>
      <c r="K92" s="9" t="s">
        <v>33</v>
      </c>
      <c r="L92" s="14" t="s">
        <v>22</v>
      </c>
    </row>
    <row r="93" spans="1:12" x14ac:dyDescent="0.25">
      <c r="A93" s="13" t="s">
        <v>1</v>
      </c>
      <c r="B93" s="5">
        <v>6</v>
      </c>
      <c r="C93" s="4" t="s">
        <v>15</v>
      </c>
      <c r="D93" s="4" t="s">
        <v>16</v>
      </c>
      <c r="E93" s="26">
        <v>1.31</v>
      </c>
      <c r="F93" s="26">
        <v>2.15</v>
      </c>
      <c r="G93" s="20">
        <v>1</v>
      </c>
      <c r="H93" s="22">
        <f t="shared" si="5"/>
        <v>2.8165</v>
      </c>
      <c r="I93" s="9" t="s">
        <v>19</v>
      </c>
      <c r="J93" s="9" t="s">
        <v>20</v>
      </c>
      <c r="K93" s="9" t="s">
        <v>33</v>
      </c>
      <c r="L93" s="14" t="s">
        <v>22</v>
      </c>
    </row>
    <row r="94" spans="1:12" x14ac:dyDescent="0.25">
      <c r="A94" s="13" t="s">
        <v>1</v>
      </c>
      <c r="B94" s="5">
        <v>6</v>
      </c>
      <c r="C94" s="4" t="s">
        <v>17</v>
      </c>
      <c r="D94" s="4" t="s">
        <v>18</v>
      </c>
      <c r="E94" s="26">
        <v>1.5</v>
      </c>
      <c r="F94" s="26">
        <v>2.15</v>
      </c>
      <c r="G94" s="20">
        <v>1</v>
      </c>
      <c r="H94" s="22">
        <f t="shared" si="5"/>
        <v>3.2249999999999996</v>
      </c>
      <c r="I94" s="9" t="s">
        <v>19</v>
      </c>
      <c r="J94" s="9" t="s">
        <v>20</v>
      </c>
      <c r="K94" s="9" t="s">
        <v>33</v>
      </c>
      <c r="L94" s="14" t="s">
        <v>22</v>
      </c>
    </row>
    <row r="95" spans="1:12" x14ac:dyDescent="0.25">
      <c r="A95" s="13" t="s">
        <v>1</v>
      </c>
      <c r="B95" s="5">
        <v>6</v>
      </c>
      <c r="C95" s="4" t="s">
        <v>15</v>
      </c>
      <c r="D95" s="4" t="s">
        <v>30</v>
      </c>
      <c r="E95" s="26">
        <v>1.4850000000000001</v>
      </c>
      <c r="F95" s="26">
        <v>0.85</v>
      </c>
      <c r="G95" s="20">
        <v>1</v>
      </c>
      <c r="H95" s="22">
        <f t="shared" si="5"/>
        <v>1.2622500000000001</v>
      </c>
      <c r="I95" s="88" t="s">
        <v>97</v>
      </c>
      <c r="J95" s="9"/>
      <c r="K95" s="9" t="s">
        <v>33</v>
      </c>
      <c r="L95" s="14" t="s">
        <v>22</v>
      </c>
    </row>
    <row r="96" spans="1:12" x14ac:dyDescent="0.25">
      <c r="A96" s="13" t="s">
        <v>1</v>
      </c>
      <c r="B96" s="5">
        <v>6</v>
      </c>
      <c r="C96" s="4" t="s">
        <v>15</v>
      </c>
      <c r="D96" s="4" t="s">
        <v>30</v>
      </c>
      <c r="E96" s="26">
        <v>1.5</v>
      </c>
      <c r="F96" s="26">
        <v>0.85</v>
      </c>
      <c r="G96" s="20">
        <v>34</v>
      </c>
      <c r="H96" s="22">
        <f t="shared" si="5"/>
        <v>43.349999999999994</v>
      </c>
      <c r="I96" s="88" t="s">
        <v>97</v>
      </c>
      <c r="J96" s="9"/>
      <c r="K96" s="9" t="s">
        <v>33</v>
      </c>
      <c r="L96" s="14" t="s">
        <v>22</v>
      </c>
    </row>
    <row r="97" spans="1:12" x14ac:dyDescent="0.25">
      <c r="A97" s="13" t="s">
        <v>1</v>
      </c>
      <c r="B97" s="5">
        <v>6</v>
      </c>
      <c r="C97" s="4" t="s">
        <v>15</v>
      </c>
      <c r="D97" s="4" t="s">
        <v>30</v>
      </c>
      <c r="E97" s="26">
        <v>1.31</v>
      </c>
      <c r="F97" s="26">
        <v>0.85</v>
      </c>
      <c r="G97" s="20">
        <v>1</v>
      </c>
      <c r="H97" s="22">
        <f t="shared" si="5"/>
        <v>1.1134999999999999</v>
      </c>
      <c r="I97" s="88" t="s">
        <v>97</v>
      </c>
      <c r="J97" s="9"/>
      <c r="K97" s="9" t="s">
        <v>33</v>
      </c>
      <c r="L97" s="14" t="s">
        <v>22</v>
      </c>
    </row>
    <row r="98" spans="1:12" x14ac:dyDescent="0.25">
      <c r="A98" s="13" t="s">
        <v>2</v>
      </c>
      <c r="B98" s="5">
        <v>9</v>
      </c>
      <c r="C98" s="4" t="s">
        <v>15</v>
      </c>
      <c r="D98" s="4" t="s">
        <v>16</v>
      </c>
      <c r="E98" s="26">
        <v>1.4850000000000001</v>
      </c>
      <c r="F98" s="26">
        <v>2.15</v>
      </c>
      <c r="G98" s="20">
        <v>1</v>
      </c>
      <c r="H98" s="22">
        <f t="shared" si="5"/>
        <v>3.1927500000000002</v>
      </c>
      <c r="I98" s="9" t="s">
        <v>19</v>
      </c>
      <c r="J98" s="9" t="s">
        <v>20</v>
      </c>
      <c r="K98" s="9" t="s">
        <v>33</v>
      </c>
      <c r="L98" s="14" t="s">
        <v>22</v>
      </c>
    </row>
    <row r="99" spans="1:12" x14ac:dyDescent="0.25">
      <c r="A99" s="13" t="s">
        <v>2</v>
      </c>
      <c r="B99" s="5">
        <v>9</v>
      </c>
      <c r="C99" s="4" t="s">
        <v>15</v>
      </c>
      <c r="D99" s="4" t="s">
        <v>16</v>
      </c>
      <c r="E99" s="26">
        <v>1.5</v>
      </c>
      <c r="F99" s="26">
        <v>2.15</v>
      </c>
      <c r="G99" s="20">
        <v>34</v>
      </c>
      <c r="H99" s="22">
        <f t="shared" si="5"/>
        <v>109.64999999999999</v>
      </c>
      <c r="I99" s="9" t="s">
        <v>19</v>
      </c>
      <c r="J99" s="9" t="s">
        <v>20</v>
      </c>
      <c r="K99" s="9" t="s">
        <v>33</v>
      </c>
      <c r="L99" s="14" t="s">
        <v>22</v>
      </c>
    </row>
    <row r="100" spans="1:12" x14ac:dyDescent="0.25">
      <c r="A100" s="13" t="s">
        <v>2</v>
      </c>
      <c r="B100" s="5">
        <v>9</v>
      </c>
      <c r="C100" s="4" t="s">
        <v>15</v>
      </c>
      <c r="D100" s="4" t="s">
        <v>16</v>
      </c>
      <c r="E100" s="26">
        <v>1.31</v>
      </c>
      <c r="F100" s="26">
        <v>2.15</v>
      </c>
      <c r="G100" s="20">
        <v>1</v>
      </c>
      <c r="H100" s="22">
        <f t="shared" si="5"/>
        <v>2.8165</v>
      </c>
      <c r="I100" s="9" t="s">
        <v>19</v>
      </c>
      <c r="J100" s="9" t="s">
        <v>20</v>
      </c>
      <c r="K100" s="9" t="s">
        <v>33</v>
      </c>
      <c r="L100" s="14" t="s">
        <v>22</v>
      </c>
    </row>
    <row r="101" spans="1:12" x14ac:dyDescent="0.25">
      <c r="A101" s="13" t="s">
        <v>2</v>
      </c>
      <c r="B101" s="5">
        <v>9</v>
      </c>
      <c r="C101" s="4" t="s">
        <v>17</v>
      </c>
      <c r="D101" s="4" t="s">
        <v>18</v>
      </c>
      <c r="E101" s="26">
        <v>1.5</v>
      </c>
      <c r="F101" s="26">
        <v>2.15</v>
      </c>
      <c r="G101" s="20">
        <v>1</v>
      </c>
      <c r="H101" s="22">
        <f t="shared" si="5"/>
        <v>3.2249999999999996</v>
      </c>
      <c r="I101" s="9" t="s">
        <v>19</v>
      </c>
      <c r="J101" s="9" t="s">
        <v>20</v>
      </c>
      <c r="K101" s="9" t="s">
        <v>33</v>
      </c>
      <c r="L101" s="14" t="s">
        <v>22</v>
      </c>
    </row>
    <row r="102" spans="1:12" x14ac:dyDescent="0.25">
      <c r="A102" s="13" t="s">
        <v>2</v>
      </c>
      <c r="B102" s="5">
        <v>9</v>
      </c>
      <c r="C102" s="4" t="s">
        <v>15</v>
      </c>
      <c r="D102" s="4" t="s">
        <v>30</v>
      </c>
      <c r="E102" s="26">
        <v>1.4850000000000001</v>
      </c>
      <c r="F102" s="26">
        <v>0.85</v>
      </c>
      <c r="G102" s="20">
        <v>1</v>
      </c>
      <c r="H102" s="22">
        <f t="shared" si="5"/>
        <v>1.2622500000000001</v>
      </c>
      <c r="I102" s="88" t="s">
        <v>97</v>
      </c>
      <c r="J102" s="9"/>
      <c r="K102" s="9" t="s">
        <v>33</v>
      </c>
      <c r="L102" s="14" t="s">
        <v>22</v>
      </c>
    </row>
    <row r="103" spans="1:12" x14ac:dyDescent="0.25">
      <c r="A103" s="13" t="s">
        <v>2</v>
      </c>
      <c r="B103" s="5">
        <v>9</v>
      </c>
      <c r="C103" s="4" t="s">
        <v>15</v>
      </c>
      <c r="D103" s="4" t="s">
        <v>30</v>
      </c>
      <c r="E103" s="26">
        <v>1.5</v>
      </c>
      <c r="F103" s="26">
        <v>0.85</v>
      </c>
      <c r="G103" s="20">
        <v>34</v>
      </c>
      <c r="H103" s="22">
        <f t="shared" si="5"/>
        <v>43.349999999999994</v>
      </c>
      <c r="I103" s="88" t="s">
        <v>97</v>
      </c>
      <c r="J103" s="9"/>
      <c r="K103" s="9" t="s">
        <v>33</v>
      </c>
      <c r="L103" s="14" t="s">
        <v>22</v>
      </c>
    </row>
    <row r="104" spans="1:12" x14ac:dyDescent="0.25">
      <c r="A104" s="13" t="s">
        <v>2</v>
      </c>
      <c r="B104" s="5">
        <v>9</v>
      </c>
      <c r="C104" s="4" t="s">
        <v>15</v>
      </c>
      <c r="D104" s="4" t="s">
        <v>30</v>
      </c>
      <c r="E104" s="26">
        <v>1.31</v>
      </c>
      <c r="F104" s="26">
        <v>0.85</v>
      </c>
      <c r="G104" s="20">
        <v>1</v>
      </c>
      <c r="H104" s="22">
        <f t="shared" si="5"/>
        <v>1.1134999999999999</v>
      </c>
      <c r="I104" s="88" t="s">
        <v>97</v>
      </c>
      <c r="J104" s="9"/>
      <c r="K104" s="9" t="s">
        <v>33</v>
      </c>
      <c r="L104" s="14" t="s">
        <v>22</v>
      </c>
    </row>
    <row r="105" spans="1:12" x14ac:dyDescent="0.25">
      <c r="A105" s="13" t="s">
        <v>3</v>
      </c>
      <c r="B105" s="5">
        <v>12</v>
      </c>
      <c r="C105" s="4" t="s">
        <v>15</v>
      </c>
      <c r="D105" s="4" t="s">
        <v>16</v>
      </c>
      <c r="E105" s="26">
        <v>1.4850000000000001</v>
      </c>
      <c r="F105" s="26">
        <v>2.58</v>
      </c>
      <c r="G105" s="20">
        <v>1</v>
      </c>
      <c r="H105" s="22">
        <f t="shared" si="5"/>
        <v>3.8313000000000001</v>
      </c>
      <c r="I105" s="9" t="s">
        <v>59</v>
      </c>
      <c r="J105" s="9" t="s">
        <v>20</v>
      </c>
      <c r="K105" s="9" t="s">
        <v>33</v>
      </c>
      <c r="L105" s="14" t="s">
        <v>22</v>
      </c>
    </row>
    <row r="106" spans="1:12" x14ac:dyDescent="0.25">
      <c r="A106" s="13" t="s">
        <v>3</v>
      </c>
      <c r="B106" s="5">
        <v>12</v>
      </c>
      <c r="C106" s="4" t="s">
        <v>15</v>
      </c>
      <c r="D106" s="4" t="s">
        <v>16</v>
      </c>
      <c r="E106" s="26">
        <v>1.5</v>
      </c>
      <c r="F106" s="26">
        <f>F105</f>
        <v>2.58</v>
      </c>
      <c r="G106" s="20">
        <v>32</v>
      </c>
      <c r="H106" s="22">
        <f t="shared" si="5"/>
        <v>123.84</v>
      </c>
      <c r="I106" s="9" t="s">
        <v>59</v>
      </c>
      <c r="J106" s="9" t="s">
        <v>20</v>
      </c>
      <c r="K106" s="9" t="s">
        <v>33</v>
      </c>
      <c r="L106" s="14" t="s">
        <v>22</v>
      </c>
    </row>
    <row r="107" spans="1:12" x14ac:dyDescent="0.25">
      <c r="A107" s="13" t="s">
        <v>3</v>
      </c>
      <c r="B107" s="5">
        <v>12</v>
      </c>
      <c r="C107" s="4" t="s">
        <v>15</v>
      </c>
      <c r="D107" s="4" t="s">
        <v>16</v>
      </c>
      <c r="E107" s="26">
        <v>1.31</v>
      </c>
      <c r="F107" s="26">
        <f>F106</f>
        <v>2.58</v>
      </c>
      <c r="G107" s="20">
        <v>1</v>
      </c>
      <c r="H107" s="22">
        <f t="shared" si="5"/>
        <v>3.3798000000000004</v>
      </c>
      <c r="I107" s="9" t="s">
        <v>59</v>
      </c>
      <c r="J107" s="9" t="s">
        <v>20</v>
      </c>
      <c r="K107" s="9" t="s">
        <v>33</v>
      </c>
      <c r="L107" s="14" t="s">
        <v>22</v>
      </c>
    </row>
    <row r="108" spans="1:12" x14ac:dyDescent="0.25">
      <c r="A108" s="13" t="s">
        <v>3</v>
      </c>
      <c r="B108" s="5">
        <v>12</v>
      </c>
      <c r="C108" s="4" t="s">
        <v>17</v>
      </c>
      <c r="D108" s="4" t="s">
        <v>18</v>
      </c>
      <c r="E108" s="26">
        <v>1.5</v>
      </c>
      <c r="F108" s="26">
        <f>F107</f>
        <v>2.58</v>
      </c>
      <c r="G108" s="20">
        <v>3</v>
      </c>
      <c r="H108" s="22">
        <f t="shared" si="5"/>
        <v>11.61</v>
      </c>
      <c r="I108" s="9" t="s">
        <v>59</v>
      </c>
      <c r="J108" s="9" t="s">
        <v>20</v>
      </c>
      <c r="K108" s="9" t="s">
        <v>33</v>
      </c>
      <c r="L108" s="14" t="s">
        <v>22</v>
      </c>
    </row>
    <row r="109" spans="1:12" ht="15.75" customHeight="1" x14ac:dyDescent="0.25">
      <c r="A109" s="13" t="s">
        <v>3</v>
      </c>
      <c r="B109" s="5">
        <v>12</v>
      </c>
      <c r="C109" s="4" t="s">
        <v>15</v>
      </c>
      <c r="D109" s="4" t="s">
        <v>30</v>
      </c>
      <c r="E109" s="26">
        <v>1.4850000000000001</v>
      </c>
      <c r="F109" s="26">
        <v>0.52500000000000002</v>
      </c>
      <c r="G109" s="20">
        <v>1</v>
      </c>
      <c r="H109" s="22">
        <f t="shared" si="5"/>
        <v>0.77962500000000012</v>
      </c>
      <c r="I109" s="88" t="s">
        <v>97</v>
      </c>
      <c r="J109" s="9"/>
      <c r="K109" s="9" t="s">
        <v>33</v>
      </c>
      <c r="L109" s="14" t="s">
        <v>22</v>
      </c>
    </row>
    <row r="110" spans="1:12" ht="15.75" customHeight="1" x14ac:dyDescent="0.25">
      <c r="A110" s="13" t="s">
        <v>3</v>
      </c>
      <c r="B110" s="5">
        <v>12</v>
      </c>
      <c r="C110" s="4" t="s">
        <v>15</v>
      </c>
      <c r="D110" s="4" t="s">
        <v>30</v>
      </c>
      <c r="E110" s="26">
        <v>1.5</v>
      </c>
      <c r="F110" s="26">
        <v>0.52500000000000002</v>
      </c>
      <c r="G110" s="20">
        <v>34</v>
      </c>
      <c r="H110" s="22">
        <f t="shared" si="5"/>
        <v>26.775000000000002</v>
      </c>
      <c r="I110" s="88" t="s">
        <v>97</v>
      </c>
      <c r="J110" s="9"/>
      <c r="K110" s="9" t="s">
        <v>33</v>
      </c>
      <c r="L110" s="14" t="s">
        <v>22</v>
      </c>
    </row>
    <row r="111" spans="1:12" ht="15.75" customHeight="1" x14ac:dyDescent="0.25">
      <c r="A111" s="13" t="s">
        <v>3</v>
      </c>
      <c r="B111" s="5">
        <v>12</v>
      </c>
      <c r="C111" s="4" t="s">
        <v>15</v>
      </c>
      <c r="D111" s="4" t="s">
        <v>30</v>
      </c>
      <c r="E111" s="26">
        <v>1.31</v>
      </c>
      <c r="F111" s="26">
        <v>0.52500000000000002</v>
      </c>
      <c r="G111" s="20">
        <v>1</v>
      </c>
      <c r="H111" s="22">
        <f t="shared" si="5"/>
        <v>0.68775000000000008</v>
      </c>
      <c r="I111" s="88" t="s">
        <v>97</v>
      </c>
      <c r="J111" s="9"/>
      <c r="K111" s="9" t="s">
        <v>33</v>
      </c>
      <c r="L111" s="14" t="s">
        <v>22</v>
      </c>
    </row>
    <row r="112" spans="1:12" s="2" customFormat="1" ht="28.5" customHeight="1" x14ac:dyDescent="0.25">
      <c r="A112" s="11" t="s">
        <v>49</v>
      </c>
      <c r="B112" s="10"/>
      <c r="C112" s="10"/>
      <c r="D112" s="10"/>
      <c r="E112" s="10"/>
      <c r="F112" s="10"/>
      <c r="G112" s="89" t="s">
        <v>150</v>
      </c>
      <c r="H112" s="25">
        <f>SUM(H113:H148)</f>
        <v>620.75822500000004</v>
      </c>
      <c r="I112" s="10"/>
      <c r="J112" s="89" t="s">
        <v>149</v>
      </c>
      <c r="K112" s="25">
        <f>SUM(H113:H117)+SUM(H122:H126)+SUM(H131:H135)</f>
        <v>340.66749999999996</v>
      </c>
      <c r="L112" s="12"/>
    </row>
    <row r="113" spans="1:12" x14ac:dyDescent="0.25">
      <c r="A113" s="13" t="s">
        <v>0</v>
      </c>
      <c r="B113" s="5">
        <v>3</v>
      </c>
      <c r="C113" s="4" t="s">
        <v>15</v>
      </c>
      <c r="D113" s="4" t="s">
        <v>16</v>
      </c>
      <c r="E113" s="26">
        <v>1.4850000000000001</v>
      </c>
      <c r="F113" s="26">
        <v>2.15</v>
      </c>
      <c r="G113" s="20">
        <v>1</v>
      </c>
      <c r="H113" s="22">
        <f t="shared" si="5"/>
        <v>3.1927500000000002</v>
      </c>
      <c r="I113" s="9" t="s">
        <v>19</v>
      </c>
      <c r="J113" s="9" t="s">
        <v>20</v>
      </c>
      <c r="K113" s="9" t="s">
        <v>19</v>
      </c>
      <c r="L113" s="14" t="s">
        <v>20</v>
      </c>
    </row>
    <row r="114" spans="1:12" x14ac:dyDescent="0.25">
      <c r="A114" s="13" t="s">
        <v>0</v>
      </c>
      <c r="B114" s="5">
        <v>3</v>
      </c>
      <c r="C114" s="4" t="s">
        <v>15</v>
      </c>
      <c r="D114" s="4" t="s">
        <v>16</v>
      </c>
      <c r="E114" s="26">
        <v>1.5</v>
      </c>
      <c r="F114" s="26">
        <v>2.15</v>
      </c>
      <c r="G114" s="20">
        <v>14</v>
      </c>
      <c r="H114" s="22">
        <f t="shared" si="5"/>
        <v>45.149999999999991</v>
      </c>
      <c r="I114" s="9" t="s">
        <v>19</v>
      </c>
      <c r="J114" s="9" t="s">
        <v>20</v>
      </c>
      <c r="K114" s="9" t="s">
        <v>19</v>
      </c>
      <c r="L114" s="14" t="s">
        <v>20</v>
      </c>
    </row>
    <row r="115" spans="1:12" x14ac:dyDescent="0.25">
      <c r="A115" s="13" t="s">
        <v>0</v>
      </c>
      <c r="B115" s="5">
        <v>3</v>
      </c>
      <c r="C115" s="4" t="s">
        <v>15</v>
      </c>
      <c r="D115" s="4" t="s">
        <v>16</v>
      </c>
      <c r="E115" s="26">
        <v>2</v>
      </c>
      <c r="F115" s="26">
        <v>2.15</v>
      </c>
      <c r="G115" s="20">
        <v>1</v>
      </c>
      <c r="H115" s="22">
        <f t="shared" si="5"/>
        <v>4.3</v>
      </c>
      <c r="I115" s="9" t="s">
        <v>19</v>
      </c>
      <c r="J115" s="9" t="s">
        <v>20</v>
      </c>
      <c r="K115" s="9" t="s">
        <v>19</v>
      </c>
      <c r="L115" s="14" t="s">
        <v>20</v>
      </c>
    </row>
    <row r="116" spans="1:12" x14ac:dyDescent="0.25">
      <c r="A116" s="13" t="s">
        <v>0</v>
      </c>
      <c r="B116" s="5">
        <v>3</v>
      </c>
      <c r="C116" s="4" t="s">
        <v>17</v>
      </c>
      <c r="D116" s="4" t="s">
        <v>18</v>
      </c>
      <c r="E116" s="26">
        <v>2</v>
      </c>
      <c r="F116" s="26">
        <v>2.15</v>
      </c>
      <c r="G116" s="20">
        <v>1</v>
      </c>
      <c r="H116" s="22">
        <f t="shared" si="5"/>
        <v>4.3</v>
      </c>
      <c r="I116" s="9" t="s">
        <v>19</v>
      </c>
      <c r="J116" s="9" t="s">
        <v>20</v>
      </c>
      <c r="K116" s="9" t="s">
        <v>19</v>
      </c>
      <c r="L116" s="14" t="s">
        <v>20</v>
      </c>
    </row>
    <row r="117" spans="1:12" x14ac:dyDescent="0.25">
      <c r="A117" s="13" t="s">
        <v>0</v>
      </c>
      <c r="B117" s="5">
        <v>3</v>
      </c>
      <c r="C117" s="4" t="s">
        <v>15</v>
      </c>
      <c r="D117" s="4" t="s">
        <v>16</v>
      </c>
      <c r="E117" s="26">
        <v>1.5</v>
      </c>
      <c r="F117" s="26">
        <f>(2.15+2.15/2)/2</f>
        <v>1.6124999999999998</v>
      </c>
      <c r="G117" s="20">
        <v>19</v>
      </c>
      <c r="H117" s="22">
        <f t="shared" si="5"/>
        <v>45.956249999999997</v>
      </c>
      <c r="I117" s="9" t="s">
        <v>19</v>
      </c>
      <c r="J117" s="9" t="s">
        <v>20</v>
      </c>
      <c r="K117" s="9" t="s">
        <v>19</v>
      </c>
      <c r="L117" s="14" t="s">
        <v>20</v>
      </c>
    </row>
    <row r="118" spans="1:12" x14ac:dyDescent="0.25">
      <c r="A118" s="13" t="s">
        <v>0</v>
      </c>
      <c r="B118" s="5">
        <v>3</v>
      </c>
      <c r="C118" s="4" t="s">
        <v>15</v>
      </c>
      <c r="D118" s="4" t="s">
        <v>30</v>
      </c>
      <c r="E118" s="26">
        <v>1.4850000000000001</v>
      </c>
      <c r="F118" s="26">
        <v>0.85</v>
      </c>
      <c r="G118" s="20">
        <v>1</v>
      </c>
      <c r="H118" s="22">
        <f t="shared" si="5"/>
        <v>1.2622500000000001</v>
      </c>
      <c r="I118" s="88" t="s">
        <v>97</v>
      </c>
      <c r="J118" s="9"/>
      <c r="K118" s="9" t="s">
        <v>19</v>
      </c>
      <c r="L118" s="14" t="s">
        <v>20</v>
      </c>
    </row>
    <row r="119" spans="1:12" x14ac:dyDescent="0.25">
      <c r="A119" s="13" t="s">
        <v>0</v>
      </c>
      <c r="B119" s="5">
        <v>3</v>
      </c>
      <c r="C119" s="4" t="s">
        <v>15</v>
      </c>
      <c r="D119" s="4" t="s">
        <v>30</v>
      </c>
      <c r="E119" s="26">
        <v>1.5</v>
      </c>
      <c r="F119" s="26">
        <v>0.85</v>
      </c>
      <c r="G119" s="20">
        <v>31</v>
      </c>
      <c r="H119" s="22">
        <f t="shared" si="5"/>
        <v>39.524999999999999</v>
      </c>
      <c r="I119" s="88" t="s">
        <v>97</v>
      </c>
      <c r="J119" s="9"/>
      <c r="K119" s="9" t="s">
        <v>19</v>
      </c>
      <c r="L119" s="14" t="s">
        <v>20</v>
      </c>
    </row>
    <row r="120" spans="1:12" x14ac:dyDescent="0.25">
      <c r="A120" s="13" t="s">
        <v>0</v>
      </c>
      <c r="B120" s="5">
        <v>3</v>
      </c>
      <c r="C120" s="4" t="s">
        <v>15</v>
      </c>
      <c r="D120" s="4" t="s">
        <v>30</v>
      </c>
      <c r="E120" s="26">
        <v>1.31</v>
      </c>
      <c r="F120" s="26">
        <v>0.85</v>
      </c>
      <c r="G120" s="20">
        <v>1</v>
      </c>
      <c r="H120" s="22">
        <f t="shared" si="5"/>
        <v>1.1134999999999999</v>
      </c>
      <c r="I120" s="88" t="s">
        <v>97</v>
      </c>
      <c r="J120" s="9"/>
      <c r="K120" s="9" t="s">
        <v>19</v>
      </c>
      <c r="L120" s="14" t="s">
        <v>20</v>
      </c>
    </row>
    <row r="121" spans="1:12" ht="15.75" customHeight="1" x14ac:dyDescent="0.25">
      <c r="A121" s="13" t="s">
        <v>0</v>
      </c>
      <c r="B121" s="5">
        <v>3</v>
      </c>
      <c r="C121" s="4" t="s">
        <v>15</v>
      </c>
      <c r="D121" s="4" t="s">
        <v>30</v>
      </c>
      <c r="E121" s="26">
        <v>2</v>
      </c>
      <c r="F121" s="26">
        <v>0.85</v>
      </c>
      <c r="G121" s="20">
        <v>3</v>
      </c>
      <c r="H121" s="22">
        <f t="shared" si="5"/>
        <v>5.0999999999999996</v>
      </c>
      <c r="I121" s="88" t="s">
        <v>97</v>
      </c>
      <c r="J121" s="9"/>
      <c r="K121" s="9" t="s">
        <v>19</v>
      </c>
      <c r="L121" s="14" t="s">
        <v>20</v>
      </c>
    </row>
    <row r="122" spans="1:12" ht="15.75" customHeight="1" x14ac:dyDescent="0.25">
      <c r="A122" s="13" t="s">
        <v>1</v>
      </c>
      <c r="B122" s="5">
        <v>6</v>
      </c>
      <c r="C122" s="4" t="s">
        <v>15</v>
      </c>
      <c r="D122" s="4" t="s">
        <v>16</v>
      </c>
      <c r="E122" s="26">
        <v>1.4850000000000001</v>
      </c>
      <c r="F122" s="26">
        <v>2.15</v>
      </c>
      <c r="G122" s="20">
        <v>1</v>
      </c>
      <c r="H122" s="22">
        <f t="shared" si="5"/>
        <v>3.1927500000000002</v>
      </c>
      <c r="I122" s="9" t="s">
        <v>19</v>
      </c>
      <c r="J122" s="9" t="s">
        <v>20</v>
      </c>
      <c r="K122" s="9" t="s">
        <v>33</v>
      </c>
      <c r="L122" s="14" t="s">
        <v>22</v>
      </c>
    </row>
    <row r="123" spans="1:12" ht="15.75" customHeight="1" x14ac:dyDescent="0.25">
      <c r="A123" s="13" t="s">
        <v>1</v>
      </c>
      <c r="B123" s="5">
        <v>6</v>
      </c>
      <c r="C123" s="4" t="s">
        <v>15</v>
      </c>
      <c r="D123" s="4" t="s">
        <v>16</v>
      </c>
      <c r="E123" s="26">
        <v>1.5</v>
      </c>
      <c r="F123" s="26">
        <v>2.15</v>
      </c>
      <c r="G123" s="20">
        <v>31</v>
      </c>
      <c r="H123" s="22">
        <f t="shared" si="5"/>
        <v>99.974999999999994</v>
      </c>
      <c r="I123" s="9" t="s">
        <v>19</v>
      </c>
      <c r="J123" s="9" t="s">
        <v>20</v>
      </c>
      <c r="K123" s="9" t="s">
        <v>33</v>
      </c>
      <c r="L123" s="14" t="s">
        <v>22</v>
      </c>
    </row>
    <row r="124" spans="1:12" ht="15.75" customHeight="1" x14ac:dyDescent="0.25">
      <c r="A124" s="13" t="s">
        <v>1</v>
      </c>
      <c r="B124" s="5">
        <v>6</v>
      </c>
      <c r="C124" s="4" t="s">
        <v>15</v>
      </c>
      <c r="D124" s="4" t="s">
        <v>16</v>
      </c>
      <c r="E124" s="26">
        <v>2</v>
      </c>
      <c r="F124" s="26">
        <v>2.15</v>
      </c>
      <c r="G124" s="20">
        <v>2</v>
      </c>
      <c r="H124" s="22">
        <f t="shared" si="5"/>
        <v>8.6</v>
      </c>
      <c r="I124" s="9" t="s">
        <v>19</v>
      </c>
      <c r="J124" s="9" t="s">
        <v>20</v>
      </c>
      <c r="K124" s="9" t="s">
        <v>33</v>
      </c>
      <c r="L124" s="14" t="s">
        <v>22</v>
      </c>
    </row>
    <row r="125" spans="1:12" ht="15.75" customHeight="1" x14ac:dyDescent="0.25">
      <c r="A125" s="13" t="s">
        <v>1</v>
      </c>
      <c r="B125" s="5">
        <v>6</v>
      </c>
      <c r="C125" s="4" t="s">
        <v>15</v>
      </c>
      <c r="D125" s="4" t="s">
        <v>16</v>
      </c>
      <c r="E125" s="26">
        <v>1.31</v>
      </c>
      <c r="F125" s="26">
        <v>2.15</v>
      </c>
      <c r="G125" s="20">
        <v>1</v>
      </c>
      <c r="H125" s="22">
        <f t="shared" si="5"/>
        <v>2.8165</v>
      </c>
      <c r="I125" s="9" t="s">
        <v>19</v>
      </c>
      <c r="J125" s="9" t="s">
        <v>20</v>
      </c>
      <c r="K125" s="9" t="s">
        <v>33</v>
      </c>
      <c r="L125" s="14" t="s">
        <v>22</v>
      </c>
    </row>
    <row r="126" spans="1:12" x14ac:dyDescent="0.25">
      <c r="A126" s="13" t="s">
        <v>1</v>
      </c>
      <c r="B126" s="5">
        <v>6</v>
      </c>
      <c r="C126" s="4" t="s">
        <v>17</v>
      </c>
      <c r="D126" s="4" t="s">
        <v>18</v>
      </c>
      <c r="E126" s="26">
        <v>2</v>
      </c>
      <c r="F126" s="26">
        <v>2.15</v>
      </c>
      <c r="G126" s="20">
        <v>1</v>
      </c>
      <c r="H126" s="22">
        <f t="shared" si="5"/>
        <v>4.3</v>
      </c>
      <c r="I126" s="9" t="s">
        <v>19</v>
      </c>
      <c r="J126" s="9" t="s">
        <v>20</v>
      </c>
      <c r="K126" s="9" t="s">
        <v>33</v>
      </c>
      <c r="L126" s="14" t="s">
        <v>22</v>
      </c>
    </row>
    <row r="127" spans="1:12" x14ac:dyDescent="0.25">
      <c r="A127" s="13" t="s">
        <v>1</v>
      </c>
      <c r="B127" s="5">
        <v>6</v>
      </c>
      <c r="C127" s="4" t="s">
        <v>15</v>
      </c>
      <c r="D127" s="4" t="s">
        <v>30</v>
      </c>
      <c r="E127" s="26">
        <v>1.4850000000000001</v>
      </c>
      <c r="F127" s="26">
        <v>0.85</v>
      </c>
      <c r="G127" s="20">
        <v>1</v>
      </c>
      <c r="H127" s="22">
        <f t="shared" si="5"/>
        <v>1.2622500000000001</v>
      </c>
      <c r="I127" s="88" t="s">
        <v>97</v>
      </c>
      <c r="J127" s="9"/>
      <c r="K127" s="9" t="s">
        <v>33</v>
      </c>
      <c r="L127" s="14" t="s">
        <v>22</v>
      </c>
    </row>
    <row r="128" spans="1:12" x14ac:dyDescent="0.25">
      <c r="A128" s="13" t="s">
        <v>1</v>
      </c>
      <c r="B128" s="5">
        <v>6</v>
      </c>
      <c r="C128" s="4" t="s">
        <v>15</v>
      </c>
      <c r="D128" s="4" t="s">
        <v>30</v>
      </c>
      <c r="E128" s="26">
        <v>1.5</v>
      </c>
      <c r="F128" s="26">
        <v>0.85</v>
      </c>
      <c r="G128" s="20">
        <v>31</v>
      </c>
      <c r="H128" s="22">
        <f t="shared" si="5"/>
        <v>39.524999999999999</v>
      </c>
      <c r="I128" s="88" t="s">
        <v>97</v>
      </c>
      <c r="J128" s="9"/>
      <c r="K128" s="9" t="s">
        <v>33</v>
      </c>
      <c r="L128" s="14" t="s">
        <v>22</v>
      </c>
    </row>
    <row r="129" spans="1:12" x14ac:dyDescent="0.25">
      <c r="A129" s="13" t="s">
        <v>1</v>
      </c>
      <c r="B129" s="5">
        <v>6</v>
      </c>
      <c r="C129" s="4" t="s">
        <v>15</v>
      </c>
      <c r="D129" s="4" t="s">
        <v>30</v>
      </c>
      <c r="E129" s="26">
        <v>2</v>
      </c>
      <c r="F129" s="26">
        <v>0.85</v>
      </c>
      <c r="G129" s="20">
        <v>3</v>
      </c>
      <c r="H129" s="22">
        <f t="shared" si="5"/>
        <v>5.0999999999999996</v>
      </c>
      <c r="I129" s="88" t="s">
        <v>97</v>
      </c>
      <c r="J129" s="9"/>
      <c r="K129" s="9" t="s">
        <v>33</v>
      </c>
      <c r="L129" s="14" t="s">
        <v>22</v>
      </c>
    </row>
    <row r="130" spans="1:12" x14ac:dyDescent="0.25">
      <c r="A130" s="13" t="s">
        <v>1</v>
      </c>
      <c r="B130" s="5">
        <v>6</v>
      </c>
      <c r="C130" s="4" t="s">
        <v>15</v>
      </c>
      <c r="D130" s="4" t="s">
        <v>30</v>
      </c>
      <c r="E130" s="26">
        <v>1.31</v>
      </c>
      <c r="F130" s="26">
        <v>0.85</v>
      </c>
      <c r="G130" s="20">
        <v>1</v>
      </c>
      <c r="H130" s="22">
        <f t="shared" si="5"/>
        <v>1.1134999999999999</v>
      </c>
      <c r="I130" s="88" t="s">
        <v>97</v>
      </c>
      <c r="J130" s="9"/>
      <c r="K130" s="9" t="s">
        <v>33</v>
      </c>
      <c r="L130" s="14" t="s">
        <v>22</v>
      </c>
    </row>
    <row r="131" spans="1:12" x14ac:dyDescent="0.25">
      <c r="A131" s="13" t="s">
        <v>2</v>
      </c>
      <c r="B131" s="5">
        <v>9</v>
      </c>
      <c r="C131" s="4" t="s">
        <v>15</v>
      </c>
      <c r="D131" s="4" t="s">
        <v>16</v>
      </c>
      <c r="E131" s="26">
        <v>1.4850000000000001</v>
      </c>
      <c r="F131" s="26">
        <v>2.15</v>
      </c>
      <c r="G131" s="20">
        <v>1</v>
      </c>
      <c r="H131" s="22">
        <f t="shared" si="5"/>
        <v>3.1927500000000002</v>
      </c>
      <c r="I131" s="9" t="s">
        <v>19</v>
      </c>
      <c r="J131" s="9" t="s">
        <v>20</v>
      </c>
      <c r="K131" s="9" t="s">
        <v>33</v>
      </c>
      <c r="L131" s="14" t="s">
        <v>22</v>
      </c>
    </row>
    <row r="132" spans="1:12" x14ac:dyDescent="0.25">
      <c r="A132" s="13" t="s">
        <v>2</v>
      </c>
      <c r="B132" s="5">
        <v>9</v>
      </c>
      <c r="C132" s="4" t="s">
        <v>15</v>
      </c>
      <c r="D132" s="4" t="s">
        <v>16</v>
      </c>
      <c r="E132" s="26">
        <v>1.5</v>
      </c>
      <c r="F132" s="26">
        <v>2.15</v>
      </c>
      <c r="G132" s="20">
        <v>31</v>
      </c>
      <c r="H132" s="22">
        <f t="shared" si="5"/>
        <v>99.974999999999994</v>
      </c>
      <c r="I132" s="9" t="s">
        <v>19</v>
      </c>
      <c r="J132" s="9" t="s">
        <v>20</v>
      </c>
      <c r="K132" s="9" t="s">
        <v>33</v>
      </c>
      <c r="L132" s="14" t="s">
        <v>22</v>
      </c>
    </row>
    <row r="133" spans="1:12" x14ac:dyDescent="0.25">
      <c r="A133" s="13" t="s">
        <v>2</v>
      </c>
      <c r="B133" s="5">
        <v>9</v>
      </c>
      <c r="C133" s="4" t="s">
        <v>15</v>
      </c>
      <c r="D133" s="4" t="s">
        <v>16</v>
      </c>
      <c r="E133" s="26">
        <v>2</v>
      </c>
      <c r="F133" s="26">
        <v>2.15</v>
      </c>
      <c r="G133" s="20">
        <v>2</v>
      </c>
      <c r="H133" s="22">
        <f t="shared" si="5"/>
        <v>8.6</v>
      </c>
      <c r="I133" s="9" t="s">
        <v>19</v>
      </c>
      <c r="J133" s="9" t="s">
        <v>20</v>
      </c>
      <c r="K133" s="9" t="s">
        <v>33</v>
      </c>
      <c r="L133" s="14" t="s">
        <v>22</v>
      </c>
    </row>
    <row r="134" spans="1:12" x14ac:dyDescent="0.25">
      <c r="A134" s="13" t="s">
        <v>2</v>
      </c>
      <c r="B134" s="5">
        <v>9</v>
      </c>
      <c r="C134" s="4" t="s">
        <v>15</v>
      </c>
      <c r="D134" s="4" t="s">
        <v>16</v>
      </c>
      <c r="E134" s="26">
        <v>1.31</v>
      </c>
      <c r="F134" s="26">
        <v>2.15</v>
      </c>
      <c r="G134" s="20">
        <v>1</v>
      </c>
      <c r="H134" s="22">
        <f t="shared" si="5"/>
        <v>2.8165</v>
      </c>
      <c r="I134" s="9" t="s">
        <v>19</v>
      </c>
      <c r="J134" s="9" t="s">
        <v>20</v>
      </c>
      <c r="K134" s="9" t="s">
        <v>33</v>
      </c>
      <c r="L134" s="14" t="s">
        <v>22</v>
      </c>
    </row>
    <row r="135" spans="1:12" x14ac:dyDescent="0.25">
      <c r="A135" s="13" t="s">
        <v>2</v>
      </c>
      <c r="B135" s="5">
        <v>9</v>
      </c>
      <c r="C135" s="4" t="s">
        <v>17</v>
      </c>
      <c r="D135" s="4" t="s">
        <v>18</v>
      </c>
      <c r="E135" s="26">
        <v>2</v>
      </c>
      <c r="F135" s="26">
        <v>2.15</v>
      </c>
      <c r="G135" s="20">
        <v>1</v>
      </c>
      <c r="H135" s="22">
        <f t="shared" si="5"/>
        <v>4.3</v>
      </c>
      <c r="I135" s="9" t="s">
        <v>19</v>
      </c>
      <c r="J135" s="9" t="s">
        <v>20</v>
      </c>
      <c r="K135" s="9" t="s">
        <v>33</v>
      </c>
      <c r="L135" s="14" t="s">
        <v>22</v>
      </c>
    </row>
    <row r="136" spans="1:12" x14ac:dyDescent="0.25">
      <c r="A136" s="13" t="s">
        <v>2</v>
      </c>
      <c r="B136" s="5">
        <v>9</v>
      </c>
      <c r="C136" s="4" t="s">
        <v>15</v>
      </c>
      <c r="D136" s="4" t="s">
        <v>30</v>
      </c>
      <c r="E136" s="26">
        <v>1.4850000000000001</v>
      </c>
      <c r="F136" s="26">
        <v>0.85</v>
      </c>
      <c r="G136" s="20">
        <v>1</v>
      </c>
      <c r="H136" s="22">
        <f t="shared" si="5"/>
        <v>1.2622500000000001</v>
      </c>
      <c r="I136" s="88" t="s">
        <v>97</v>
      </c>
      <c r="J136" s="9"/>
      <c r="K136" s="9" t="s">
        <v>33</v>
      </c>
      <c r="L136" s="14" t="s">
        <v>22</v>
      </c>
    </row>
    <row r="137" spans="1:12" x14ac:dyDescent="0.25">
      <c r="A137" s="13" t="s">
        <v>2</v>
      </c>
      <c r="B137" s="5">
        <v>9</v>
      </c>
      <c r="C137" s="4" t="s">
        <v>15</v>
      </c>
      <c r="D137" s="4" t="s">
        <v>30</v>
      </c>
      <c r="E137" s="26">
        <v>1.5</v>
      </c>
      <c r="F137" s="26">
        <v>0.85</v>
      </c>
      <c r="G137" s="20">
        <v>31</v>
      </c>
      <c r="H137" s="22">
        <f t="shared" si="5"/>
        <v>39.524999999999999</v>
      </c>
      <c r="I137" s="88" t="s">
        <v>97</v>
      </c>
      <c r="J137" s="9"/>
      <c r="K137" s="9" t="s">
        <v>33</v>
      </c>
      <c r="L137" s="14" t="s">
        <v>22</v>
      </c>
    </row>
    <row r="138" spans="1:12" x14ac:dyDescent="0.25">
      <c r="A138" s="13" t="s">
        <v>2</v>
      </c>
      <c r="B138" s="5">
        <v>9</v>
      </c>
      <c r="C138" s="4" t="s">
        <v>15</v>
      </c>
      <c r="D138" s="4" t="s">
        <v>30</v>
      </c>
      <c r="E138" s="26">
        <v>2</v>
      </c>
      <c r="F138" s="26">
        <v>0.85</v>
      </c>
      <c r="G138" s="20">
        <v>3</v>
      </c>
      <c r="H138" s="22">
        <f t="shared" si="5"/>
        <v>5.0999999999999996</v>
      </c>
      <c r="I138" s="88" t="s">
        <v>97</v>
      </c>
      <c r="J138" s="9"/>
      <c r="K138" s="9" t="s">
        <v>33</v>
      </c>
      <c r="L138" s="14" t="s">
        <v>22</v>
      </c>
    </row>
    <row r="139" spans="1:12" x14ac:dyDescent="0.25">
      <c r="A139" s="13" t="s">
        <v>2</v>
      </c>
      <c r="B139" s="5">
        <v>9</v>
      </c>
      <c r="C139" s="4" t="s">
        <v>15</v>
      </c>
      <c r="D139" s="4" t="s">
        <v>30</v>
      </c>
      <c r="E139" s="26">
        <v>1.31</v>
      </c>
      <c r="F139" s="26">
        <v>0.85</v>
      </c>
      <c r="G139" s="20">
        <v>1</v>
      </c>
      <c r="H139" s="22">
        <f t="shared" ref="H139:H148" si="6">E139*F139*G139</f>
        <v>1.1134999999999999</v>
      </c>
      <c r="I139" s="88" t="s">
        <v>97</v>
      </c>
      <c r="J139" s="9"/>
      <c r="K139" s="9" t="s">
        <v>33</v>
      </c>
      <c r="L139" s="14" t="s">
        <v>22</v>
      </c>
    </row>
    <row r="140" spans="1:12" x14ac:dyDescent="0.25">
      <c r="A140" s="13" t="s">
        <v>3</v>
      </c>
      <c r="B140" s="5">
        <v>12</v>
      </c>
      <c r="C140" s="4" t="s">
        <v>15</v>
      </c>
      <c r="D140" s="4" t="s">
        <v>16</v>
      </c>
      <c r="E140" s="26">
        <v>1.4850000000000001</v>
      </c>
      <c r="F140" s="26">
        <v>2.58</v>
      </c>
      <c r="G140" s="20">
        <v>1</v>
      </c>
      <c r="H140" s="22">
        <f t="shared" si="6"/>
        <v>3.8313000000000001</v>
      </c>
      <c r="I140" s="9" t="s">
        <v>59</v>
      </c>
      <c r="J140" s="9" t="s">
        <v>20</v>
      </c>
      <c r="K140" s="9" t="s">
        <v>33</v>
      </c>
      <c r="L140" s="14" t="s">
        <v>22</v>
      </c>
    </row>
    <row r="141" spans="1:12" x14ac:dyDescent="0.25">
      <c r="A141" s="13" t="s">
        <v>3</v>
      </c>
      <c r="B141" s="5">
        <v>12</v>
      </c>
      <c r="C141" s="4" t="s">
        <v>15</v>
      </c>
      <c r="D141" s="4" t="s">
        <v>16</v>
      </c>
      <c r="E141" s="26">
        <v>1.5</v>
      </c>
      <c r="F141" s="26">
        <v>2.58</v>
      </c>
      <c r="G141" s="20">
        <v>24</v>
      </c>
      <c r="H141" s="22">
        <f t="shared" si="6"/>
        <v>92.88</v>
      </c>
      <c r="I141" s="9" t="s">
        <v>59</v>
      </c>
      <c r="J141" s="9" t="s">
        <v>20</v>
      </c>
      <c r="K141" s="9" t="s">
        <v>33</v>
      </c>
      <c r="L141" s="14" t="s">
        <v>22</v>
      </c>
    </row>
    <row r="142" spans="1:12" x14ac:dyDescent="0.25">
      <c r="A142" s="13" t="s">
        <v>3</v>
      </c>
      <c r="B142" s="5">
        <v>12</v>
      </c>
      <c r="C142" s="4" t="s">
        <v>15</v>
      </c>
      <c r="D142" s="4" t="s">
        <v>16</v>
      </c>
      <c r="E142" s="26">
        <v>2</v>
      </c>
      <c r="F142" s="26">
        <v>2.58</v>
      </c>
      <c r="G142" s="20">
        <v>2</v>
      </c>
      <c r="H142" s="22">
        <f t="shared" si="6"/>
        <v>10.32</v>
      </c>
      <c r="I142" s="9" t="s">
        <v>59</v>
      </c>
      <c r="J142" s="9" t="s">
        <v>20</v>
      </c>
      <c r="K142" s="9" t="s">
        <v>33</v>
      </c>
      <c r="L142" s="14" t="s">
        <v>22</v>
      </c>
    </row>
    <row r="143" spans="1:12" x14ac:dyDescent="0.25">
      <c r="A143" s="13" t="s">
        <v>3</v>
      </c>
      <c r="B143" s="5">
        <v>12</v>
      </c>
      <c r="C143" s="4" t="s">
        <v>15</v>
      </c>
      <c r="D143" s="4" t="s">
        <v>16</v>
      </c>
      <c r="E143" s="26">
        <v>1.31</v>
      </c>
      <c r="F143" s="26">
        <v>2.58</v>
      </c>
      <c r="G143" s="20">
        <v>1</v>
      </c>
      <c r="H143" s="22">
        <f t="shared" si="6"/>
        <v>3.3798000000000004</v>
      </c>
      <c r="I143" s="9" t="s">
        <v>59</v>
      </c>
      <c r="J143" s="9" t="s">
        <v>20</v>
      </c>
      <c r="K143" s="9" t="s">
        <v>33</v>
      </c>
      <c r="L143" s="14" t="s">
        <v>22</v>
      </c>
    </row>
    <row r="144" spans="1:12" x14ac:dyDescent="0.25">
      <c r="A144" s="13" t="s">
        <v>3</v>
      </c>
      <c r="B144" s="5">
        <v>12</v>
      </c>
      <c r="C144" s="4" t="s">
        <v>17</v>
      </c>
      <c r="D144" s="4" t="s">
        <v>18</v>
      </c>
      <c r="E144" s="26">
        <v>2</v>
      </c>
      <c r="F144" s="26">
        <v>2.58</v>
      </c>
      <c r="G144" s="20">
        <v>1</v>
      </c>
      <c r="H144" s="22">
        <f t="shared" si="6"/>
        <v>5.16</v>
      </c>
      <c r="I144" s="9" t="s">
        <v>59</v>
      </c>
      <c r="J144" s="9" t="s">
        <v>20</v>
      </c>
      <c r="K144" s="9" t="s">
        <v>33</v>
      </c>
      <c r="L144" s="14" t="s">
        <v>22</v>
      </c>
    </row>
    <row r="145" spans="1:12" x14ac:dyDescent="0.25">
      <c r="A145" s="13" t="s">
        <v>3</v>
      </c>
      <c r="B145" s="5">
        <v>12</v>
      </c>
      <c r="C145" s="4" t="s">
        <v>15</v>
      </c>
      <c r="D145" s="4" t="s">
        <v>30</v>
      </c>
      <c r="E145" s="26">
        <v>1.4850000000000001</v>
      </c>
      <c r="F145" s="26">
        <v>0.52500000000000002</v>
      </c>
      <c r="G145" s="20">
        <v>1</v>
      </c>
      <c r="H145" s="22">
        <f t="shared" si="6"/>
        <v>0.77962500000000012</v>
      </c>
      <c r="I145" s="88" t="s">
        <v>97</v>
      </c>
      <c r="J145" s="88"/>
      <c r="K145" s="9" t="s">
        <v>33</v>
      </c>
      <c r="L145" s="14" t="s">
        <v>22</v>
      </c>
    </row>
    <row r="146" spans="1:12" ht="15.75" customHeight="1" x14ac:dyDescent="0.25">
      <c r="A146" s="13" t="s">
        <v>3</v>
      </c>
      <c r="B146" s="5">
        <v>12</v>
      </c>
      <c r="C146" s="4" t="s">
        <v>15</v>
      </c>
      <c r="D146" s="4" t="s">
        <v>30</v>
      </c>
      <c r="E146" s="26">
        <v>1.5</v>
      </c>
      <c r="F146" s="26">
        <v>0.52500000000000002</v>
      </c>
      <c r="G146" s="20">
        <f>31-7</f>
        <v>24</v>
      </c>
      <c r="H146" s="22">
        <f t="shared" si="6"/>
        <v>18.900000000000002</v>
      </c>
      <c r="I146" s="88" t="s">
        <v>97</v>
      </c>
      <c r="J146" s="9"/>
      <c r="K146" s="9" t="s">
        <v>33</v>
      </c>
      <c r="L146" s="14" t="s">
        <v>22</v>
      </c>
    </row>
    <row r="147" spans="1:12" ht="15.75" customHeight="1" x14ac:dyDescent="0.25">
      <c r="A147" s="13" t="s">
        <v>3</v>
      </c>
      <c r="B147" s="5">
        <v>12</v>
      </c>
      <c r="C147" s="4" t="s">
        <v>15</v>
      </c>
      <c r="D147" s="4" t="s">
        <v>30</v>
      </c>
      <c r="E147" s="26">
        <v>2</v>
      </c>
      <c r="F147" s="26">
        <v>0.52500000000000002</v>
      </c>
      <c r="G147" s="20">
        <v>3</v>
      </c>
      <c r="H147" s="22">
        <f t="shared" si="6"/>
        <v>3.1500000000000004</v>
      </c>
      <c r="I147" s="88" t="s">
        <v>97</v>
      </c>
      <c r="J147" s="9"/>
      <c r="K147" s="9" t="s">
        <v>33</v>
      </c>
      <c r="L147" s="14" t="s">
        <v>22</v>
      </c>
    </row>
    <row r="148" spans="1:12" ht="16.5" thickBot="1" x14ac:dyDescent="0.3">
      <c r="A148" s="13" t="s">
        <v>3</v>
      </c>
      <c r="B148" s="5">
        <v>12</v>
      </c>
      <c r="C148" s="4" t="s">
        <v>15</v>
      </c>
      <c r="D148" s="4" t="s">
        <v>30</v>
      </c>
      <c r="E148" s="26">
        <v>1.31</v>
      </c>
      <c r="F148" s="26">
        <v>0.52500000000000002</v>
      </c>
      <c r="G148" s="20">
        <v>1</v>
      </c>
      <c r="H148" s="22">
        <f t="shared" si="6"/>
        <v>0.68775000000000008</v>
      </c>
      <c r="I148" s="88" t="s">
        <v>97</v>
      </c>
      <c r="J148" s="9"/>
      <c r="K148" s="9" t="s">
        <v>33</v>
      </c>
      <c r="L148" s="14" t="s">
        <v>22</v>
      </c>
    </row>
    <row r="149" spans="1:12" s="2" customFormat="1" ht="28.5" customHeight="1" thickTop="1" thickBot="1" x14ac:dyDescent="0.3">
      <c r="A149" s="93" t="s">
        <v>50</v>
      </c>
      <c r="B149" s="94"/>
      <c r="C149" s="94"/>
      <c r="D149" s="94"/>
      <c r="E149" s="94"/>
      <c r="F149" s="94"/>
      <c r="G149" s="94"/>
      <c r="H149" s="94"/>
      <c r="I149" s="94"/>
      <c r="J149" s="94"/>
      <c r="K149" s="94"/>
      <c r="L149" s="95"/>
    </row>
    <row r="150" spans="1:12" s="2" customFormat="1" ht="28.5" customHeight="1" thickTop="1" x14ac:dyDescent="0.25">
      <c r="A150" s="11" t="s">
        <v>47</v>
      </c>
      <c r="B150" s="10"/>
      <c r="C150" s="10"/>
      <c r="D150" s="10"/>
      <c r="E150" s="10"/>
      <c r="F150" s="10"/>
      <c r="G150" s="89" t="s">
        <v>150</v>
      </c>
      <c r="H150" s="25">
        <f>SUM(H151:H167)</f>
        <v>624.32804999999985</v>
      </c>
      <c r="I150" s="10"/>
      <c r="J150" s="89" t="s">
        <v>149</v>
      </c>
      <c r="K150" s="25">
        <f>SUM(H151:H167)</f>
        <v>624.32804999999985</v>
      </c>
      <c r="L150" s="12"/>
    </row>
    <row r="151" spans="1:12" x14ac:dyDescent="0.25">
      <c r="A151" s="13" t="s">
        <v>4</v>
      </c>
      <c r="B151" s="5">
        <v>-6.58</v>
      </c>
      <c r="C151" s="4" t="s">
        <v>17</v>
      </c>
      <c r="D151" s="4" t="s">
        <v>18</v>
      </c>
      <c r="E151" s="26">
        <v>2.0339999999999998</v>
      </c>
      <c r="F151" s="26">
        <v>2.0649999999999999</v>
      </c>
      <c r="G151" s="20">
        <v>1</v>
      </c>
      <c r="H151" s="22">
        <f t="shared" ref="H151:H214" si="7">E151*F151*G151</f>
        <v>4.2002099999999993</v>
      </c>
      <c r="I151" s="9" t="s">
        <v>19</v>
      </c>
      <c r="J151" s="9" t="s">
        <v>20</v>
      </c>
      <c r="K151" s="9" t="s">
        <v>19</v>
      </c>
      <c r="L151" s="14" t="s">
        <v>20</v>
      </c>
    </row>
    <row r="152" spans="1:12" x14ac:dyDescent="0.25">
      <c r="A152" s="13" t="s">
        <v>4</v>
      </c>
      <c r="B152" s="5">
        <v>-6.58</v>
      </c>
      <c r="C152" s="4" t="s">
        <v>15</v>
      </c>
      <c r="D152" s="4" t="s">
        <v>18</v>
      </c>
      <c r="E152" s="26">
        <v>2.0339999999999998</v>
      </c>
      <c r="F152" s="26">
        <v>2.0649999999999999</v>
      </c>
      <c r="G152" s="20">
        <v>1</v>
      </c>
      <c r="H152" s="22">
        <f t="shared" si="7"/>
        <v>4.2002099999999993</v>
      </c>
      <c r="I152" s="9" t="s">
        <v>19</v>
      </c>
      <c r="J152" s="9" t="s">
        <v>20</v>
      </c>
      <c r="K152" s="9" t="s">
        <v>19</v>
      </c>
      <c r="L152" s="14" t="s">
        <v>20</v>
      </c>
    </row>
    <row r="153" spans="1:12" x14ac:dyDescent="0.25">
      <c r="A153" s="13" t="s">
        <v>4</v>
      </c>
      <c r="B153" s="5">
        <v>-6.58</v>
      </c>
      <c r="C153" s="4" t="s">
        <v>17</v>
      </c>
      <c r="D153" s="4" t="s">
        <v>18</v>
      </c>
      <c r="E153" s="26">
        <v>1.125</v>
      </c>
      <c r="F153" s="26">
        <v>2.0649999999999999</v>
      </c>
      <c r="G153" s="20">
        <v>1</v>
      </c>
      <c r="H153" s="22">
        <f t="shared" si="7"/>
        <v>2.3231250000000001</v>
      </c>
      <c r="I153" s="9" t="s">
        <v>19</v>
      </c>
      <c r="J153" s="9" t="s">
        <v>20</v>
      </c>
      <c r="K153" s="9" t="s">
        <v>19</v>
      </c>
      <c r="L153" s="14" t="s">
        <v>20</v>
      </c>
    </row>
    <row r="154" spans="1:12" x14ac:dyDescent="0.25">
      <c r="A154" s="13" t="s">
        <v>4</v>
      </c>
      <c r="B154" s="5">
        <v>-6.58</v>
      </c>
      <c r="C154" s="4" t="s">
        <v>15</v>
      </c>
      <c r="D154" s="4" t="s">
        <v>16</v>
      </c>
      <c r="E154" s="26">
        <v>1.125</v>
      </c>
      <c r="F154" s="26">
        <f>3.065+2.455-F153</f>
        <v>3.4549999999999996</v>
      </c>
      <c r="G154" s="20">
        <v>1</v>
      </c>
      <c r="H154" s="22">
        <f t="shared" si="7"/>
        <v>3.8868749999999994</v>
      </c>
      <c r="I154" s="9" t="s">
        <v>33</v>
      </c>
      <c r="J154" s="9" t="s">
        <v>22</v>
      </c>
      <c r="K154" s="9" t="s">
        <v>33</v>
      </c>
      <c r="L154" s="14" t="s">
        <v>22</v>
      </c>
    </row>
    <row r="155" spans="1:12" x14ac:dyDescent="0.25">
      <c r="A155" s="13" t="s">
        <v>4</v>
      </c>
      <c r="B155" s="5">
        <v>-6.58</v>
      </c>
      <c r="C155" s="4" t="s">
        <v>15</v>
      </c>
      <c r="D155" s="4" t="s">
        <v>16</v>
      </c>
      <c r="E155" s="26">
        <v>1.85</v>
      </c>
      <c r="F155" s="26">
        <f>3.065+2.455</f>
        <v>5.52</v>
      </c>
      <c r="G155" s="20">
        <v>1</v>
      </c>
      <c r="H155" s="22">
        <f t="shared" si="7"/>
        <v>10.212</v>
      </c>
      <c r="I155" s="9" t="s">
        <v>33</v>
      </c>
      <c r="J155" s="9" t="s">
        <v>22</v>
      </c>
      <c r="K155" s="9" t="s">
        <v>33</v>
      </c>
      <c r="L155" s="14" t="s">
        <v>22</v>
      </c>
    </row>
    <row r="156" spans="1:12" x14ac:dyDescent="0.25">
      <c r="A156" s="13" t="s">
        <v>4</v>
      </c>
      <c r="B156" s="5">
        <v>-6.58</v>
      </c>
      <c r="C156" s="4" t="s">
        <v>15</v>
      </c>
      <c r="D156" s="4" t="s">
        <v>16</v>
      </c>
      <c r="E156" s="26">
        <v>2</v>
      </c>
      <c r="F156" s="26">
        <f>F155</f>
        <v>5.52</v>
      </c>
      <c r="G156" s="20">
        <v>3</v>
      </c>
      <c r="H156" s="22">
        <f t="shared" si="7"/>
        <v>33.119999999999997</v>
      </c>
      <c r="I156" s="9" t="s">
        <v>33</v>
      </c>
      <c r="J156" s="9" t="s">
        <v>22</v>
      </c>
      <c r="K156" s="9" t="s">
        <v>33</v>
      </c>
      <c r="L156" s="14" t="s">
        <v>22</v>
      </c>
    </row>
    <row r="157" spans="1:12" x14ac:dyDescent="0.25">
      <c r="A157" s="13" t="s">
        <v>4</v>
      </c>
      <c r="B157" s="5">
        <v>-6.58</v>
      </c>
      <c r="C157" s="4" t="s">
        <v>15</v>
      </c>
      <c r="D157" s="4" t="s">
        <v>16</v>
      </c>
      <c r="E157" s="26">
        <v>1.68</v>
      </c>
      <c r="F157" s="26">
        <f>F156</f>
        <v>5.52</v>
      </c>
      <c r="G157" s="20">
        <v>1</v>
      </c>
      <c r="H157" s="22">
        <f t="shared" si="7"/>
        <v>9.2735999999999983</v>
      </c>
      <c r="I157" s="9" t="s">
        <v>33</v>
      </c>
      <c r="J157" s="9" t="s">
        <v>22</v>
      </c>
      <c r="K157" s="9" t="s">
        <v>33</v>
      </c>
      <c r="L157" s="14" t="s">
        <v>22</v>
      </c>
    </row>
    <row r="158" spans="1:12" x14ac:dyDescent="0.25">
      <c r="A158" s="13" t="s">
        <v>5</v>
      </c>
      <c r="B158" s="5">
        <v>-3.6</v>
      </c>
      <c r="C158" s="4" t="s">
        <v>15</v>
      </c>
      <c r="D158" s="4" t="s">
        <v>16</v>
      </c>
      <c r="E158" s="26">
        <v>2.0339999999999998</v>
      </c>
      <c r="F158" s="26">
        <v>2.6949999999999998</v>
      </c>
      <c r="G158" s="20">
        <v>1</v>
      </c>
      <c r="H158" s="22">
        <f t="shared" si="7"/>
        <v>5.4816299999999991</v>
      </c>
      <c r="I158" s="9" t="s">
        <v>19</v>
      </c>
      <c r="J158" s="9" t="s">
        <v>20</v>
      </c>
      <c r="K158" s="9" t="s">
        <v>19</v>
      </c>
      <c r="L158" s="14" t="s">
        <v>20</v>
      </c>
    </row>
    <row r="159" spans="1:12" x14ac:dyDescent="0.25">
      <c r="A159" s="13" t="s">
        <v>6</v>
      </c>
      <c r="B159" s="5">
        <v>0</v>
      </c>
      <c r="C159" s="4" t="s">
        <v>15</v>
      </c>
      <c r="D159" s="4" t="s">
        <v>16</v>
      </c>
      <c r="E159" s="26">
        <v>3</v>
      </c>
      <c r="F159" s="26">
        <v>5.0549999999999997</v>
      </c>
      <c r="G159" s="20">
        <v>9</v>
      </c>
      <c r="H159" s="22">
        <f t="shared" si="7"/>
        <v>136.48499999999999</v>
      </c>
      <c r="I159" s="9" t="s">
        <v>33</v>
      </c>
      <c r="J159" s="9" t="s">
        <v>22</v>
      </c>
      <c r="K159" s="9" t="s">
        <v>33</v>
      </c>
      <c r="L159" s="14" t="s">
        <v>22</v>
      </c>
    </row>
    <row r="160" spans="1:12" x14ac:dyDescent="0.25">
      <c r="A160" s="13" t="s">
        <v>6</v>
      </c>
      <c r="B160" s="5">
        <v>0</v>
      </c>
      <c r="C160" s="4" t="s">
        <v>15</v>
      </c>
      <c r="D160" s="4" t="s">
        <v>16</v>
      </c>
      <c r="E160" s="26">
        <v>1.68</v>
      </c>
      <c r="F160" s="26">
        <f>F159</f>
        <v>5.0549999999999997</v>
      </c>
      <c r="G160" s="20">
        <v>1</v>
      </c>
      <c r="H160" s="22">
        <f t="shared" si="7"/>
        <v>8.4923999999999999</v>
      </c>
      <c r="I160" s="9" t="s">
        <v>33</v>
      </c>
      <c r="J160" s="9" t="s">
        <v>22</v>
      </c>
      <c r="K160" s="9" t="s">
        <v>33</v>
      </c>
      <c r="L160" s="14" t="s">
        <v>22</v>
      </c>
    </row>
    <row r="161" spans="1:12" ht="15.75" customHeight="1" x14ac:dyDescent="0.25">
      <c r="A161" s="13" t="s">
        <v>1</v>
      </c>
      <c r="B161" s="5">
        <v>6</v>
      </c>
      <c r="C161" s="4" t="s">
        <v>15</v>
      </c>
      <c r="D161" s="4" t="s">
        <v>16</v>
      </c>
      <c r="E161" s="26">
        <v>1.68</v>
      </c>
      <c r="F161" s="26">
        <v>5.0549999999999997</v>
      </c>
      <c r="G161" s="20">
        <v>2</v>
      </c>
      <c r="H161" s="22">
        <f t="shared" si="7"/>
        <v>16.9848</v>
      </c>
      <c r="I161" s="9" t="s">
        <v>33</v>
      </c>
      <c r="J161" s="9" t="s">
        <v>22</v>
      </c>
      <c r="K161" s="9" t="s">
        <v>33</v>
      </c>
      <c r="L161" s="14" t="s">
        <v>22</v>
      </c>
    </row>
    <row r="162" spans="1:12" x14ac:dyDescent="0.25">
      <c r="A162" s="13" t="s">
        <v>1</v>
      </c>
      <c r="B162" s="5">
        <v>6</v>
      </c>
      <c r="C162" s="4" t="s">
        <v>15</v>
      </c>
      <c r="D162" s="4" t="s">
        <v>16</v>
      </c>
      <c r="E162" s="26">
        <v>3</v>
      </c>
      <c r="F162" s="26">
        <f>F161</f>
        <v>5.0549999999999997</v>
      </c>
      <c r="G162" s="20">
        <v>16</v>
      </c>
      <c r="H162" s="22">
        <f t="shared" si="7"/>
        <v>242.64</v>
      </c>
      <c r="I162" s="9" t="s">
        <v>33</v>
      </c>
      <c r="J162" s="9" t="s">
        <v>22</v>
      </c>
      <c r="K162" s="9" t="s">
        <v>33</v>
      </c>
      <c r="L162" s="14" t="s">
        <v>22</v>
      </c>
    </row>
    <row r="163" spans="1:12" ht="15.75" customHeight="1" x14ac:dyDescent="0.25">
      <c r="A163" s="13" t="s">
        <v>3</v>
      </c>
      <c r="B163" s="5">
        <v>12</v>
      </c>
      <c r="C163" s="4" t="s">
        <v>15</v>
      </c>
      <c r="D163" s="4" t="s">
        <v>16</v>
      </c>
      <c r="E163" s="26">
        <v>1.68</v>
      </c>
      <c r="F163" s="26">
        <v>3.28</v>
      </c>
      <c r="G163" s="20">
        <v>1</v>
      </c>
      <c r="H163" s="22">
        <f t="shared" si="7"/>
        <v>5.5103999999999997</v>
      </c>
      <c r="I163" s="9" t="s">
        <v>33</v>
      </c>
      <c r="J163" s="9" t="s">
        <v>23</v>
      </c>
      <c r="K163" s="9" t="s">
        <v>33</v>
      </c>
      <c r="L163" s="14" t="s">
        <v>22</v>
      </c>
    </row>
    <row r="164" spans="1:12" ht="15.75" customHeight="1" x14ac:dyDescent="0.25">
      <c r="A164" s="13" t="s">
        <v>3</v>
      </c>
      <c r="B164" s="5">
        <v>12</v>
      </c>
      <c r="C164" s="4" t="s">
        <v>15</v>
      </c>
      <c r="D164" s="4" t="s">
        <v>16</v>
      </c>
      <c r="E164" s="26">
        <v>3</v>
      </c>
      <c r="F164" s="26">
        <v>3.28</v>
      </c>
      <c r="G164" s="20">
        <v>9</v>
      </c>
      <c r="H164" s="22">
        <f t="shared" si="7"/>
        <v>88.56</v>
      </c>
      <c r="I164" s="9" t="s">
        <v>33</v>
      </c>
      <c r="J164" s="9" t="s">
        <v>23</v>
      </c>
      <c r="K164" s="9" t="s">
        <v>33</v>
      </c>
      <c r="L164" s="14" t="s">
        <v>22</v>
      </c>
    </row>
    <row r="165" spans="1:12" ht="15.75" customHeight="1" x14ac:dyDescent="0.25">
      <c r="A165" s="13" t="s">
        <v>3</v>
      </c>
      <c r="B165" s="5">
        <v>12</v>
      </c>
      <c r="C165" s="4" t="s">
        <v>15</v>
      </c>
      <c r="D165" s="4" t="s">
        <v>16</v>
      </c>
      <c r="E165" s="26">
        <v>3</v>
      </c>
      <c r="F165" s="26">
        <v>2.335</v>
      </c>
      <c r="G165" s="20">
        <v>7</v>
      </c>
      <c r="H165" s="22">
        <f t="shared" si="7"/>
        <v>49.034999999999997</v>
      </c>
      <c r="I165" s="9" t="s">
        <v>59</v>
      </c>
      <c r="J165" s="9"/>
      <c r="K165" s="9" t="s">
        <v>33</v>
      </c>
      <c r="L165" s="14" t="s">
        <v>22</v>
      </c>
    </row>
    <row r="166" spans="1:12" ht="15.75" customHeight="1" x14ac:dyDescent="0.25">
      <c r="A166" s="13" t="s">
        <v>3</v>
      </c>
      <c r="B166" s="5">
        <v>12</v>
      </c>
      <c r="C166" s="4" t="s">
        <v>17</v>
      </c>
      <c r="D166" s="4" t="s">
        <v>18</v>
      </c>
      <c r="E166" s="26">
        <v>1.0249999999999999</v>
      </c>
      <c r="F166" s="26">
        <f>F165</f>
        <v>2.335</v>
      </c>
      <c r="G166" s="20">
        <v>1</v>
      </c>
      <c r="H166" s="22">
        <f t="shared" si="7"/>
        <v>2.3933749999999998</v>
      </c>
      <c r="I166" s="9" t="s">
        <v>59</v>
      </c>
      <c r="J166" s="9"/>
      <c r="K166" s="9" t="s">
        <v>33</v>
      </c>
      <c r="L166" s="14" t="s">
        <v>22</v>
      </c>
    </row>
    <row r="167" spans="1:12" ht="15.75" customHeight="1" x14ac:dyDescent="0.25">
      <c r="A167" s="13" t="s">
        <v>3</v>
      </c>
      <c r="B167" s="5">
        <v>12</v>
      </c>
      <c r="C167" s="4" t="s">
        <v>15</v>
      </c>
      <c r="D167" s="4" t="s">
        <v>18</v>
      </c>
      <c r="E167" s="26">
        <v>0.65500000000000003</v>
      </c>
      <c r="F167" s="26">
        <f>F166</f>
        <v>2.335</v>
      </c>
      <c r="G167" s="20">
        <v>1</v>
      </c>
      <c r="H167" s="22">
        <f t="shared" si="7"/>
        <v>1.529425</v>
      </c>
      <c r="I167" s="9" t="s">
        <v>59</v>
      </c>
      <c r="J167" s="9"/>
      <c r="K167" s="9" t="s">
        <v>33</v>
      </c>
      <c r="L167" s="14" t="s">
        <v>22</v>
      </c>
    </row>
    <row r="168" spans="1:12" s="2" customFormat="1" ht="28.5" customHeight="1" x14ac:dyDescent="0.25">
      <c r="A168" s="11" t="s">
        <v>51</v>
      </c>
      <c r="B168" s="10"/>
      <c r="C168" s="10"/>
      <c r="D168" s="10"/>
      <c r="E168" s="10"/>
      <c r="F168" s="10"/>
      <c r="G168" s="89" t="s">
        <v>150</v>
      </c>
      <c r="H168" s="25">
        <f>SUM(H169:H192)</f>
        <v>568.96954000000005</v>
      </c>
      <c r="I168" s="10"/>
      <c r="J168" s="89" t="s">
        <v>149</v>
      </c>
      <c r="K168" s="25">
        <f>SUM(H169:H190)</f>
        <v>544.03174000000001</v>
      </c>
      <c r="L168" s="12"/>
    </row>
    <row r="169" spans="1:12" x14ac:dyDescent="0.25">
      <c r="A169" s="13" t="s">
        <v>4</v>
      </c>
      <c r="B169" s="5">
        <v>-6.58</v>
      </c>
      <c r="C169" s="4" t="s">
        <v>15</v>
      </c>
      <c r="D169" s="4" t="s">
        <v>16</v>
      </c>
      <c r="E169" s="26">
        <v>1.68</v>
      </c>
      <c r="F169" s="26">
        <v>2.8250000000000002</v>
      </c>
      <c r="G169" s="20">
        <v>1</v>
      </c>
      <c r="H169" s="22">
        <f t="shared" si="7"/>
        <v>4.7460000000000004</v>
      </c>
      <c r="I169" s="9" t="s">
        <v>19</v>
      </c>
      <c r="J169" s="9" t="s">
        <v>20</v>
      </c>
      <c r="K169" s="9" t="s">
        <v>19</v>
      </c>
      <c r="L169" s="14" t="s">
        <v>20</v>
      </c>
    </row>
    <row r="170" spans="1:12" x14ac:dyDescent="0.25">
      <c r="A170" s="13" t="s">
        <v>4</v>
      </c>
      <c r="B170" s="5">
        <v>-6.58</v>
      </c>
      <c r="C170" s="4" t="s">
        <v>15</v>
      </c>
      <c r="D170" s="4" t="s">
        <v>16</v>
      </c>
      <c r="E170" s="26">
        <v>2</v>
      </c>
      <c r="F170" s="26">
        <f>F169</f>
        <v>2.8250000000000002</v>
      </c>
      <c r="G170" s="20">
        <v>3</v>
      </c>
      <c r="H170" s="22">
        <f t="shared" si="7"/>
        <v>16.950000000000003</v>
      </c>
      <c r="I170" s="9" t="s">
        <v>19</v>
      </c>
      <c r="J170" s="9" t="s">
        <v>20</v>
      </c>
      <c r="K170" s="9" t="s">
        <v>19</v>
      </c>
      <c r="L170" s="14" t="s">
        <v>20</v>
      </c>
    </row>
    <row r="171" spans="1:12" x14ac:dyDescent="0.25">
      <c r="A171" s="13" t="s">
        <v>4</v>
      </c>
      <c r="B171" s="5">
        <v>-6.58</v>
      </c>
      <c r="C171" s="4" t="s">
        <v>15</v>
      </c>
      <c r="D171" s="4" t="s">
        <v>16</v>
      </c>
      <c r="E171" s="26">
        <v>2</v>
      </c>
      <c r="F171" s="26">
        <v>2.3250000000000002</v>
      </c>
      <c r="G171" s="20">
        <v>2</v>
      </c>
      <c r="H171" s="22">
        <f t="shared" si="7"/>
        <v>9.3000000000000007</v>
      </c>
      <c r="I171" s="9" t="s">
        <v>19</v>
      </c>
      <c r="J171" s="9" t="s">
        <v>20</v>
      </c>
      <c r="K171" s="9" t="s">
        <v>19</v>
      </c>
      <c r="L171" s="14" t="s">
        <v>20</v>
      </c>
    </row>
    <row r="172" spans="1:12" x14ac:dyDescent="0.25">
      <c r="A172" s="13" t="s">
        <v>4</v>
      </c>
      <c r="B172" s="5">
        <v>-6.58</v>
      </c>
      <c r="C172" s="4" t="s">
        <v>15</v>
      </c>
      <c r="D172" s="4" t="s">
        <v>18</v>
      </c>
      <c r="E172" s="26">
        <v>2</v>
      </c>
      <c r="F172" s="26">
        <v>0.76</v>
      </c>
      <c r="G172" s="20">
        <v>1</v>
      </c>
      <c r="H172" s="22">
        <f t="shared" si="7"/>
        <v>1.52</v>
      </c>
      <c r="I172" s="9" t="s">
        <v>19</v>
      </c>
      <c r="J172" s="9" t="s">
        <v>20</v>
      </c>
      <c r="K172" s="9" t="s">
        <v>19</v>
      </c>
      <c r="L172" s="14" t="s">
        <v>20</v>
      </c>
    </row>
    <row r="173" spans="1:12" x14ac:dyDescent="0.25">
      <c r="A173" s="13" t="s">
        <v>4</v>
      </c>
      <c r="B173" s="5">
        <v>-6.58</v>
      </c>
      <c r="C173" s="4" t="s">
        <v>17</v>
      </c>
      <c r="D173" s="4" t="s">
        <v>18</v>
      </c>
      <c r="E173" s="26">
        <v>2</v>
      </c>
      <c r="F173" s="26">
        <v>2.0649999999999999</v>
      </c>
      <c r="G173" s="20">
        <v>1</v>
      </c>
      <c r="H173" s="22">
        <f t="shared" si="7"/>
        <v>4.13</v>
      </c>
      <c r="I173" s="9" t="s">
        <v>19</v>
      </c>
      <c r="J173" s="9" t="s">
        <v>20</v>
      </c>
      <c r="K173" s="9" t="s">
        <v>19</v>
      </c>
      <c r="L173" s="14" t="s">
        <v>20</v>
      </c>
    </row>
    <row r="174" spans="1:12" x14ac:dyDescent="0.25">
      <c r="A174" s="13" t="s">
        <v>5</v>
      </c>
      <c r="B174" s="5">
        <v>-3.6</v>
      </c>
      <c r="C174" s="4" t="s">
        <v>15</v>
      </c>
      <c r="D174" s="4" t="s">
        <v>16</v>
      </c>
      <c r="E174" s="26">
        <v>1.68</v>
      </c>
      <c r="F174" s="26">
        <v>2.6949999999999998</v>
      </c>
      <c r="G174" s="20">
        <v>1</v>
      </c>
      <c r="H174" s="22">
        <f t="shared" si="7"/>
        <v>4.5275999999999996</v>
      </c>
      <c r="I174" s="9" t="s">
        <v>19</v>
      </c>
      <c r="J174" s="9" t="s">
        <v>20</v>
      </c>
      <c r="K174" s="9" t="s">
        <v>33</v>
      </c>
      <c r="L174" s="14" t="s">
        <v>22</v>
      </c>
    </row>
    <row r="175" spans="1:12" x14ac:dyDescent="0.25">
      <c r="A175" s="13" t="s">
        <v>5</v>
      </c>
      <c r="B175" s="5">
        <v>-3.6</v>
      </c>
      <c r="C175" s="4" t="s">
        <v>15</v>
      </c>
      <c r="D175" s="4" t="s">
        <v>16</v>
      </c>
      <c r="E175" s="26">
        <v>2</v>
      </c>
      <c r="F175" s="26">
        <v>2.6949999999999998</v>
      </c>
      <c r="G175" s="20">
        <v>6</v>
      </c>
      <c r="H175" s="22">
        <f t="shared" si="7"/>
        <v>32.339999999999996</v>
      </c>
      <c r="I175" s="9" t="s">
        <v>19</v>
      </c>
      <c r="J175" s="9" t="s">
        <v>20</v>
      </c>
      <c r="K175" s="9" t="s">
        <v>33</v>
      </c>
      <c r="L175" s="14" t="s">
        <v>22</v>
      </c>
    </row>
    <row r="176" spans="1:12" x14ac:dyDescent="0.25">
      <c r="A176" s="13" t="s">
        <v>6</v>
      </c>
      <c r="B176" s="5">
        <v>0</v>
      </c>
      <c r="C176" s="4" t="s">
        <v>15</v>
      </c>
      <c r="D176" s="4" t="s">
        <v>18</v>
      </c>
      <c r="E176" s="26">
        <v>1.244</v>
      </c>
      <c r="F176" s="26">
        <v>2.2200000000000002</v>
      </c>
      <c r="G176" s="20">
        <v>1</v>
      </c>
      <c r="H176" s="22">
        <f t="shared" si="7"/>
        <v>2.7616800000000001</v>
      </c>
      <c r="I176" s="9" t="s">
        <v>19</v>
      </c>
      <c r="J176" s="9" t="s">
        <v>20</v>
      </c>
      <c r="K176" s="9" t="s">
        <v>19</v>
      </c>
      <c r="L176" s="14" t="s">
        <v>20</v>
      </c>
    </row>
    <row r="177" spans="1:12" x14ac:dyDescent="0.25">
      <c r="A177" s="13" t="s">
        <v>6</v>
      </c>
      <c r="B177" s="5">
        <v>0</v>
      </c>
      <c r="C177" s="4" t="s">
        <v>15</v>
      </c>
      <c r="D177" s="4" t="s">
        <v>16</v>
      </c>
      <c r="E177" s="26">
        <v>1.68</v>
      </c>
      <c r="F177" s="26">
        <f>5.055/2</f>
        <v>2.5274999999999999</v>
      </c>
      <c r="G177" s="20">
        <v>1</v>
      </c>
      <c r="H177" s="22">
        <f t="shared" si="7"/>
        <v>4.2462</v>
      </c>
      <c r="I177" s="9" t="s">
        <v>19</v>
      </c>
      <c r="J177" s="9" t="s">
        <v>20</v>
      </c>
      <c r="K177" s="9" t="s">
        <v>33</v>
      </c>
      <c r="L177" s="14" t="s">
        <v>23</v>
      </c>
    </row>
    <row r="178" spans="1:12" x14ac:dyDescent="0.25">
      <c r="A178" s="13" t="s">
        <v>6</v>
      </c>
      <c r="B178" s="5">
        <v>0</v>
      </c>
      <c r="C178" s="4" t="s">
        <v>15</v>
      </c>
      <c r="D178" s="4" t="s">
        <v>16</v>
      </c>
      <c r="E178" s="26">
        <v>3</v>
      </c>
      <c r="F178" s="26">
        <f>F177</f>
        <v>2.5274999999999999</v>
      </c>
      <c r="G178" s="20">
        <v>3</v>
      </c>
      <c r="H178" s="22">
        <f t="shared" si="7"/>
        <v>22.747499999999999</v>
      </c>
      <c r="I178" s="9" t="s">
        <v>19</v>
      </c>
      <c r="J178" s="9" t="s">
        <v>20</v>
      </c>
      <c r="K178" s="9" t="s">
        <v>33</v>
      </c>
      <c r="L178" s="14" t="s">
        <v>23</v>
      </c>
    </row>
    <row r="179" spans="1:12" x14ac:dyDescent="0.25">
      <c r="A179" s="13" t="s">
        <v>6</v>
      </c>
      <c r="B179" s="5">
        <v>0</v>
      </c>
      <c r="C179" s="4" t="s">
        <v>15</v>
      </c>
      <c r="D179" s="4" t="s">
        <v>16</v>
      </c>
      <c r="E179" s="26">
        <v>3</v>
      </c>
      <c r="F179" s="26">
        <f>F178</f>
        <v>2.5274999999999999</v>
      </c>
      <c r="G179" s="20">
        <v>4</v>
      </c>
      <c r="H179" s="22">
        <f t="shared" si="7"/>
        <v>30.33</v>
      </c>
      <c r="I179" s="9" t="s">
        <v>19</v>
      </c>
      <c r="J179" s="9" t="s">
        <v>20</v>
      </c>
      <c r="K179" s="9" t="s">
        <v>19</v>
      </c>
      <c r="L179" s="14" t="s">
        <v>20</v>
      </c>
    </row>
    <row r="180" spans="1:12" x14ac:dyDescent="0.25">
      <c r="A180" s="13" t="s">
        <v>6</v>
      </c>
      <c r="B180" s="5">
        <v>0</v>
      </c>
      <c r="C180" s="4" t="s">
        <v>15</v>
      </c>
      <c r="D180" s="4" t="s">
        <v>16</v>
      </c>
      <c r="E180" s="26">
        <v>2</v>
      </c>
      <c r="F180" s="26">
        <f>F179</f>
        <v>2.5274999999999999</v>
      </c>
      <c r="G180" s="20">
        <v>1</v>
      </c>
      <c r="H180" s="22">
        <f t="shared" si="7"/>
        <v>5.0549999999999997</v>
      </c>
      <c r="I180" s="9" t="s">
        <v>19</v>
      </c>
      <c r="J180" s="9" t="s">
        <v>20</v>
      </c>
      <c r="K180" s="9" t="s">
        <v>19</v>
      </c>
      <c r="L180" s="14" t="s">
        <v>20</v>
      </c>
    </row>
    <row r="181" spans="1:12" x14ac:dyDescent="0.25">
      <c r="A181" s="13" t="s">
        <v>0</v>
      </c>
      <c r="B181" s="5">
        <v>3</v>
      </c>
      <c r="C181" s="4" t="s">
        <v>15</v>
      </c>
      <c r="D181" s="4" t="s">
        <v>16</v>
      </c>
      <c r="E181" s="26">
        <v>1.68</v>
      </c>
      <c r="F181" s="26">
        <f>F157</f>
        <v>5.52</v>
      </c>
      <c r="G181" s="20">
        <v>1</v>
      </c>
      <c r="H181" s="22">
        <f t="shared" si="7"/>
        <v>9.2735999999999983</v>
      </c>
      <c r="I181" s="9" t="s">
        <v>33</v>
      </c>
      <c r="J181" s="9" t="s">
        <v>22</v>
      </c>
      <c r="K181" s="9" t="s">
        <v>33</v>
      </c>
      <c r="L181" s="14" t="s">
        <v>22</v>
      </c>
    </row>
    <row r="182" spans="1:12" x14ac:dyDescent="0.25">
      <c r="A182" s="13" t="s">
        <v>0</v>
      </c>
      <c r="B182" s="5">
        <v>3</v>
      </c>
      <c r="C182" s="4" t="s">
        <v>15</v>
      </c>
      <c r="D182" s="4" t="s">
        <v>16</v>
      </c>
      <c r="E182" s="26">
        <v>3</v>
      </c>
      <c r="F182" s="26">
        <f>F181</f>
        <v>5.52</v>
      </c>
      <c r="G182" s="20">
        <v>7</v>
      </c>
      <c r="H182" s="22">
        <f t="shared" si="7"/>
        <v>115.91999999999999</v>
      </c>
      <c r="I182" s="9" t="s">
        <v>33</v>
      </c>
      <c r="J182" s="9" t="s">
        <v>22</v>
      </c>
      <c r="K182" s="9" t="s">
        <v>33</v>
      </c>
      <c r="L182" s="14" t="s">
        <v>22</v>
      </c>
    </row>
    <row r="183" spans="1:12" x14ac:dyDescent="0.25">
      <c r="A183" s="13" t="s">
        <v>0</v>
      </c>
      <c r="B183" s="5">
        <v>3</v>
      </c>
      <c r="C183" s="4" t="s">
        <v>15</v>
      </c>
      <c r="D183" s="4" t="s">
        <v>16</v>
      </c>
      <c r="E183" s="26">
        <v>2</v>
      </c>
      <c r="F183" s="26">
        <f>F182</f>
        <v>5.52</v>
      </c>
      <c r="G183" s="20">
        <v>1</v>
      </c>
      <c r="H183" s="22">
        <f t="shared" si="7"/>
        <v>11.04</v>
      </c>
      <c r="I183" s="9" t="s">
        <v>33</v>
      </c>
      <c r="J183" s="9" t="s">
        <v>22</v>
      </c>
      <c r="K183" s="9" t="s">
        <v>33</v>
      </c>
      <c r="L183" s="14" t="s">
        <v>22</v>
      </c>
    </row>
    <row r="184" spans="1:12" x14ac:dyDescent="0.25">
      <c r="A184" s="13" t="s">
        <v>1</v>
      </c>
      <c r="B184" s="5">
        <v>6</v>
      </c>
      <c r="C184" s="4" t="s">
        <v>17</v>
      </c>
      <c r="D184" s="4" t="s">
        <v>18</v>
      </c>
      <c r="E184" s="26">
        <v>2.1440000000000001</v>
      </c>
      <c r="F184" s="26">
        <v>2.2200000000000002</v>
      </c>
      <c r="G184" s="20">
        <v>1</v>
      </c>
      <c r="H184" s="22">
        <f t="shared" si="7"/>
        <v>4.7596800000000004</v>
      </c>
      <c r="I184" s="9" t="s">
        <v>19</v>
      </c>
      <c r="J184" s="9" t="s">
        <v>20</v>
      </c>
      <c r="K184" s="9" t="s">
        <v>19</v>
      </c>
      <c r="L184" s="14" t="s">
        <v>20</v>
      </c>
    </row>
    <row r="185" spans="1:12" x14ac:dyDescent="0.25">
      <c r="A185" s="13" t="s">
        <v>1</v>
      </c>
      <c r="B185" s="5">
        <v>6</v>
      </c>
      <c r="C185" s="4" t="s">
        <v>15</v>
      </c>
      <c r="D185" s="4" t="s">
        <v>18</v>
      </c>
      <c r="E185" s="26">
        <v>2.1440000000000001</v>
      </c>
      <c r="F185" s="26">
        <v>2.2200000000000002</v>
      </c>
      <c r="G185" s="20">
        <v>1</v>
      </c>
      <c r="H185" s="22">
        <f t="shared" si="7"/>
        <v>4.7596800000000004</v>
      </c>
      <c r="I185" s="9" t="s">
        <v>19</v>
      </c>
      <c r="J185" s="9" t="s">
        <v>20</v>
      </c>
      <c r="K185" s="9" t="s">
        <v>19</v>
      </c>
      <c r="L185" s="14" t="s">
        <v>20</v>
      </c>
    </row>
    <row r="186" spans="1:12" ht="15.75" customHeight="1" x14ac:dyDescent="0.25">
      <c r="A186" s="13" t="s">
        <v>1</v>
      </c>
      <c r="B186" s="5">
        <v>6</v>
      </c>
      <c r="C186" s="4" t="s">
        <v>15</v>
      </c>
      <c r="D186" s="4" t="s">
        <v>16</v>
      </c>
      <c r="E186" s="26">
        <v>1.68</v>
      </c>
      <c r="F186" s="26">
        <v>5.0549999999999997</v>
      </c>
      <c r="G186" s="20">
        <v>2</v>
      </c>
      <c r="H186" s="22">
        <f t="shared" si="7"/>
        <v>16.9848</v>
      </c>
      <c r="I186" s="9" t="s">
        <v>33</v>
      </c>
      <c r="J186" s="9" t="s">
        <v>22</v>
      </c>
      <c r="K186" s="9" t="s">
        <v>33</v>
      </c>
      <c r="L186" s="14" t="s">
        <v>22</v>
      </c>
    </row>
    <row r="187" spans="1:12" ht="15.75" customHeight="1" x14ac:dyDescent="0.25">
      <c r="A187" s="13" t="s">
        <v>1</v>
      </c>
      <c r="B187" s="5">
        <v>6</v>
      </c>
      <c r="C187" s="4" t="s">
        <v>15</v>
      </c>
      <c r="D187" s="4" t="s">
        <v>16</v>
      </c>
      <c r="E187" s="26">
        <v>3</v>
      </c>
      <c r="F187" s="26">
        <f>F186</f>
        <v>5.0549999999999997</v>
      </c>
      <c r="G187" s="20">
        <v>14</v>
      </c>
      <c r="H187" s="22">
        <f t="shared" si="7"/>
        <v>212.31</v>
      </c>
      <c r="I187" s="9" t="s">
        <v>33</v>
      </c>
      <c r="J187" s="9" t="s">
        <v>22</v>
      </c>
      <c r="K187" s="9" t="s">
        <v>33</v>
      </c>
      <c r="L187" s="14" t="s">
        <v>22</v>
      </c>
    </row>
    <row r="188" spans="1:12" ht="15.75" customHeight="1" x14ac:dyDescent="0.25">
      <c r="A188" s="13" t="s">
        <v>1</v>
      </c>
      <c r="B188" s="5">
        <v>6</v>
      </c>
      <c r="C188" s="4" t="s">
        <v>15</v>
      </c>
      <c r="D188" s="4" t="s">
        <v>16</v>
      </c>
      <c r="E188" s="26">
        <v>2</v>
      </c>
      <c r="F188" s="26">
        <f>F187</f>
        <v>5.0549999999999997</v>
      </c>
      <c r="G188" s="20">
        <v>2</v>
      </c>
      <c r="H188" s="22">
        <f t="shared" si="7"/>
        <v>20.22</v>
      </c>
      <c r="I188" s="9" t="s">
        <v>33</v>
      </c>
      <c r="J188" s="9" t="s">
        <v>22</v>
      </c>
      <c r="K188" s="9" t="s">
        <v>33</v>
      </c>
      <c r="L188" s="14" t="s">
        <v>22</v>
      </c>
    </row>
    <row r="189" spans="1:12" ht="15.75" customHeight="1" x14ac:dyDescent="0.25">
      <c r="A189" s="13" t="s">
        <v>1</v>
      </c>
      <c r="B189" s="5">
        <v>6</v>
      </c>
      <c r="C189" s="4" t="s">
        <v>15</v>
      </c>
      <c r="D189" s="4" t="s">
        <v>16</v>
      </c>
      <c r="E189" s="26">
        <v>2</v>
      </c>
      <c r="F189" s="26">
        <v>2.835</v>
      </c>
      <c r="G189" s="20">
        <v>1</v>
      </c>
      <c r="H189" s="22">
        <f t="shared" si="7"/>
        <v>5.67</v>
      </c>
      <c r="I189" s="9" t="s">
        <v>33</v>
      </c>
      <c r="J189" s="9" t="s">
        <v>22</v>
      </c>
      <c r="K189" s="9" t="s">
        <v>33</v>
      </c>
      <c r="L189" s="14" t="s">
        <v>22</v>
      </c>
    </row>
    <row r="190" spans="1:12" ht="15.75" customHeight="1" x14ac:dyDescent="0.25">
      <c r="A190" s="13" t="s">
        <v>1</v>
      </c>
      <c r="B190" s="5">
        <v>6</v>
      </c>
      <c r="C190" s="4" t="s">
        <v>17</v>
      </c>
      <c r="D190" s="4" t="s">
        <v>18</v>
      </c>
      <c r="E190" s="26">
        <v>2</v>
      </c>
      <c r="F190" s="26">
        <v>2.2200000000000002</v>
      </c>
      <c r="G190" s="20">
        <v>1</v>
      </c>
      <c r="H190" s="22">
        <f t="shared" si="7"/>
        <v>4.4400000000000004</v>
      </c>
      <c r="I190" s="9" t="s">
        <v>19</v>
      </c>
      <c r="J190" s="9" t="s">
        <v>20</v>
      </c>
      <c r="K190" s="9" t="s">
        <v>19</v>
      </c>
      <c r="L190" s="14" t="s">
        <v>20</v>
      </c>
    </row>
    <row r="191" spans="1:12" ht="15.75" customHeight="1" x14ac:dyDescent="0.25">
      <c r="A191" s="13" t="s">
        <v>3</v>
      </c>
      <c r="B191" s="5">
        <v>12</v>
      </c>
      <c r="C191" s="4" t="s">
        <v>15</v>
      </c>
      <c r="D191" s="4" t="s">
        <v>16</v>
      </c>
      <c r="E191" s="26">
        <v>3</v>
      </c>
      <c r="F191" s="26">
        <v>2.335</v>
      </c>
      <c r="G191" s="20">
        <v>3</v>
      </c>
      <c r="H191" s="22">
        <f t="shared" si="7"/>
        <v>21.015000000000001</v>
      </c>
      <c r="I191" s="9" t="s">
        <v>59</v>
      </c>
      <c r="J191" s="9"/>
      <c r="K191" s="9" t="s">
        <v>33</v>
      </c>
      <c r="L191" s="14" t="s">
        <v>22</v>
      </c>
    </row>
    <row r="192" spans="1:12" x14ac:dyDescent="0.25">
      <c r="A192" s="13" t="s">
        <v>3</v>
      </c>
      <c r="B192" s="5">
        <v>12</v>
      </c>
      <c r="C192" s="4" t="s">
        <v>15</v>
      </c>
      <c r="D192" s="4" t="s">
        <v>16</v>
      </c>
      <c r="E192" s="26">
        <v>1.68</v>
      </c>
      <c r="F192" s="26">
        <v>2.335</v>
      </c>
      <c r="G192" s="20">
        <v>1</v>
      </c>
      <c r="H192" s="22">
        <f t="shared" si="7"/>
        <v>3.9227999999999996</v>
      </c>
      <c r="I192" s="9" t="s">
        <v>59</v>
      </c>
      <c r="J192" s="9"/>
      <c r="K192" s="9" t="s">
        <v>33</v>
      </c>
      <c r="L192" s="14" t="s">
        <v>22</v>
      </c>
    </row>
    <row r="193" spans="1:12" s="2" customFormat="1" ht="28.5" customHeight="1" x14ac:dyDescent="0.25">
      <c r="A193" s="11" t="s">
        <v>52</v>
      </c>
      <c r="B193" s="10"/>
      <c r="C193" s="10"/>
      <c r="D193" s="10"/>
      <c r="E193" s="10"/>
      <c r="F193" s="10"/>
      <c r="G193" s="89" t="s">
        <v>150</v>
      </c>
      <c r="H193" s="25">
        <f>SUM(H194:H224)</f>
        <v>861.6156699999998</v>
      </c>
      <c r="I193" s="10"/>
      <c r="J193" s="89" t="s">
        <v>149</v>
      </c>
      <c r="K193" s="25">
        <f>SUM(H194:H222)</f>
        <v>845.60926999999981</v>
      </c>
      <c r="L193" s="12"/>
    </row>
    <row r="194" spans="1:12" x14ac:dyDescent="0.25">
      <c r="A194" s="13" t="s">
        <v>4</v>
      </c>
      <c r="B194" s="5">
        <v>-6.58</v>
      </c>
      <c r="C194" s="4" t="s">
        <v>15</v>
      </c>
      <c r="D194" s="4" t="s">
        <v>16</v>
      </c>
      <c r="E194" s="26">
        <v>1.68</v>
      </c>
      <c r="F194" s="26">
        <v>2.83</v>
      </c>
      <c r="G194" s="20">
        <v>2</v>
      </c>
      <c r="H194" s="22">
        <f t="shared" si="7"/>
        <v>9.508799999999999</v>
      </c>
      <c r="I194" s="9" t="s">
        <v>19</v>
      </c>
      <c r="J194" s="9" t="s">
        <v>20</v>
      </c>
      <c r="K194" s="9" t="s">
        <v>19</v>
      </c>
      <c r="L194" s="14" t="s">
        <v>20</v>
      </c>
    </row>
    <row r="195" spans="1:12" x14ac:dyDescent="0.25">
      <c r="A195" s="13" t="s">
        <v>4</v>
      </c>
      <c r="B195" s="5">
        <v>-6.58</v>
      </c>
      <c r="C195" s="4" t="s">
        <v>15</v>
      </c>
      <c r="D195" s="4" t="s">
        <v>16</v>
      </c>
      <c r="E195" s="26">
        <v>2</v>
      </c>
      <c r="F195" s="26">
        <v>2.83</v>
      </c>
      <c r="G195" s="20">
        <v>18</v>
      </c>
      <c r="H195" s="22">
        <f t="shared" si="7"/>
        <v>101.88</v>
      </c>
      <c r="I195" s="9" t="s">
        <v>19</v>
      </c>
      <c r="J195" s="9" t="s">
        <v>20</v>
      </c>
      <c r="K195" s="9" t="s">
        <v>19</v>
      </c>
      <c r="L195" s="14" t="s">
        <v>20</v>
      </c>
    </row>
    <row r="196" spans="1:12" x14ac:dyDescent="0.25">
      <c r="A196" s="13" t="s">
        <v>4</v>
      </c>
      <c r="B196" s="5">
        <v>-6.58</v>
      </c>
      <c r="C196" s="4" t="s">
        <v>15</v>
      </c>
      <c r="D196" s="4" t="s">
        <v>16</v>
      </c>
      <c r="E196" s="26">
        <v>2</v>
      </c>
      <c r="F196" s="26">
        <f>F195-0.5</f>
        <v>2.33</v>
      </c>
      <c r="G196" s="20">
        <v>3</v>
      </c>
      <c r="H196" s="22">
        <f t="shared" si="7"/>
        <v>13.98</v>
      </c>
      <c r="I196" s="9" t="s">
        <v>19</v>
      </c>
      <c r="J196" s="9" t="s">
        <v>20</v>
      </c>
      <c r="K196" s="9" t="s">
        <v>19</v>
      </c>
      <c r="L196" s="14" t="s">
        <v>20</v>
      </c>
    </row>
    <row r="197" spans="1:12" x14ac:dyDescent="0.25">
      <c r="A197" s="13" t="s">
        <v>4</v>
      </c>
      <c r="B197" s="5">
        <v>-6.58</v>
      </c>
      <c r="C197" s="4" t="s">
        <v>15</v>
      </c>
      <c r="D197" s="4" t="s">
        <v>16</v>
      </c>
      <c r="E197" s="26">
        <v>2</v>
      </c>
      <c r="F197" s="26">
        <v>0.76</v>
      </c>
      <c r="G197" s="20">
        <v>1</v>
      </c>
      <c r="H197" s="22">
        <f t="shared" si="7"/>
        <v>1.52</v>
      </c>
      <c r="I197" s="9" t="s">
        <v>19</v>
      </c>
      <c r="J197" s="9" t="s">
        <v>20</v>
      </c>
      <c r="K197" s="9" t="s">
        <v>19</v>
      </c>
      <c r="L197" s="14" t="s">
        <v>20</v>
      </c>
    </row>
    <row r="198" spans="1:12" x14ac:dyDescent="0.25">
      <c r="A198" s="13" t="s">
        <v>4</v>
      </c>
      <c r="B198" s="5">
        <v>-6.58</v>
      </c>
      <c r="C198" s="4" t="s">
        <v>15</v>
      </c>
      <c r="D198" s="4" t="s">
        <v>16</v>
      </c>
      <c r="E198" s="26">
        <v>3</v>
      </c>
      <c r="F198" s="26">
        <v>0.76</v>
      </c>
      <c r="G198" s="20">
        <v>1</v>
      </c>
      <c r="H198" s="22">
        <f t="shared" si="7"/>
        <v>2.2800000000000002</v>
      </c>
      <c r="I198" s="9" t="s">
        <v>19</v>
      </c>
      <c r="J198" s="9" t="s">
        <v>20</v>
      </c>
      <c r="K198" s="9" t="s">
        <v>19</v>
      </c>
      <c r="L198" s="14" t="s">
        <v>20</v>
      </c>
    </row>
    <row r="199" spans="1:12" x14ac:dyDescent="0.25">
      <c r="A199" s="13" t="s">
        <v>4</v>
      </c>
      <c r="B199" s="5">
        <v>-6.58</v>
      </c>
      <c r="C199" s="4" t="s">
        <v>15</v>
      </c>
      <c r="D199" s="4" t="s">
        <v>16</v>
      </c>
      <c r="E199" s="26">
        <v>1</v>
      </c>
      <c r="F199" s="26">
        <v>2.83</v>
      </c>
      <c r="G199" s="20">
        <v>1</v>
      </c>
      <c r="H199" s="22">
        <f t="shared" si="7"/>
        <v>2.83</v>
      </c>
      <c r="I199" s="9" t="s">
        <v>19</v>
      </c>
      <c r="J199" s="9" t="s">
        <v>20</v>
      </c>
      <c r="K199" s="9" t="s">
        <v>19</v>
      </c>
      <c r="L199" s="14" t="s">
        <v>20</v>
      </c>
    </row>
    <row r="200" spans="1:12" x14ac:dyDescent="0.25">
      <c r="A200" s="13" t="s">
        <v>4</v>
      </c>
      <c r="B200" s="5">
        <v>-6.58</v>
      </c>
      <c r="C200" s="4" t="s">
        <v>17</v>
      </c>
      <c r="D200" s="4" t="s">
        <v>18</v>
      </c>
      <c r="E200" s="26">
        <v>2</v>
      </c>
      <c r="F200" s="26">
        <v>2.0649999999999999</v>
      </c>
      <c r="G200" s="20">
        <v>2</v>
      </c>
      <c r="H200" s="22">
        <f t="shared" si="7"/>
        <v>8.26</v>
      </c>
      <c r="I200" s="9" t="s">
        <v>19</v>
      </c>
      <c r="J200" s="9" t="s">
        <v>20</v>
      </c>
      <c r="K200" s="9" t="s">
        <v>19</v>
      </c>
      <c r="L200" s="14" t="s">
        <v>20</v>
      </c>
    </row>
    <row r="201" spans="1:12" x14ac:dyDescent="0.25">
      <c r="A201" s="13" t="s">
        <v>4</v>
      </c>
      <c r="B201" s="5">
        <v>-6.58</v>
      </c>
      <c r="C201" s="4" t="s">
        <v>15</v>
      </c>
      <c r="D201" s="4" t="s">
        <v>18</v>
      </c>
      <c r="E201" s="26">
        <v>1</v>
      </c>
      <c r="F201" s="26">
        <v>2.0649999999999999</v>
      </c>
      <c r="G201" s="20">
        <v>1</v>
      </c>
      <c r="H201" s="22">
        <f t="shared" si="7"/>
        <v>2.0649999999999999</v>
      </c>
      <c r="I201" s="9" t="s">
        <v>19</v>
      </c>
      <c r="J201" s="9" t="s">
        <v>20</v>
      </c>
      <c r="K201" s="9" t="s">
        <v>19</v>
      </c>
      <c r="L201" s="14" t="s">
        <v>20</v>
      </c>
    </row>
    <row r="202" spans="1:12" x14ac:dyDescent="0.25">
      <c r="A202" s="13" t="s">
        <v>4</v>
      </c>
      <c r="B202" s="5">
        <v>-6.58</v>
      </c>
      <c r="C202" s="4" t="s">
        <v>17</v>
      </c>
      <c r="D202" s="4" t="s">
        <v>18</v>
      </c>
      <c r="E202" s="26">
        <v>2.0339999999999998</v>
      </c>
      <c r="F202" s="26">
        <v>0.76</v>
      </c>
      <c r="G202" s="20">
        <v>1</v>
      </c>
      <c r="H202" s="22">
        <f t="shared" si="7"/>
        <v>1.5458399999999999</v>
      </c>
      <c r="I202" s="9" t="s">
        <v>19</v>
      </c>
      <c r="J202" s="9" t="s">
        <v>20</v>
      </c>
      <c r="K202" s="9" t="s">
        <v>19</v>
      </c>
      <c r="L202" s="14" t="s">
        <v>20</v>
      </c>
    </row>
    <row r="203" spans="1:12" x14ac:dyDescent="0.25">
      <c r="A203" s="13" t="s">
        <v>4</v>
      </c>
      <c r="B203" s="5">
        <v>-6.58</v>
      </c>
      <c r="C203" s="4" t="s">
        <v>15</v>
      </c>
      <c r="D203" s="4" t="s">
        <v>18</v>
      </c>
      <c r="E203" s="26">
        <v>2.0339999999999998</v>
      </c>
      <c r="F203" s="26">
        <v>0.76</v>
      </c>
      <c r="G203" s="20">
        <v>1</v>
      </c>
      <c r="H203" s="22">
        <f t="shared" si="7"/>
        <v>1.5458399999999999</v>
      </c>
      <c r="I203" s="9" t="s">
        <v>19</v>
      </c>
      <c r="J203" s="9" t="s">
        <v>20</v>
      </c>
      <c r="K203" s="9" t="s">
        <v>19</v>
      </c>
      <c r="L203" s="14" t="s">
        <v>20</v>
      </c>
    </row>
    <row r="204" spans="1:12" x14ac:dyDescent="0.25">
      <c r="A204" s="13" t="s">
        <v>5</v>
      </c>
      <c r="B204" s="5">
        <v>-3.6</v>
      </c>
      <c r="C204" s="4" t="s">
        <v>15</v>
      </c>
      <c r="D204" s="4" t="s">
        <v>16</v>
      </c>
      <c r="E204" s="26">
        <v>1.68</v>
      </c>
      <c r="F204" s="26">
        <v>2.6949999999999998</v>
      </c>
      <c r="G204" s="20">
        <v>1</v>
      </c>
      <c r="H204" s="22">
        <f t="shared" si="7"/>
        <v>4.5275999999999996</v>
      </c>
      <c r="I204" s="9" t="s">
        <v>19</v>
      </c>
      <c r="J204" s="9" t="s">
        <v>20</v>
      </c>
      <c r="K204" s="9" t="s">
        <v>33</v>
      </c>
      <c r="L204" s="14" t="s">
        <v>22</v>
      </c>
    </row>
    <row r="205" spans="1:12" x14ac:dyDescent="0.25">
      <c r="A205" s="13" t="s">
        <v>5</v>
      </c>
      <c r="B205" s="5">
        <v>-3.6</v>
      </c>
      <c r="C205" s="4" t="s">
        <v>15</v>
      </c>
      <c r="D205" s="4" t="s">
        <v>16</v>
      </c>
      <c r="E205" s="26">
        <v>1.68</v>
      </c>
      <c r="F205" s="26">
        <v>2.6949999999999998</v>
      </c>
      <c r="G205" s="20">
        <v>1</v>
      </c>
      <c r="H205" s="22">
        <f t="shared" si="7"/>
        <v>4.5275999999999996</v>
      </c>
      <c r="I205" s="9" t="s">
        <v>33</v>
      </c>
      <c r="J205" s="9" t="s">
        <v>22</v>
      </c>
      <c r="K205" s="9" t="s">
        <v>33</v>
      </c>
      <c r="L205" s="14" t="s">
        <v>22</v>
      </c>
    </row>
    <row r="206" spans="1:12" x14ac:dyDescent="0.25">
      <c r="A206" s="13" t="s">
        <v>5</v>
      </c>
      <c r="B206" s="5">
        <v>-3.6</v>
      </c>
      <c r="C206" s="4" t="s">
        <v>15</v>
      </c>
      <c r="D206" s="4" t="s">
        <v>16</v>
      </c>
      <c r="E206" s="26">
        <v>2</v>
      </c>
      <c r="F206" s="26">
        <f>F204</f>
        <v>2.6949999999999998</v>
      </c>
      <c r="G206" s="20">
        <v>11</v>
      </c>
      <c r="H206" s="22">
        <f t="shared" si="7"/>
        <v>59.29</v>
      </c>
      <c r="I206" s="9" t="s">
        <v>19</v>
      </c>
      <c r="J206" s="9" t="s">
        <v>20</v>
      </c>
      <c r="K206" s="9" t="s">
        <v>33</v>
      </c>
      <c r="L206" s="14" t="s">
        <v>22</v>
      </c>
    </row>
    <row r="207" spans="1:12" x14ac:dyDescent="0.25">
      <c r="A207" s="13" t="s">
        <v>5</v>
      </c>
      <c r="B207" s="5">
        <v>-3.6</v>
      </c>
      <c r="C207" s="4" t="s">
        <v>15</v>
      </c>
      <c r="D207" s="4" t="s">
        <v>16</v>
      </c>
      <c r="E207" s="26">
        <v>2</v>
      </c>
      <c r="F207" s="26">
        <f>F205</f>
        <v>2.6949999999999998</v>
      </c>
      <c r="G207" s="20">
        <v>10</v>
      </c>
      <c r="H207" s="22">
        <f t="shared" si="7"/>
        <v>53.9</v>
      </c>
      <c r="I207" s="9" t="s">
        <v>33</v>
      </c>
      <c r="J207" s="9" t="s">
        <v>22</v>
      </c>
      <c r="K207" s="9" t="s">
        <v>33</v>
      </c>
      <c r="L207" s="14" t="s">
        <v>22</v>
      </c>
    </row>
    <row r="208" spans="1:12" x14ac:dyDescent="0.25">
      <c r="A208" s="13" t="s">
        <v>5</v>
      </c>
      <c r="B208" s="5">
        <v>-3.6</v>
      </c>
      <c r="C208" s="4" t="s">
        <v>15</v>
      </c>
      <c r="D208" s="4" t="s">
        <v>16</v>
      </c>
      <c r="E208" s="26">
        <v>1</v>
      </c>
      <c r="F208" s="26">
        <f>F206</f>
        <v>2.6949999999999998</v>
      </c>
      <c r="G208" s="20">
        <v>1</v>
      </c>
      <c r="H208" s="22">
        <f t="shared" si="7"/>
        <v>2.6949999999999998</v>
      </c>
      <c r="I208" s="9" t="s">
        <v>33</v>
      </c>
      <c r="J208" s="9" t="s">
        <v>22</v>
      </c>
      <c r="K208" s="9" t="s">
        <v>33</v>
      </c>
      <c r="L208" s="14" t="s">
        <v>22</v>
      </c>
    </row>
    <row r="209" spans="1:12" x14ac:dyDescent="0.25">
      <c r="A209" s="13" t="s">
        <v>5</v>
      </c>
      <c r="B209" s="5">
        <v>-3.6</v>
      </c>
      <c r="C209" s="4" t="s">
        <v>15</v>
      </c>
      <c r="D209" s="4" t="s">
        <v>18</v>
      </c>
      <c r="E209" s="26">
        <v>2</v>
      </c>
      <c r="F209" s="26">
        <v>0.47499999999999998</v>
      </c>
      <c r="G209" s="20">
        <v>1</v>
      </c>
      <c r="H209" s="22">
        <f t="shared" si="7"/>
        <v>0.95</v>
      </c>
      <c r="I209" s="9" t="s">
        <v>19</v>
      </c>
      <c r="J209" s="9" t="s">
        <v>20</v>
      </c>
      <c r="K209" s="9" t="s">
        <v>19</v>
      </c>
      <c r="L209" s="14" t="s">
        <v>20</v>
      </c>
    </row>
    <row r="210" spans="1:12" x14ac:dyDescent="0.25">
      <c r="A210" s="13" t="s">
        <v>5</v>
      </c>
      <c r="B210" s="5">
        <v>-3.6</v>
      </c>
      <c r="C210" s="4" t="s">
        <v>15</v>
      </c>
      <c r="D210" s="4" t="s">
        <v>16</v>
      </c>
      <c r="E210" s="26">
        <v>3</v>
      </c>
      <c r="F210" s="26">
        <f>F208</f>
        <v>2.6949999999999998</v>
      </c>
      <c r="G210" s="20">
        <v>1</v>
      </c>
      <c r="H210" s="22">
        <f t="shared" si="7"/>
        <v>8.0849999999999991</v>
      </c>
      <c r="I210" s="9" t="s">
        <v>19</v>
      </c>
      <c r="J210" s="9" t="s">
        <v>20</v>
      </c>
      <c r="K210" s="9" t="s">
        <v>33</v>
      </c>
      <c r="L210" s="14" t="s">
        <v>22</v>
      </c>
    </row>
    <row r="211" spans="1:12" x14ac:dyDescent="0.25">
      <c r="A211" s="13" t="s">
        <v>5</v>
      </c>
      <c r="B211" s="5">
        <v>-3.6</v>
      </c>
      <c r="C211" s="4" t="s">
        <v>17</v>
      </c>
      <c r="D211" s="4" t="s">
        <v>18</v>
      </c>
      <c r="E211" s="26">
        <v>2</v>
      </c>
      <c r="F211" s="26">
        <v>2.2200000000000002</v>
      </c>
      <c r="G211" s="20">
        <v>1</v>
      </c>
      <c r="H211" s="22">
        <f t="shared" si="7"/>
        <v>4.4400000000000004</v>
      </c>
      <c r="I211" s="9" t="s">
        <v>19</v>
      </c>
      <c r="J211" s="9" t="s">
        <v>20</v>
      </c>
      <c r="K211" s="9" t="s">
        <v>19</v>
      </c>
      <c r="L211" s="14" t="s">
        <v>20</v>
      </c>
    </row>
    <row r="212" spans="1:12" x14ac:dyDescent="0.25">
      <c r="A212" s="13" t="s">
        <v>5</v>
      </c>
      <c r="B212" s="5">
        <v>-3.6</v>
      </c>
      <c r="C212" s="4" t="s">
        <v>15</v>
      </c>
      <c r="D212" s="4" t="s">
        <v>16</v>
      </c>
      <c r="E212" s="26">
        <v>2.0339999999999998</v>
      </c>
      <c r="F212" s="26">
        <v>2.6949999999999998</v>
      </c>
      <c r="G212" s="20">
        <v>1</v>
      </c>
      <c r="H212" s="22">
        <f t="shared" si="7"/>
        <v>5.4816299999999991</v>
      </c>
      <c r="I212" s="9" t="s">
        <v>19</v>
      </c>
      <c r="J212" s="9" t="s">
        <v>20</v>
      </c>
      <c r="K212" s="9" t="s">
        <v>19</v>
      </c>
      <c r="L212" s="14" t="s">
        <v>20</v>
      </c>
    </row>
    <row r="213" spans="1:12" x14ac:dyDescent="0.25">
      <c r="A213" s="13" t="s">
        <v>6</v>
      </c>
      <c r="B213" s="5">
        <v>0</v>
      </c>
      <c r="C213" s="4" t="s">
        <v>15</v>
      </c>
      <c r="D213" s="4" t="s">
        <v>16</v>
      </c>
      <c r="E213" s="26">
        <v>3</v>
      </c>
      <c r="F213" s="26">
        <v>5.0549999999999997</v>
      </c>
      <c r="G213" s="20">
        <v>14</v>
      </c>
      <c r="H213" s="22">
        <f t="shared" si="7"/>
        <v>212.31</v>
      </c>
      <c r="I213" s="9" t="s">
        <v>33</v>
      </c>
      <c r="J213" s="9" t="s">
        <v>22</v>
      </c>
      <c r="K213" s="9" t="s">
        <v>33</v>
      </c>
      <c r="L213" s="14" t="s">
        <v>22</v>
      </c>
    </row>
    <row r="214" spans="1:12" x14ac:dyDescent="0.25">
      <c r="A214" s="13" t="s">
        <v>6</v>
      </c>
      <c r="B214" s="5">
        <v>0</v>
      </c>
      <c r="C214" s="4" t="s">
        <v>15</v>
      </c>
      <c r="D214" s="4" t="s">
        <v>16</v>
      </c>
      <c r="E214" s="26">
        <v>1.68</v>
      </c>
      <c r="F214" s="26">
        <v>5.0549999999999997</v>
      </c>
      <c r="G214" s="20">
        <v>2</v>
      </c>
      <c r="H214" s="22">
        <f t="shared" si="7"/>
        <v>16.9848</v>
      </c>
      <c r="I214" s="9" t="s">
        <v>33</v>
      </c>
      <c r="J214" s="9" t="s">
        <v>22</v>
      </c>
      <c r="K214" s="9" t="s">
        <v>33</v>
      </c>
      <c r="L214" s="14" t="s">
        <v>22</v>
      </c>
    </row>
    <row r="215" spans="1:12" x14ac:dyDescent="0.25">
      <c r="A215" s="13" t="s">
        <v>6</v>
      </c>
      <c r="B215" s="5">
        <v>0</v>
      </c>
      <c r="C215" s="4" t="s">
        <v>15</v>
      </c>
      <c r="D215" s="4" t="s">
        <v>16</v>
      </c>
      <c r="E215" s="26">
        <v>3</v>
      </c>
      <c r="F215" s="26">
        <v>2.835</v>
      </c>
      <c r="G215" s="20">
        <v>2</v>
      </c>
      <c r="H215" s="22">
        <f t="shared" ref="H215:H252" si="8">E215*F215*G215</f>
        <v>17.009999999999998</v>
      </c>
      <c r="I215" s="9" t="s">
        <v>33</v>
      </c>
      <c r="J215" s="9" t="s">
        <v>22</v>
      </c>
      <c r="K215" s="9" t="s">
        <v>33</v>
      </c>
      <c r="L215" s="14" t="s">
        <v>22</v>
      </c>
    </row>
    <row r="216" spans="1:12" x14ac:dyDescent="0.25">
      <c r="A216" s="13" t="s">
        <v>6</v>
      </c>
      <c r="B216" s="5">
        <v>0</v>
      </c>
      <c r="C216" s="4" t="s">
        <v>17</v>
      </c>
      <c r="D216" s="4" t="s">
        <v>18</v>
      </c>
      <c r="E216" s="26">
        <v>2</v>
      </c>
      <c r="F216" s="26">
        <v>2.2200000000000002</v>
      </c>
      <c r="G216" s="20">
        <v>2</v>
      </c>
      <c r="H216" s="22">
        <f t="shared" si="8"/>
        <v>8.8800000000000008</v>
      </c>
      <c r="I216" s="9" t="s">
        <v>19</v>
      </c>
      <c r="J216" s="9" t="s">
        <v>20</v>
      </c>
      <c r="K216" s="9" t="s">
        <v>19</v>
      </c>
      <c r="L216" s="14" t="s">
        <v>20</v>
      </c>
    </row>
    <row r="217" spans="1:12" x14ac:dyDescent="0.25">
      <c r="A217" s="13" t="s">
        <v>6</v>
      </c>
      <c r="B217" s="5">
        <v>0</v>
      </c>
      <c r="C217" s="4" t="s">
        <v>15</v>
      </c>
      <c r="D217" s="4" t="s">
        <v>18</v>
      </c>
      <c r="E217" s="26">
        <v>1.6879999999999999</v>
      </c>
      <c r="F217" s="26">
        <f>F216</f>
        <v>2.2200000000000002</v>
      </c>
      <c r="G217" s="20">
        <v>1</v>
      </c>
      <c r="H217" s="22">
        <f t="shared" si="8"/>
        <v>3.74736</v>
      </c>
      <c r="I217" s="9" t="s">
        <v>19</v>
      </c>
      <c r="J217" s="9" t="s">
        <v>20</v>
      </c>
      <c r="K217" s="9" t="s">
        <v>19</v>
      </c>
      <c r="L217" s="14" t="s">
        <v>20</v>
      </c>
    </row>
    <row r="218" spans="1:12" x14ac:dyDescent="0.25">
      <c r="A218" s="13" t="s">
        <v>1</v>
      </c>
      <c r="B218" s="5">
        <v>6</v>
      </c>
      <c r="C218" s="4" t="s">
        <v>15</v>
      </c>
      <c r="D218" s="4" t="s">
        <v>16</v>
      </c>
      <c r="E218" s="26">
        <v>3</v>
      </c>
      <c r="F218" s="26">
        <v>5.0549999999999997</v>
      </c>
      <c r="G218" s="20">
        <v>14</v>
      </c>
      <c r="H218" s="22">
        <f t="shared" si="8"/>
        <v>212.31</v>
      </c>
      <c r="I218" s="9" t="s">
        <v>33</v>
      </c>
      <c r="J218" s="9" t="s">
        <v>22</v>
      </c>
      <c r="K218" s="9" t="s">
        <v>33</v>
      </c>
      <c r="L218" s="14" t="s">
        <v>22</v>
      </c>
    </row>
    <row r="219" spans="1:12" x14ac:dyDescent="0.25">
      <c r="A219" s="13" t="s">
        <v>1</v>
      </c>
      <c r="B219" s="5">
        <v>6</v>
      </c>
      <c r="C219" s="4" t="s">
        <v>15</v>
      </c>
      <c r="D219" s="4" t="s">
        <v>16</v>
      </c>
      <c r="E219" s="26">
        <v>1.68</v>
      </c>
      <c r="F219" s="26">
        <f>F218</f>
        <v>5.0549999999999997</v>
      </c>
      <c r="G219" s="20">
        <v>2</v>
      </c>
      <c r="H219" s="22">
        <f t="shared" si="8"/>
        <v>16.9848</v>
      </c>
      <c r="I219" s="9" t="s">
        <v>33</v>
      </c>
      <c r="J219" s="9" t="s">
        <v>22</v>
      </c>
      <c r="K219" s="9" t="s">
        <v>33</v>
      </c>
      <c r="L219" s="14" t="s">
        <v>22</v>
      </c>
    </row>
    <row r="220" spans="1:12" x14ac:dyDescent="0.25">
      <c r="A220" s="13" t="s">
        <v>1</v>
      </c>
      <c r="B220" s="5">
        <v>6</v>
      </c>
      <c r="C220" s="4" t="s">
        <v>15</v>
      </c>
      <c r="D220" s="4" t="s">
        <v>18</v>
      </c>
      <c r="E220" s="26">
        <v>3</v>
      </c>
      <c r="F220" s="26">
        <v>2.2200000000000002</v>
      </c>
      <c r="G220" s="20">
        <v>2</v>
      </c>
      <c r="H220" s="22">
        <f t="shared" si="8"/>
        <v>13.32</v>
      </c>
      <c r="I220" s="9" t="s">
        <v>19</v>
      </c>
      <c r="J220" s="9" t="s">
        <v>20</v>
      </c>
      <c r="K220" s="9" t="s">
        <v>19</v>
      </c>
      <c r="L220" s="14" t="s">
        <v>20</v>
      </c>
    </row>
    <row r="221" spans="1:12" x14ac:dyDescent="0.25">
      <c r="A221" s="13" t="s">
        <v>1</v>
      </c>
      <c r="B221" s="5">
        <v>6</v>
      </c>
      <c r="C221" s="4" t="s">
        <v>15</v>
      </c>
      <c r="D221" s="4" t="s">
        <v>16</v>
      </c>
      <c r="E221" s="26">
        <v>3</v>
      </c>
      <c r="F221" s="26">
        <f>F171-F220</f>
        <v>0.10499999999999998</v>
      </c>
      <c r="G221" s="20">
        <v>2</v>
      </c>
      <c r="H221" s="22">
        <f t="shared" si="8"/>
        <v>0.62999999999999989</v>
      </c>
      <c r="I221" s="9" t="s">
        <v>33</v>
      </c>
      <c r="J221" s="9" t="s">
        <v>22</v>
      </c>
      <c r="K221" s="9" t="s">
        <v>33</v>
      </c>
      <c r="L221" s="14" t="s">
        <v>22</v>
      </c>
    </row>
    <row r="222" spans="1:12" x14ac:dyDescent="0.25">
      <c r="A222" s="13" t="s">
        <v>3</v>
      </c>
      <c r="B222" s="5">
        <v>12</v>
      </c>
      <c r="C222" s="4" t="s">
        <v>15</v>
      </c>
      <c r="D222" s="4" t="s">
        <v>16</v>
      </c>
      <c r="E222" s="90">
        <v>5.5</v>
      </c>
      <c r="F222" s="90">
        <v>3.28</v>
      </c>
      <c r="G222" s="91">
        <v>3</v>
      </c>
      <c r="H222" s="92">
        <f t="shared" si="8"/>
        <v>54.12</v>
      </c>
      <c r="I222" s="9" t="s">
        <v>33</v>
      </c>
      <c r="J222" s="9" t="s">
        <v>23</v>
      </c>
      <c r="K222" s="9" t="s">
        <v>33</v>
      </c>
      <c r="L222" s="14" t="s">
        <v>22</v>
      </c>
    </row>
    <row r="223" spans="1:12" x14ac:dyDescent="0.25">
      <c r="A223" s="13" t="s">
        <v>3</v>
      </c>
      <c r="B223" s="5">
        <v>12</v>
      </c>
      <c r="C223" s="4" t="s">
        <v>15</v>
      </c>
      <c r="D223" s="4" t="s">
        <v>16</v>
      </c>
      <c r="E223" s="26">
        <v>2.88</v>
      </c>
      <c r="F223" s="26">
        <f>F222</f>
        <v>3.28</v>
      </c>
      <c r="G223" s="20">
        <v>1</v>
      </c>
      <c r="H223" s="22">
        <f t="shared" si="8"/>
        <v>9.4463999999999988</v>
      </c>
      <c r="I223" s="9" t="s">
        <v>59</v>
      </c>
      <c r="J223" s="9" t="s">
        <v>20</v>
      </c>
      <c r="K223" s="9" t="s">
        <v>19</v>
      </c>
      <c r="L223" s="14" t="s">
        <v>20</v>
      </c>
    </row>
    <row r="224" spans="1:12" x14ac:dyDescent="0.25">
      <c r="A224" s="13" t="s">
        <v>3</v>
      </c>
      <c r="B224" s="5">
        <v>12</v>
      </c>
      <c r="C224" s="4" t="s">
        <v>17</v>
      </c>
      <c r="D224" s="4" t="s">
        <v>18</v>
      </c>
      <c r="E224" s="26">
        <v>2</v>
      </c>
      <c r="F224" s="26">
        <f>F223</f>
        <v>3.28</v>
      </c>
      <c r="G224" s="20">
        <v>1</v>
      </c>
      <c r="H224" s="22">
        <f t="shared" si="8"/>
        <v>6.56</v>
      </c>
      <c r="I224" s="9" t="s">
        <v>59</v>
      </c>
      <c r="J224" s="9" t="s">
        <v>20</v>
      </c>
      <c r="K224" s="9" t="s">
        <v>19</v>
      </c>
      <c r="L224" s="14" t="s">
        <v>20</v>
      </c>
    </row>
    <row r="225" spans="1:12" s="2" customFormat="1" ht="28.5" customHeight="1" x14ac:dyDescent="0.25">
      <c r="A225" s="11" t="s">
        <v>53</v>
      </c>
      <c r="B225" s="10"/>
      <c r="C225" s="10"/>
      <c r="D225" s="10"/>
      <c r="E225" s="10"/>
      <c r="F225" s="10"/>
      <c r="G225" s="89" t="s">
        <v>150</v>
      </c>
      <c r="H225" s="25">
        <f>SUM(H226:H252)</f>
        <v>886.71704000000011</v>
      </c>
      <c r="I225" s="10"/>
      <c r="J225" s="89" t="s">
        <v>149</v>
      </c>
      <c r="K225" s="25">
        <f>SUM(H226:H252)</f>
        <v>886.71704000000011</v>
      </c>
      <c r="L225" s="12"/>
    </row>
    <row r="226" spans="1:12" x14ac:dyDescent="0.25">
      <c r="A226" s="13" t="s">
        <v>4</v>
      </c>
      <c r="B226" s="5">
        <v>-6.58</v>
      </c>
      <c r="C226" s="4" t="s">
        <v>15</v>
      </c>
      <c r="D226" s="4" t="s">
        <v>16</v>
      </c>
      <c r="E226" s="26">
        <v>1.68</v>
      </c>
      <c r="F226" s="26">
        <v>5.52</v>
      </c>
      <c r="G226" s="20">
        <v>2</v>
      </c>
      <c r="H226" s="22">
        <f t="shared" si="8"/>
        <v>18.547199999999997</v>
      </c>
      <c r="I226" s="9" t="s">
        <v>33</v>
      </c>
      <c r="J226" s="9" t="s">
        <v>22</v>
      </c>
      <c r="K226" s="9" t="s">
        <v>33</v>
      </c>
      <c r="L226" s="14" t="s">
        <v>22</v>
      </c>
    </row>
    <row r="227" spans="1:12" x14ac:dyDescent="0.25">
      <c r="A227" s="13" t="s">
        <v>4</v>
      </c>
      <c r="B227" s="5">
        <v>-6.58</v>
      </c>
      <c r="C227" s="4" t="s">
        <v>15</v>
      </c>
      <c r="D227" s="4" t="s">
        <v>16</v>
      </c>
      <c r="E227" s="26">
        <v>2</v>
      </c>
      <c r="F227" s="26">
        <v>5.52</v>
      </c>
      <c r="G227" s="20">
        <v>19</v>
      </c>
      <c r="H227" s="22">
        <f t="shared" si="8"/>
        <v>209.76</v>
      </c>
      <c r="I227" s="9" t="s">
        <v>33</v>
      </c>
      <c r="J227" s="9" t="s">
        <v>22</v>
      </c>
      <c r="K227" s="9" t="s">
        <v>33</v>
      </c>
      <c r="L227" s="14" t="s">
        <v>22</v>
      </c>
    </row>
    <row r="228" spans="1:12" x14ac:dyDescent="0.25">
      <c r="A228" s="13" t="s">
        <v>4</v>
      </c>
      <c r="B228" s="5">
        <v>-6.58</v>
      </c>
      <c r="C228" s="4" t="s">
        <v>15</v>
      </c>
      <c r="D228" s="4" t="s">
        <v>16</v>
      </c>
      <c r="E228" s="26">
        <v>1</v>
      </c>
      <c r="F228" s="26">
        <v>5.52</v>
      </c>
      <c r="G228" s="20">
        <v>2</v>
      </c>
      <c r="H228" s="22">
        <f t="shared" si="8"/>
        <v>11.04</v>
      </c>
      <c r="I228" s="9" t="s">
        <v>33</v>
      </c>
      <c r="J228" s="9" t="s">
        <v>22</v>
      </c>
      <c r="K228" s="9" t="s">
        <v>33</v>
      </c>
      <c r="L228" s="14" t="s">
        <v>22</v>
      </c>
    </row>
    <row r="229" spans="1:12" x14ac:dyDescent="0.25">
      <c r="A229" s="13" t="s">
        <v>4</v>
      </c>
      <c r="B229" s="5">
        <v>-6.58</v>
      </c>
      <c r="C229" s="4" t="s">
        <v>15</v>
      </c>
      <c r="D229" s="4" t="s">
        <v>16</v>
      </c>
      <c r="E229" s="26">
        <v>2</v>
      </c>
      <c r="F229" s="26">
        <v>5.0199999999999996</v>
      </c>
      <c r="G229" s="20">
        <v>1</v>
      </c>
      <c r="H229" s="22">
        <f t="shared" si="8"/>
        <v>10.039999999999999</v>
      </c>
      <c r="I229" s="9" t="s">
        <v>33</v>
      </c>
      <c r="J229" s="9" t="s">
        <v>22</v>
      </c>
      <c r="K229" s="9" t="s">
        <v>33</v>
      </c>
      <c r="L229" s="14" t="s">
        <v>22</v>
      </c>
    </row>
    <row r="230" spans="1:12" x14ac:dyDescent="0.25">
      <c r="A230" s="13" t="s">
        <v>4</v>
      </c>
      <c r="B230" s="5">
        <v>-6.58</v>
      </c>
      <c r="C230" s="4" t="s">
        <v>15</v>
      </c>
      <c r="D230" s="4" t="s">
        <v>16</v>
      </c>
      <c r="E230" s="26">
        <v>2</v>
      </c>
      <c r="F230" s="26">
        <v>2.8250000000000002</v>
      </c>
      <c r="G230" s="20">
        <v>1</v>
      </c>
      <c r="H230" s="22">
        <f t="shared" si="8"/>
        <v>5.65</v>
      </c>
      <c r="I230" s="9" t="s">
        <v>19</v>
      </c>
      <c r="J230" s="9" t="s">
        <v>20</v>
      </c>
      <c r="K230" s="9" t="s">
        <v>19</v>
      </c>
      <c r="L230" s="14" t="s">
        <v>20</v>
      </c>
    </row>
    <row r="231" spans="1:12" x14ac:dyDescent="0.25">
      <c r="A231" s="13" t="s">
        <v>4</v>
      </c>
      <c r="B231" s="5">
        <v>-6.58</v>
      </c>
      <c r="C231" s="4" t="s">
        <v>15</v>
      </c>
      <c r="D231" s="4" t="s">
        <v>16</v>
      </c>
      <c r="E231" s="26">
        <v>1.845</v>
      </c>
      <c r="F231" s="26">
        <v>2.8250000000000002</v>
      </c>
      <c r="G231" s="20">
        <v>2</v>
      </c>
      <c r="H231" s="22">
        <f t="shared" si="8"/>
        <v>10.424250000000001</v>
      </c>
      <c r="I231" s="9" t="s">
        <v>19</v>
      </c>
      <c r="J231" s="9" t="s">
        <v>20</v>
      </c>
      <c r="K231" s="9" t="s">
        <v>19</v>
      </c>
      <c r="L231" s="14" t="s">
        <v>20</v>
      </c>
    </row>
    <row r="232" spans="1:12" x14ac:dyDescent="0.25">
      <c r="A232" s="13" t="s">
        <v>5</v>
      </c>
      <c r="B232" s="5">
        <v>-3.6</v>
      </c>
      <c r="C232" s="4" t="s">
        <v>17</v>
      </c>
      <c r="D232" s="4" t="s">
        <v>18</v>
      </c>
      <c r="E232" s="26">
        <v>2</v>
      </c>
      <c r="F232" s="26">
        <v>2.2200000000000002</v>
      </c>
      <c r="G232" s="20">
        <v>1</v>
      </c>
      <c r="H232" s="22">
        <f t="shared" si="8"/>
        <v>4.4400000000000004</v>
      </c>
      <c r="I232" s="9" t="s">
        <v>19</v>
      </c>
      <c r="J232" s="9" t="s">
        <v>20</v>
      </c>
      <c r="K232" s="9" t="s">
        <v>19</v>
      </c>
      <c r="L232" s="14" t="s">
        <v>20</v>
      </c>
    </row>
    <row r="233" spans="1:12" x14ac:dyDescent="0.25">
      <c r="A233" s="13" t="s">
        <v>5</v>
      </c>
      <c r="B233" s="5">
        <v>-3.6</v>
      </c>
      <c r="C233" s="4" t="s">
        <v>15</v>
      </c>
      <c r="D233" s="4" t="s">
        <v>18</v>
      </c>
      <c r="E233" s="26">
        <v>2</v>
      </c>
      <c r="F233" s="26">
        <v>0.47499999999999998</v>
      </c>
      <c r="G233" s="20">
        <v>1</v>
      </c>
      <c r="H233" s="22">
        <f t="shared" si="8"/>
        <v>0.95</v>
      </c>
      <c r="I233" s="9" t="s">
        <v>19</v>
      </c>
      <c r="J233" s="9" t="s">
        <v>20</v>
      </c>
      <c r="K233" s="9" t="s">
        <v>19</v>
      </c>
      <c r="L233" s="14" t="s">
        <v>20</v>
      </c>
    </row>
    <row r="234" spans="1:12" x14ac:dyDescent="0.25">
      <c r="A234" s="13" t="s">
        <v>5</v>
      </c>
      <c r="B234" s="5">
        <v>-3.6</v>
      </c>
      <c r="C234" s="4" t="s">
        <v>15</v>
      </c>
      <c r="D234" s="4" t="s">
        <v>16</v>
      </c>
      <c r="E234" s="26">
        <v>1.845</v>
      </c>
      <c r="F234" s="26">
        <v>2.6949999999999998</v>
      </c>
      <c r="G234" s="20">
        <v>2</v>
      </c>
      <c r="H234" s="22">
        <f t="shared" si="8"/>
        <v>9.9445499999999996</v>
      </c>
      <c r="I234" s="9" t="s">
        <v>19</v>
      </c>
      <c r="J234" s="9" t="s">
        <v>20</v>
      </c>
      <c r="K234" s="9" t="s">
        <v>19</v>
      </c>
      <c r="L234" s="14" t="s">
        <v>20</v>
      </c>
    </row>
    <row r="235" spans="1:12" x14ac:dyDescent="0.25">
      <c r="A235" s="13" t="s">
        <v>6</v>
      </c>
      <c r="B235" s="5">
        <v>0</v>
      </c>
      <c r="C235" s="4" t="s">
        <v>15</v>
      </c>
      <c r="D235" s="4" t="s">
        <v>18</v>
      </c>
      <c r="E235" s="26">
        <v>1.244</v>
      </c>
      <c r="F235" s="26">
        <v>2.2200000000000002</v>
      </c>
      <c r="G235" s="20">
        <v>1</v>
      </c>
      <c r="H235" s="22">
        <f t="shared" si="8"/>
        <v>2.7616800000000001</v>
      </c>
      <c r="I235" s="9" t="s">
        <v>19</v>
      </c>
      <c r="J235" s="9" t="s">
        <v>20</v>
      </c>
      <c r="K235" s="9" t="s">
        <v>19</v>
      </c>
      <c r="L235" s="14" t="s">
        <v>20</v>
      </c>
    </row>
    <row r="236" spans="1:12" x14ac:dyDescent="0.25">
      <c r="A236" s="13" t="s">
        <v>6</v>
      </c>
      <c r="B236" s="5">
        <v>0</v>
      </c>
      <c r="C236" s="4" t="s">
        <v>15</v>
      </c>
      <c r="D236" s="4" t="s">
        <v>16</v>
      </c>
      <c r="E236" s="26">
        <v>1.68</v>
      </c>
      <c r="F236" s="26">
        <v>5.0549999999999997</v>
      </c>
      <c r="G236" s="20">
        <v>2</v>
      </c>
      <c r="H236" s="22">
        <f t="shared" si="8"/>
        <v>16.9848</v>
      </c>
      <c r="I236" s="9" t="s">
        <v>33</v>
      </c>
      <c r="J236" s="9" t="s">
        <v>22</v>
      </c>
      <c r="K236" s="9" t="s">
        <v>33</v>
      </c>
      <c r="L236" s="14" t="s">
        <v>22</v>
      </c>
    </row>
    <row r="237" spans="1:12" x14ac:dyDescent="0.25">
      <c r="A237" s="13" t="s">
        <v>6</v>
      </c>
      <c r="B237" s="5">
        <v>0</v>
      </c>
      <c r="C237" s="4" t="s">
        <v>15</v>
      </c>
      <c r="D237" s="4" t="s">
        <v>16</v>
      </c>
      <c r="E237" s="26">
        <v>3</v>
      </c>
      <c r="F237" s="26">
        <f>F236</f>
        <v>5.0549999999999997</v>
      </c>
      <c r="G237" s="20">
        <v>14</v>
      </c>
      <c r="H237" s="22">
        <f t="shared" si="8"/>
        <v>212.31</v>
      </c>
      <c r="I237" s="9" t="s">
        <v>33</v>
      </c>
      <c r="J237" s="9" t="s">
        <v>22</v>
      </c>
      <c r="K237" s="9" t="s">
        <v>33</v>
      </c>
      <c r="L237" s="14" t="s">
        <v>22</v>
      </c>
    </row>
    <row r="238" spans="1:12" x14ac:dyDescent="0.25">
      <c r="A238" s="13" t="s">
        <v>6</v>
      </c>
      <c r="B238" s="5">
        <v>0</v>
      </c>
      <c r="C238" s="4" t="s">
        <v>15</v>
      </c>
      <c r="D238" s="4" t="s">
        <v>16</v>
      </c>
      <c r="E238" s="26">
        <v>2</v>
      </c>
      <c r="F238" s="26">
        <v>2.96</v>
      </c>
      <c r="G238" s="20">
        <v>2</v>
      </c>
      <c r="H238" s="22">
        <f t="shared" si="8"/>
        <v>11.84</v>
      </c>
      <c r="I238" s="9" t="s">
        <v>19</v>
      </c>
      <c r="J238" s="9" t="s">
        <v>20</v>
      </c>
      <c r="K238" s="9" t="s">
        <v>19</v>
      </c>
      <c r="L238" s="14" t="s">
        <v>20</v>
      </c>
    </row>
    <row r="239" spans="1:12" x14ac:dyDescent="0.25">
      <c r="A239" s="13" t="s">
        <v>6</v>
      </c>
      <c r="B239" s="5">
        <v>0</v>
      </c>
      <c r="C239" s="4" t="s">
        <v>17</v>
      </c>
      <c r="D239" s="4" t="s">
        <v>18</v>
      </c>
      <c r="E239" s="26">
        <v>2</v>
      </c>
      <c r="F239" s="26">
        <v>2.2200000000000002</v>
      </c>
      <c r="G239" s="20">
        <v>1</v>
      </c>
      <c r="H239" s="22">
        <f t="shared" si="8"/>
        <v>4.4400000000000004</v>
      </c>
      <c r="I239" s="9" t="s">
        <v>19</v>
      </c>
      <c r="J239" s="9" t="s">
        <v>20</v>
      </c>
      <c r="K239" s="9" t="s">
        <v>19</v>
      </c>
      <c r="L239" s="14" t="s">
        <v>20</v>
      </c>
    </row>
    <row r="240" spans="1:12" x14ac:dyDescent="0.25">
      <c r="A240" s="13" t="s">
        <v>6</v>
      </c>
      <c r="B240" s="5">
        <v>0</v>
      </c>
      <c r="C240" s="4" t="s">
        <v>15</v>
      </c>
      <c r="D240" s="4" t="s">
        <v>18</v>
      </c>
      <c r="E240" s="26">
        <v>2</v>
      </c>
      <c r="F240" s="26">
        <v>0.74</v>
      </c>
      <c r="G240" s="20">
        <v>1</v>
      </c>
      <c r="H240" s="22">
        <f t="shared" si="8"/>
        <v>1.48</v>
      </c>
      <c r="I240" s="9" t="s">
        <v>19</v>
      </c>
      <c r="J240" s="9" t="s">
        <v>20</v>
      </c>
      <c r="K240" s="9" t="s">
        <v>19</v>
      </c>
      <c r="L240" s="14" t="s">
        <v>20</v>
      </c>
    </row>
    <row r="241" spans="1:12" x14ac:dyDescent="0.25">
      <c r="A241" s="13" t="s">
        <v>0</v>
      </c>
      <c r="B241" s="5">
        <v>3</v>
      </c>
      <c r="C241" s="4" t="s">
        <v>15</v>
      </c>
      <c r="D241" s="4" t="s">
        <v>16</v>
      </c>
      <c r="E241" s="26">
        <v>2</v>
      </c>
      <c r="F241" s="26">
        <v>2.0950000000000002</v>
      </c>
      <c r="G241" s="20">
        <v>2</v>
      </c>
      <c r="H241" s="22">
        <f t="shared" si="8"/>
        <v>8.3800000000000008</v>
      </c>
      <c r="I241" s="9" t="s">
        <v>33</v>
      </c>
      <c r="J241" s="9" t="s">
        <v>22</v>
      </c>
      <c r="K241" s="9" t="s">
        <v>33</v>
      </c>
      <c r="L241" s="14" t="s">
        <v>22</v>
      </c>
    </row>
    <row r="242" spans="1:12" x14ac:dyDescent="0.25">
      <c r="A242" s="13" t="s">
        <v>0</v>
      </c>
      <c r="B242" s="5">
        <v>3</v>
      </c>
      <c r="C242" s="4" t="s">
        <v>17</v>
      </c>
      <c r="D242" s="4" t="s">
        <v>18</v>
      </c>
      <c r="E242" s="26">
        <v>1</v>
      </c>
      <c r="F242" s="26">
        <v>2.0950000000000002</v>
      </c>
      <c r="G242" s="20">
        <v>1</v>
      </c>
      <c r="H242" s="22">
        <f t="shared" si="8"/>
        <v>2.0950000000000002</v>
      </c>
      <c r="I242" s="9" t="s">
        <v>19</v>
      </c>
      <c r="J242" s="9" t="s">
        <v>20</v>
      </c>
      <c r="K242" s="9" t="s">
        <v>19</v>
      </c>
      <c r="L242" s="14" t="s">
        <v>20</v>
      </c>
    </row>
    <row r="243" spans="1:12" x14ac:dyDescent="0.25">
      <c r="A243" s="13" t="s">
        <v>0</v>
      </c>
      <c r="B243" s="5">
        <v>3</v>
      </c>
      <c r="C243" s="4" t="s">
        <v>15</v>
      </c>
      <c r="D243" s="4" t="s">
        <v>18</v>
      </c>
      <c r="E243" s="26">
        <v>1</v>
      </c>
      <c r="F243" s="26">
        <v>2.0950000000000002</v>
      </c>
      <c r="G243" s="20">
        <v>1</v>
      </c>
      <c r="H243" s="22">
        <f t="shared" si="8"/>
        <v>2.0950000000000002</v>
      </c>
      <c r="I243" s="9" t="s">
        <v>33</v>
      </c>
      <c r="J243" s="9" t="s">
        <v>22</v>
      </c>
      <c r="K243" s="9" t="s">
        <v>33</v>
      </c>
      <c r="L243" s="14" t="s">
        <v>22</v>
      </c>
    </row>
    <row r="244" spans="1:12" x14ac:dyDescent="0.25">
      <c r="A244" s="13" t="s">
        <v>1</v>
      </c>
      <c r="B244" s="5">
        <v>6</v>
      </c>
      <c r="C244" s="4" t="s">
        <v>17</v>
      </c>
      <c r="D244" s="4" t="s">
        <v>18</v>
      </c>
      <c r="E244" s="26">
        <v>2.1440000000000001</v>
      </c>
      <c r="F244" s="26">
        <v>2.2200000000000002</v>
      </c>
      <c r="G244" s="20">
        <v>1</v>
      </c>
      <c r="H244" s="22">
        <f t="shared" si="8"/>
        <v>4.7596800000000004</v>
      </c>
      <c r="I244" s="9" t="s">
        <v>19</v>
      </c>
      <c r="J244" s="9" t="s">
        <v>20</v>
      </c>
      <c r="K244" s="9" t="s">
        <v>19</v>
      </c>
      <c r="L244" s="14" t="s">
        <v>20</v>
      </c>
    </row>
    <row r="245" spans="1:12" x14ac:dyDescent="0.25">
      <c r="A245" s="13" t="s">
        <v>1</v>
      </c>
      <c r="B245" s="5">
        <v>6</v>
      </c>
      <c r="C245" s="4" t="s">
        <v>15</v>
      </c>
      <c r="D245" s="4" t="s">
        <v>18</v>
      </c>
      <c r="E245" s="26">
        <v>2.1440000000000001</v>
      </c>
      <c r="F245" s="26">
        <v>2.2200000000000002</v>
      </c>
      <c r="G245" s="20">
        <v>1</v>
      </c>
      <c r="H245" s="22">
        <f t="shared" si="8"/>
        <v>4.7596800000000004</v>
      </c>
      <c r="I245" s="9" t="s">
        <v>19</v>
      </c>
      <c r="J245" s="9" t="s">
        <v>20</v>
      </c>
      <c r="K245" s="9" t="s">
        <v>19</v>
      </c>
      <c r="L245" s="14" t="s">
        <v>20</v>
      </c>
    </row>
    <row r="246" spans="1:12" x14ac:dyDescent="0.25">
      <c r="A246" s="13" t="s">
        <v>1</v>
      </c>
      <c r="B246" s="5">
        <v>6</v>
      </c>
      <c r="C246" s="4" t="s">
        <v>15</v>
      </c>
      <c r="D246" s="4" t="s">
        <v>16</v>
      </c>
      <c r="E246" s="26">
        <v>1.68</v>
      </c>
      <c r="F246" s="26">
        <v>5.0549999999999997</v>
      </c>
      <c r="G246" s="20">
        <v>2</v>
      </c>
      <c r="H246" s="22">
        <f t="shared" si="8"/>
        <v>16.9848</v>
      </c>
      <c r="I246" s="9" t="s">
        <v>33</v>
      </c>
      <c r="J246" s="9" t="s">
        <v>22</v>
      </c>
      <c r="K246" s="9" t="s">
        <v>33</v>
      </c>
      <c r="L246" s="14" t="s">
        <v>22</v>
      </c>
    </row>
    <row r="247" spans="1:12" x14ac:dyDescent="0.25">
      <c r="A247" s="13" t="s">
        <v>1</v>
      </c>
      <c r="B247" s="5">
        <v>6</v>
      </c>
      <c r="C247" s="4" t="s">
        <v>15</v>
      </c>
      <c r="D247" s="4" t="s">
        <v>16</v>
      </c>
      <c r="E247" s="26">
        <v>3</v>
      </c>
      <c r="F247" s="26">
        <f>F246</f>
        <v>5.0549999999999997</v>
      </c>
      <c r="G247" s="20">
        <v>14</v>
      </c>
      <c r="H247" s="22">
        <f t="shared" si="8"/>
        <v>212.31</v>
      </c>
      <c r="I247" s="9" t="s">
        <v>33</v>
      </c>
      <c r="J247" s="9" t="s">
        <v>22</v>
      </c>
      <c r="K247" s="9" t="s">
        <v>33</v>
      </c>
      <c r="L247" s="14" t="s">
        <v>22</v>
      </c>
    </row>
    <row r="248" spans="1:12" x14ac:dyDescent="0.25">
      <c r="A248" s="13" t="s">
        <v>1</v>
      </c>
      <c r="B248" s="5">
        <v>6</v>
      </c>
      <c r="C248" s="4" t="s">
        <v>15</v>
      </c>
      <c r="D248" s="4" t="s">
        <v>16</v>
      </c>
      <c r="E248" s="26">
        <v>2</v>
      </c>
      <c r="F248" s="26">
        <f>F247</f>
        <v>5.0549999999999997</v>
      </c>
      <c r="G248" s="20">
        <v>2</v>
      </c>
      <c r="H248" s="22">
        <f t="shared" si="8"/>
        <v>20.22</v>
      </c>
      <c r="I248" s="9" t="s">
        <v>33</v>
      </c>
      <c r="J248" s="9" t="s">
        <v>22</v>
      </c>
      <c r="K248" s="9" t="s">
        <v>33</v>
      </c>
      <c r="L248" s="14" t="s">
        <v>22</v>
      </c>
    </row>
    <row r="249" spans="1:12" x14ac:dyDescent="0.25">
      <c r="A249" s="13" t="s">
        <v>1</v>
      </c>
      <c r="B249" s="5">
        <v>6</v>
      </c>
      <c r="C249" s="4" t="s">
        <v>15</v>
      </c>
      <c r="D249" s="4" t="s">
        <v>16</v>
      </c>
      <c r="E249" s="26">
        <v>2</v>
      </c>
      <c r="F249" s="26">
        <v>2.835</v>
      </c>
      <c r="G249" s="20">
        <v>1</v>
      </c>
      <c r="H249" s="22">
        <f t="shared" si="8"/>
        <v>5.67</v>
      </c>
      <c r="I249" s="9" t="s">
        <v>33</v>
      </c>
      <c r="J249" s="9" t="s">
        <v>22</v>
      </c>
      <c r="K249" s="9" t="s">
        <v>33</v>
      </c>
      <c r="L249" s="14" t="s">
        <v>22</v>
      </c>
    </row>
    <row r="250" spans="1:12" x14ac:dyDescent="0.25">
      <c r="A250" s="13" t="s">
        <v>1</v>
      </c>
      <c r="B250" s="5">
        <v>6</v>
      </c>
      <c r="C250" s="4" t="s">
        <v>17</v>
      </c>
      <c r="D250" s="4" t="s">
        <v>18</v>
      </c>
      <c r="E250" s="26">
        <v>2</v>
      </c>
      <c r="F250" s="26">
        <v>2.2200000000000002</v>
      </c>
      <c r="G250" s="20">
        <v>1</v>
      </c>
      <c r="H250" s="22">
        <f t="shared" si="8"/>
        <v>4.4400000000000004</v>
      </c>
      <c r="I250" s="9" t="s">
        <v>19</v>
      </c>
      <c r="J250" s="9" t="s">
        <v>20</v>
      </c>
      <c r="K250" s="9" t="s">
        <v>19</v>
      </c>
      <c r="L250" s="14" t="s">
        <v>20</v>
      </c>
    </row>
    <row r="251" spans="1:12" x14ac:dyDescent="0.25">
      <c r="A251" s="13" t="s">
        <v>3</v>
      </c>
      <c r="B251" s="5">
        <v>12</v>
      </c>
      <c r="C251" s="4" t="s">
        <v>15</v>
      </c>
      <c r="D251" s="4" t="s">
        <v>16</v>
      </c>
      <c r="E251" s="26">
        <v>1.68</v>
      </c>
      <c r="F251" s="26">
        <v>3.28</v>
      </c>
      <c r="G251" s="20">
        <v>1</v>
      </c>
      <c r="H251" s="22">
        <f t="shared" si="8"/>
        <v>5.5103999999999997</v>
      </c>
      <c r="I251" s="9" t="s">
        <v>33</v>
      </c>
      <c r="J251" s="9" t="s">
        <v>23</v>
      </c>
      <c r="K251" s="9" t="s">
        <v>33</v>
      </c>
      <c r="L251" s="14" t="s">
        <v>22</v>
      </c>
    </row>
    <row r="252" spans="1:12" x14ac:dyDescent="0.25">
      <c r="A252" s="13" t="s">
        <v>3</v>
      </c>
      <c r="B252" s="5">
        <v>12</v>
      </c>
      <c r="C252" s="4" t="s">
        <v>15</v>
      </c>
      <c r="D252" s="4" t="s">
        <v>16</v>
      </c>
      <c r="E252" s="26">
        <v>3</v>
      </c>
      <c r="F252" s="26">
        <f>F251</f>
        <v>3.28</v>
      </c>
      <c r="G252" s="20">
        <v>7</v>
      </c>
      <c r="H252" s="22">
        <f t="shared" si="8"/>
        <v>68.88</v>
      </c>
      <c r="I252" s="9" t="s">
        <v>33</v>
      </c>
      <c r="J252" s="9" t="s">
        <v>23</v>
      </c>
      <c r="K252" s="9" t="s">
        <v>33</v>
      </c>
      <c r="L252" s="14" t="s">
        <v>22</v>
      </c>
    </row>
    <row r="253" spans="1:12" s="2" customFormat="1" ht="28.5" customHeight="1" x14ac:dyDescent="0.25">
      <c r="A253" s="11" t="s">
        <v>153</v>
      </c>
      <c r="B253" s="10"/>
      <c r="C253" s="10"/>
      <c r="D253" s="10"/>
      <c r="E253" s="10"/>
      <c r="F253" s="10"/>
      <c r="G253" s="89" t="s">
        <v>150</v>
      </c>
      <c r="H253" s="25">
        <f>SUM(H254:H254)</f>
        <v>28.38</v>
      </c>
      <c r="I253" s="10"/>
      <c r="J253" s="89" t="s">
        <v>149</v>
      </c>
      <c r="K253" s="25" t="s">
        <v>59</v>
      </c>
      <c r="L253" s="12"/>
    </row>
    <row r="254" spans="1:12" ht="15.75" customHeight="1" x14ac:dyDescent="0.25">
      <c r="A254" s="13" t="s">
        <v>3</v>
      </c>
      <c r="B254" s="5">
        <v>12</v>
      </c>
      <c r="C254" s="4" t="s">
        <v>15</v>
      </c>
      <c r="D254" s="4" t="s">
        <v>16</v>
      </c>
      <c r="E254" s="26">
        <v>4.3</v>
      </c>
      <c r="F254" s="26">
        <v>3.3</v>
      </c>
      <c r="G254" s="20">
        <v>2</v>
      </c>
      <c r="H254" s="22">
        <f>E254*F254*G254</f>
        <v>28.38</v>
      </c>
      <c r="I254" s="9" t="s">
        <v>59</v>
      </c>
      <c r="J254" s="9"/>
      <c r="K254" s="9" t="s">
        <v>33</v>
      </c>
      <c r="L254" s="14" t="s">
        <v>31</v>
      </c>
    </row>
    <row r="255" spans="1:12" ht="15.75" customHeight="1" thickBot="1" x14ac:dyDescent="0.3">
      <c r="A255" s="13" t="s">
        <v>3</v>
      </c>
      <c r="B255" s="5">
        <v>12</v>
      </c>
      <c r="C255" s="4" t="s">
        <v>154</v>
      </c>
      <c r="D255" s="4" t="s">
        <v>16</v>
      </c>
      <c r="E255" s="26">
        <v>4.3</v>
      </c>
      <c r="F255" s="26">
        <v>3.3</v>
      </c>
      <c r="G255" s="20">
        <v>2</v>
      </c>
      <c r="H255" s="22">
        <f>E255*F255*G255</f>
        <v>28.38</v>
      </c>
      <c r="I255" s="9" t="s">
        <v>59</v>
      </c>
      <c r="J255" s="9"/>
      <c r="K255" s="9" t="s">
        <v>33</v>
      </c>
      <c r="L255" s="14" t="s">
        <v>31</v>
      </c>
    </row>
    <row r="256" spans="1:12" s="2" customFormat="1" ht="28.5" customHeight="1" thickTop="1" thickBot="1" x14ac:dyDescent="0.3">
      <c r="A256" s="93" t="s">
        <v>58</v>
      </c>
      <c r="B256" s="94"/>
      <c r="C256" s="94"/>
      <c r="D256" s="94"/>
      <c r="E256" s="94"/>
      <c r="F256" s="94"/>
      <c r="G256" s="94"/>
      <c r="H256" s="94"/>
      <c r="I256" s="94"/>
      <c r="J256" s="94"/>
      <c r="K256" s="94"/>
      <c r="L256" s="95"/>
    </row>
    <row r="257" spans="1:12" s="2" customFormat="1" ht="28.5" customHeight="1" thickTop="1" x14ac:dyDescent="0.25">
      <c r="A257" s="11" t="s">
        <v>54</v>
      </c>
      <c r="B257" s="10"/>
      <c r="C257" s="10"/>
      <c r="D257" s="10"/>
      <c r="E257" s="10"/>
      <c r="F257" s="10"/>
      <c r="G257" s="89" t="s">
        <v>152</v>
      </c>
      <c r="H257" s="25">
        <f>SUM(H258:H265)</f>
        <v>251.964</v>
      </c>
      <c r="I257" s="10"/>
      <c r="J257" s="89"/>
      <c r="K257" s="25"/>
      <c r="L257" s="12"/>
    </row>
    <row r="258" spans="1:12" ht="15.75" customHeight="1" x14ac:dyDescent="0.25">
      <c r="A258" s="13" t="s">
        <v>6</v>
      </c>
      <c r="B258" s="5">
        <v>0</v>
      </c>
      <c r="C258" s="4" t="s">
        <v>32</v>
      </c>
      <c r="D258" s="4" t="s">
        <v>18</v>
      </c>
      <c r="E258" s="9">
        <f>1.08+4.95+4.95*2</f>
        <v>15.93</v>
      </c>
      <c r="F258" s="26">
        <v>2.7</v>
      </c>
      <c r="G258" s="20">
        <v>1</v>
      </c>
      <c r="H258" s="22">
        <f t="shared" ref="H258:H265" si="9">E258*F258*G258</f>
        <v>43.011000000000003</v>
      </c>
      <c r="I258" s="9" t="s">
        <v>19</v>
      </c>
      <c r="J258" s="9" t="s">
        <v>20</v>
      </c>
      <c r="K258" s="9" t="s">
        <v>19</v>
      </c>
      <c r="L258" s="14" t="s">
        <v>20</v>
      </c>
    </row>
    <row r="259" spans="1:12" x14ac:dyDescent="0.25">
      <c r="A259" s="13" t="s">
        <v>6</v>
      </c>
      <c r="B259" s="5">
        <v>0</v>
      </c>
      <c r="C259" s="4" t="s">
        <v>32</v>
      </c>
      <c r="D259" s="4" t="s">
        <v>18</v>
      </c>
      <c r="E259" s="9">
        <f>3.7*2</f>
        <v>7.4</v>
      </c>
      <c r="F259" s="26">
        <f>F258</f>
        <v>2.7</v>
      </c>
      <c r="G259" s="20">
        <v>1</v>
      </c>
      <c r="H259" s="22">
        <f t="shared" si="9"/>
        <v>19.980000000000004</v>
      </c>
      <c r="I259" s="9" t="s">
        <v>19</v>
      </c>
      <c r="J259" s="9" t="s">
        <v>20</v>
      </c>
      <c r="K259" s="9" t="s">
        <v>19</v>
      </c>
      <c r="L259" s="14" t="s">
        <v>20</v>
      </c>
    </row>
    <row r="260" spans="1:12" ht="15.75" customHeight="1" x14ac:dyDescent="0.25">
      <c r="A260" s="13" t="s">
        <v>0</v>
      </c>
      <c r="B260" s="5">
        <v>3</v>
      </c>
      <c r="C260" s="4" t="s">
        <v>32</v>
      </c>
      <c r="D260" s="4" t="s">
        <v>18</v>
      </c>
      <c r="E260" s="9">
        <f>1.08+4.95+4.95*2</f>
        <v>15.93</v>
      </c>
      <c r="F260" s="26">
        <v>2.7</v>
      </c>
      <c r="G260" s="20">
        <v>1</v>
      </c>
      <c r="H260" s="22">
        <f t="shared" si="9"/>
        <v>43.011000000000003</v>
      </c>
      <c r="I260" s="9" t="s">
        <v>33</v>
      </c>
      <c r="J260" s="9" t="s">
        <v>22</v>
      </c>
      <c r="K260" s="9" t="s">
        <v>33</v>
      </c>
      <c r="L260" s="14" t="s">
        <v>22</v>
      </c>
    </row>
    <row r="261" spans="1:12" ht="15.75" customHeight="1" x14ac:dyDescent="0.25">
      <c r="A261" s="13" t="s">
        <v>0</v>
      </c>
      <c r="B261" s="5">
        <v>3</v>
      </c>
      <c r="C261" s="4" t="s">
        <v>32</v>
      </c>
      <c r="D261" s="4" t="s">
        <v>18</v>
      </c>
      <c r="E261" s="9">
        <f>3.7*2</f>
        <v>7.4</v>
      </c>
      <c r="F261" s="26">
        <f>F260</f>
        <v>2.7</v>
      </c>
      <c r="G261" s="20">
        <v>1</v>
      </c>
      <c r="H261" s="22">
        <f t="shared" si="9"/>
        <v>19.980000000000004</v>
      </c>
      <c r="I261" s="9" t="s">
        <v>19</v>
      </c>
      <c r="J261" s="9" t="s">
        <v>20</v>
      </c>
      <c r="K261" s="9" t="s">
        <v>33</v>
      </c>
      <c r="L261" s="14" t="s">
        <v>22</v>
      </c>
    </row>
    <row r="262" spans="1:12" ht="15.75" customHeight="1" x14ac:dyDescent="0.25">
      <c r="A262" s="13" t="s">
        <v>1</v>
      </c>
      <c r="B262" s="5">
        <v>6</v>
      </c>
      <c r="C262" s="4" t="s">
        <v>32</v>
      </c>
      <c r="D262" s="4" t="s">
        <v>18</v>
      </c>
      <c r="E262" s="9">
        <f>1.08+4.95+4.95*2</f>
        <v>15.93</v>
      </c>
      <c r="F262" s="26">
        <v>2.7</v>
      </c>
      <c r="G262" s="20">
        <v>1</v>
      </c>
      <c r="H262" s="22">
        <f t="shared" si="9"/>
        <v>43.011000000000003</v>
      </c>
      <c r="I262" s="9" t="s">
        <v>19</v>
      </c>
      <c r="J262" s="9" t="s">
        <v>20</v>
      </c>
      <c r="K262" s="9" t="s">
        <v>19</v>
      </c>
      <c r="L262" s="14" t="s">
        <v>20</v>
      </c>
    </row>
    <row r="263" spans="1:12" ht="15.75" customHeight="1" x14ac:dyDescent="0.25">
      <c r="A263" s="13" t="s">
        <v>1</v>
      </c>
      <c r="B263" s="5">
        <v>6</v>
      </c>
      <c r="C263" s="4" t="s">
        <v>32</v>
      </c>
      <c r="D263" s="4" t="s">
        <v>18</v>
      </c>
      <c r="E263" s="9">
        <f>3.7*2</f>
        <v>7.4</v>
      </c>
      <c r="F263" s="26">
        <f>F262</f>
        <v>2.7</v>
      </c>
      <c r="G263" s="20">
        <v>1</v>
      </c>
      <c r="H263" s="22">
        <f t="shared" si="9"/>
        <v>19.980000000000004</v>
      </c>
      <c r="I263" s="9" t="s">
        <v>19</v>
      </c>
      <c r="J263" s="9" t="s">
        <v>20</v>
      </c>
      <c r="K263" s="9" t="s">
        <v>19</v>
      </c>
      <c r="L263" s="14" t="s">
        <v>20</v>
      </c>
    </row>
    <row r="264" spans="1:12" ht="15.75" customHeight="1" x14ac:dyDescent="0.25">
      <c r="A264" s="13" t="s">
        <v>2</v>
      </c>
      <c r="B264" s="5">
        <v>9</v>
      </c>
      <c r="C264" s="4" t="s">
        <v>32</v>
      </c>
      <c r="D264" s="4" t="s">
        <v>18</v>
      </c>
      <c r="E264" s="9">
        <f>1.08+4.95+4.95*2</f>
        <v>15.93</v>
      </c>
      <c r="F264" s="26">
        <v>2.7</v>
      </c>
      <c r="G264" s="20">
        <v>1</v>
      </c>
      <c r="H264" s="22">
        <f t="shared" si="9"/>
        <v>43.011000000000003</v>
      </c>
      <c r="I264" s="9" t="s">
        <v>33</v>
      </c>
      <c r="J264" s="9" t="s">
        <v>22</v>
      </c>
      <c r="K264" s="9" t="s">
        <v>33</v>
      </c>
      <c r="L264" s="14" t="s">
        <v>22</v>
      </c>
    </row>
    <row r="265" spans="1:12" ht="15.75" customHeight="1" thickBot="1" x14ac:dyDescent="0.3">
      <c r="A265" s="13" t="s">
        <v>2</v>
      </c>
      <c r="B265" s="5">
        <v>9</v>
      </c>
      <c r="C265" s="4" t="s">
        <v>32</v>
      </c>
      <c r="D265" s="4" t="s">
        <v>18</v>
      </c>
      <c r="E265" s="9">
        <f>3.7*2</f>
        <v>7.4</v>
      </c>
      <c r="F265" s="26">
        <f>F264</f>
        <v>2.7</v>
      </c>
      <c r="G265" s="20">
        <v>1</v>
      </c>
      <c r="H265" s="22">
        <f t="shared" si="9"/>
        <v>19.980000000000004</v>
      </c>
      <c r="I265" s="9" t="s">
        <v>19</v>
      </c>
      <c r="J265" s="9" t="s">
        <v>20</v>
      </c>
      <c r="K265" s="9" t="s">
        <v>33</v>
      </c>
      <c r="L265" s="14" t="s">
        <v>22</v>
      </c>
    </row>
    <row r="266" spans="1:12" s="2" customFormat="1" ht="28.5" customHeight="1" thickTop="1" thickBot="1" x14ac:dyDescent="0.3">
      <c r="A266" s="93" t="s">
        <v>56</v>
      </c>
      <c r="B266" s="94"/>
      <c r="C266" s="94"/>
      <c r="D266" s="94"/>
      <c r="E266" s="94"/>
      <c r="F266" s="94"/>
      <c r="G266" s="94"/>
      <c r="H266" s="94"/>
      <c r="I266" s="94"/>
      <c r="J266" s="94"/>
      <c r="K266" s="94"/>
      <c r="L266" s="95"/>
    </row>
    <row r="267" spans="1:12" x14ac:dyDescent="0.25">
      <c r="A267" s="13" t="s">
        <v>6</v>
      </c>
      <c r="B267" s="5">
        <v>0</v>
      </c>
      <c r="C267" s="4" t="s">
        <v>15</v>
      </c>
      <c r="D267" s="4" t="s">
        <v>16</v>
      </c>
      <c r="E267" s="26"/>
      <c r="F267" s="26"/>
      <c r="G267" s="20"/>
      <c r="H267" s="22" t="s">
        <v>46</v>
      </c>
      <c r="I267" s="22" t="s">
        <v>46</v>
      </c>
      <c r="J267" s="22" t="s">
        <v>46</v>
      </c>
      <c r="K267" s="22" t="s">
        <v>46</v>
      </c>
      <c r="L267" s="32" t="s">
        <v>46</v>
      </c>
    </row>
    <row r="268" spans="1:12" x14ac:dyDescent="0.25">
      <c r="A268" s="13" t="s">
        <v>0</v>
      </c>
      <c r="B268" s="5">
        <v>3</v>
      </c>
      <c r="C268" s="4" t="s">
        <v>15</v>
      </c>
      <c r="D268" s="4" t="s">
        <v>16</v>
      </c>
      <c r="E268" s="9">
        <v>0.97499999999999998</v>
      </c>
      <c r="F268" s="26">
        <v>1.595</v>
      </c>
      <c r="G268" s="20">
        <v>1</v>
      </c>
      <c r="H268" s="22">
        <f t="shared" ref="H268:H271" si="10">E268*F268*G268</f>
        <v>1.5551249999999999</v>
      </c>
      <c r="I268" s="9" t="s">
        <v>33</v>
      </c>
      <c r="J268" s="9" t="s">
        <v>37</v>
      </c>
      <c r="K268" s="9" t="s">
        <v>19</v>
      </c>
      <c r="L268" s="14" t="s">
        <v>20</v>
      </c>
    </row>
    <row r="269" spans="1:12" x14ac:dyDescent="0.25">
      <c r="A269" s="13" t="s">
        <v>0</v>
      </c>
      <c r="B269" s="5">
        <v>3</v>
      </c>
      <c r="C269" s="4" t="s">
        <v>15</v>
      </c>
      <c r="D269" s="4" t="s">
        <v>16</v>
      </c>
      <c r="E269" s="9">
        <v>0.97499999999999998</v>
      </c>
      <c r="F269" s="26">
        <v>1.3919999999999999</v>
      </c>
      <c r="G269" s="20">
        <v>1</v>
      </c>
      <c r="H269" s="22">
        <f t="shared" si="10"/>
        <v>1.3572</v>
      </c>
      <c r="I269" s="9" t="s">
        <v>33</v>
      </c>
      <c r="J269" s="9" t="s">
        <v>37</v>
      </c>
      <c r="K269" s="9" t="s">
        <v>19</v>
      </c>
      <c r="L269" s="14" t="s">
        <v>20</v>
      </c>
    </row>
    <row r="270" spans="1:12" x14ac:dyDescent="0.25">
      <c r="A270" s="13" t="s">
        <v>0</v>
      </c>
      <c r="B270" s="5">
        <v>3</v>
      </c>
      <c r="C270" s="4" t="s">
        <v>15</v>
      </c>
      <c r="D270" s="4" t="s">
        <v>16</v>
      </c>
      <c r="E270" s="9">
        <v>0.97499999999999998</v>
      </c>
      <c r="F270" s="26">
        <v>1.5</v>
      </c>
      <c r="G270" s="20">
        <v>33</v>
      </c>
      <c r="H270" s="22">
        <f t="shared" si="10"/>
        <v>48.262499999999996</v>
      </c>
      <c r="I270" s="9" t="s">
        <v>33</v>
      </c>
      <c r="J270" s="9" t="s">
        <v>37</v>
      </c>
      <c r="K270" s="9" t="s">
        <v>19</v>
      </c>
      <c r="L270" s="14" t="s">
        <v>20</v>
      </c>
    </row>
    <row r="271" spans="1:12" ht="16.5" thickBot="1" x14ac:dyDescent="0.3">
      <c r="A271" s="15" t="s">
        <v>0</v>
      </c>
      <c r="B271" s="16">
        <v>3</v>
      </c>
      <c r="C271" s="17" t="s">
        <v>15</v>
      </c>
      <c r="D271" s="17" t="s">
        <v>16</v>
      </c>
      <c r="E271" s="18">
        <v>1.37</v>
      </c>
      <c r="F271" s="27">
        <v>1.37</v>
      </c>
      <c r="G271" s="21">
        <v>1</v>
      </c>
      <c r="H271" s="23">
        <f t="shared" si="10"/>
        <v>1.8769000000000002</v>
      </c>
      <c r="I271" s="18" t="s">
        <v>33</v>
      </c>
      <c r="J271" s="18" t="s">
        <v>37</v>
      </c>
      <c r="K271" s="18" t="s">
        <v>19</v>
      </c>
      <c r="L271" s="19" t="s">
        <v>20</v>
      </c>
    </row>
    <row r="272" spans="1:12" ht="16.5" thickTop="1" x14ac:dyDescent="0.25"/>
  </sheetData>
  <autoFilter ref="A3:L271"/>
  <sortState ref="A2:R249">
    <sortCondition ref="A2:A249"/>
  </sortState>
  <mergeCells count="16">
    <mergeCell ref="A256:L256"/>
    <mergeCell ref="A266:L266"/>
    <mergeCell ref="A1:L1"/>
    <mergeCell ref="I2:J2"/>
    <mergeCell ref="K2:L2"/>
    <mergeCell ref="F2:F3"/>
    <mergeCell ref="E2:E3"/>
    <mergeCell ref="D2:D3"/>
    <mergeCell ref="C2:C3"/>
    <mergeCell ref="B2:B3"/>
    <mergeCell ref="A2:A3"/>
    <mergeCell ref="H2:H3"/>
    <mergeCell ref="G2:G3"/>
    <mergeCell ref="A5:L5"/>
    <mergeCell ref="A149:L149"/>
    <mergeCell ref="A4:L4"/>
  </mergeCells>
  <pageMargins left="0.70866141732283472" right="0.70866141732283472" top="0.74803149606299213" bottom="0.74803149606299213" header="0.31496062992125984" footer="0.31496062992125984"/>
  <pageSetup paperSize="9" scale="79" fitToHeight="0" orientation="portrait" r:id="rId1"/>
  <headerFooter>
    <oddHeader>&amp;L&amp;"-,Italique"&amp;10Prestations de nettoyage de la vitrerie</oddHeader>
    <oddFooter>&amp;L&amp;10MuCEM-Marché N°2012-BAT04-CCTP-Annexe 1&amp;R&amp;10&amp;P sur &amp;N</oddFooter>
  </headerFooter>
  <rowBreaks count="2" manualBreakCount="2">
    <brk id="148" max="11" man="1"/>
    <brk id="192" max="11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46"/>
  <sheetViews>
    <sheetView topLeftCell="A55" zoomScale="115" zoomScaleNormal="115" workbookViewId="0">
      <selection activeCell="H57" sqref="H57"/>
    </sheetView>
  </sheetViews>
  <sheetFormatPr baseColWidth="10" defaultRowHeight="15.75" x14ac:dyDescent="0.25"/>
  <cols>
    <col min="1" max="1" width="5.5" style="47" bestFit="1" customWidth="1"/>
    <col min="2" max="2" width="11.125" style="2" customWidth="1"/>
    <col min="3" max="3" width="10.125" style="3" customWidth="1"/>
    <col min="4" max="4" width="8.125" style="2" customWidth="1"/>
    <col min="5" max="5" width="7.25" style="2" customWidth="1"/>
    <col min="6" max="6" width="8.125" style="57" customWidth="1"/>
    <col min="7" max="7" width="4.375" style="58" customWidth="1"/>
    <col min="8" max="8" width="8.375" style="2" customWidth="1"/>
    <col min="9" max="9" width="6.75" style="36" bestFit="1" customWidth="1"/>
    <col min="10" max="10" width="9" style="36" bestFit="1" customWidth="1"/>
    <col min="11" max="11" width="8" style="38" bestFit="1" customWidth="1"/>
    <col min="12" max="12" width="6.5" style="36" bestFit="1" customWidth="1"/>
    <col min="13" max="13" width="11" style="1"/>
    <col min="14" max="14" width="11" style="47"/>
    <col min="15" max="15" width="21.875" style="47" customWidth="1"/>
    <col min="16" max="16" width="61.75" style="3" customWidth="1"/>
    <col min="17" max="16384" width="11" style="47"/>
  </cols>
  <sheetData>
    <row r="1" spans="1:16" ht="32.25" customHeight="1" thickTop="1" thickBot="1" x14ac:dyDescent="0.3">
      <c r="A1" s="96" t="s">
        <v>147</v>
      </c>
      <c r="B1" s="97"/>
      <c r="C1" s="97"/>
      <c r="D1" s="97"/>
      <c r="E1" s="97"/>
      <c r="F1" s="97"/>
      <c r="G1" s="97"/>
      <c r="H1" s="97"/>
      <c r="I1" s="97"/>
      <c r="J1" s="97"/>
      <c r="K1" s="97"/>
      <c r="L1" s="98"/>
    </row>
    <row r="2" spans="1:16" ht="33.75" customHeight="1" thickTop="1" x14ac:dyDescent="0.25">
      <c r="A2" s="104" t="s">
        <v>21</v>
      </c>
      <c r="B2" s="112" t="s">
        <v>24</v>
      </c>
      <c r="C2" s="102" t="s">
        <v>9</v>
      </c>
      <c r="D2" s="116" t="s">
        <v>10</v>
      </c>
      <c r="E2" s="102" t="s">
        <v>12</v>
      </c>
      <c r="F2" s="116" t="s">
        <v>13</v>
      </c>
      <c r="G2" s="114" t="s">
        <v>11</v>
      </c>
      <c r="H2" s="118" t="s">
        <v>14</v>
      </c>
      <c r="I2" s="99" t="s">
        <v>38</v>
      </c>
      <c r="J2" s="100"/>
      <c r="K2" s="99" t="s">
        <v>41</v>
      </c>
      <c r="L2" s="101"/>
    </row>
    <row r="3" spans="1:16" ht="25.5" customHeight="1" thickBot="1" x14ac:dyDescent="0.3">
      <c r="A3" s="105"/>
      <c r="B3" s="113"/>
      <c r="C3" s="103"/>
      <c r="D3" s="117"/>
      <c r="E3" s="103"/>
      <c r="F3" s="117"/>
      <c r="G3" s="115"/>
      <c r="H3" s="119"/>
      <c r="I3" s="35" t="s">
        <v>39</v>
      </c>
      <c r="J3" s="34" t="s">
        <v>34</v>
      </c>
      <c r="K3" s="35" t="s">
        <v>39</v>
      </c>
      <c r="L3" s="30" t="s">
        <v>40</v>
      </c>
    </row>
    <row r="4" spans="1:16" s="33" customFormat="1" ht="30" customHeight="1" thickTop="1" thickBot="1" x14ac:dyDescent="0.3">
      <c r="A4" s="110" t="s">
        <v>60</v>
      </c>
      <c r="B4" s="111"/>
      <c r="C4" s="111"/>
      <c r="D4" s="111"/>
      <c r="E4" s="111"/>
      <c r="F4" s="111"/>
      <c r="G4" s="111"/>
      <c r="H4" s="111"/>
      <c r="I4" s="111"/>
      <c r="J4" s="111"/>
      <c r="K4" s="111"/>
      <c r="L4" s="111"/>
    </row>
    <row r="5" spans="1:16" ht="27" customHeight="1" thickTop="1" thickBot="1" x14ac:dyDescent="0.3">
      <c r="A5" s="93" t="s">
        <v>82</v>
      </c>
      <c r="B5" s="94"/>
      <c r="C5" s="94"/>
      <c r="D5" s="94"/>
      <c r="E5" s="94"/>
      <c r="F5" s="94"/>
      <c r="G5" s="94"/>
      <c r="H5" s="94"/>
      <c r="I5" s="94"/>
      <c r="J5" s="94"/>
      <c r="K5" s="94"/>
      <c r="L5" s="95"/>
    </row>
    <row r="6" spans="1:16" ht="27" customHeight="1" thickTop="1" x14ac:dyDescent="0.25">
      <c r="A6" s="66" t="s">
        <v>83</v>
      </c>
      <c r="B6" s="77"/>
      <c r="C6" s="73"/>
      <c r="D6" s="67"/>
      <c r="E6" s="67"/>
      <c r="F6" s="67"/>
      <c r="G6" s="89"/>
      <c r="H6" s="65">
        <f>SUM(H7:H18)</f>
        <v>170.86130000000006</v>
      </c>
      <c r="I6" s="67"/>
      <c r="J6" s="67"/>
      <c r="K6" s="73"/>
      <c r="L6" s="68"/>
    </row>
    <row r="7" spans="1:16" x14ac:dyDescent="0.25">
      <c r="A7" s="42" t="s">
        <v>85</v>
      </c>
      <c r="B7" s="44" t="s">
        <v>92</v>
      </c>
      <c r="C7" s="43" t="s">
        <v>15</v>
      </c>
      <c r="D7" s="44" t="s">
        <v>63</v>
      </c>
      <c r="E7" s="44">
        <v>1.2</v>
      </c>
      <c r="F7" s="44">
        <v>2.6</v>
      </c>
      <c r="G7" s="44">
        <v>10</v>
      </c>
      <c r="H7" s="45">
        <f t="shared" ref="H7:H12" si="0">F7*E7*G7</f>
        <v>31.200000000000003</v>
      </c>
      <c r="I7" s="44" t="s">
        <v>19</v>
      </c>
      <c r="J7" s="44" t="s">
        <v>88</v>
      </c>
      <c r="K7" s="43" t="s">
        <v>19</v>
      </c>
      <c r="L7" s="48" t="s">
        <v>61</v>
      </c>
      <c r="P7" s="47"/>
    </row>
    <row r="8" spans="1:16" ht="25.5" x14ac:dyDescent="0.25">
      <c r="A8" s="42" t="s">
        <v>85</v>
      </c>
      <c r="B8" s="43" t="s">
        <v>94</v>
      </c>
      <c r="C8" s="43" t="s">
        <v>64</v>
      </c>
      <c r="D8" s="44" t="s">
        <v>63</v>
      </c>
      <c r="E8" s="44">
        <v>1.1000000000000001</v>
      </c>
      <c r="F8" s="44">
        <v>2.6</v>
      </c>
      <c r="G8" s="44">
        <v>6</v>
      </c>
      <c r="H8" s="45">
        <f t="shared" si="0"/>
        <v>17.160000000000004</v>
      </c>
      <c r="I8" s="44" t="s">
        <v>19</v>
      </c>
      <c r="J8" s="44" t="s">
        <v>88</v>
      </c>
      <c r="K8" s="43" t="s">
        <v>19</v>
      </c>
      <c r="L8" s="48" t="s">
        <v>61</v>
      </c>
      <c r="P8" s="47"/>
    </row>
    <row r="9" spans="1:16" x14ac:dyDescent="0.25">
      <c r="A9" s="42" t="s">
        <v>85</v>
      </c>
      <c r="B9" s="44" t="s">
        <v>93</v>
      </c>
      <c r="C9" s="43" t="s">
        <v>64</v>
      </c>
      <c r="D9" s="44" t="s">
        <v>62</v>
      </c>
      <c r="E9" s="44">
        <v>1.1000000000000001</v>
      </c>
      <c r="F9" s="44">
        <v>2.6</v>
      </c>
      <c r="G9" s="49">
        <v>2</v>
      </c>
      <c r="H9" s="45">
        <f t="shared" si="0"/>
        <v>5.7200000000000006</v>
      </c>
      <c r="I9" s="44" t="s">
        <v>19</v>
      </c>
      <c r="J9" s="44" t="s">
        <v>88</v>
      </c>
      <c r="K9" s="43" t="s">
        <v>19</v>
      </c>
      <c r="L9" s="48" t="s">
        <v>61</v>
      </c>
    </row>
    <row r="10" spans="1:16" ht="25.5" x14ac:dyDescent="0.25">
      <c r="A10" s="42" t="s">
        <v>85</v>
      </c>
      <c r="B10" s="43" t="s">
        <v>95</v>
      </c>
      <c r="C10" s="43" t="s">
        <v>65</v>
      </c>
      <c r="D10" s="44" t="s">
        <v>63</v>
      </c>
      <c r="E10" s="44">
        <v>0.42</v>
      </c>
      <c r="F10" s="45">
        <v>3.4</v>
      </c>
      <c r="G10" s="49">
        <v>6</v>
      </c>
      <c r="H10" s="45">
        <f t="shared" si="0"/>
        <v>8.5679999999999996</v>
      </c>
      <c r="I10" s="44" t="s">
        <v>19</v>
      </c>
      <c r="J10" s="44" t="s">
        <v>79</v>
      </c>
      <c r="K10" s="43" t="s">
        <v>19</v>
      </c>
      <c r="L10" s="48" t="s">
        <v>66</v>
      </c>
    </row>
    <row r="11" spans="1:16" x14ac:dyDescent="0.25">
      <c r="A11" s="42" t="s">
        <v>85</v>
      </c>
      <c r="B11" s="44"/>
      <c r="C11" s="43" t="s">
        <v>68</v>
      </c>
      <c r="D11" s="44" t="s">
        <v>63</v>
      </c>
      <c r="E11" s="44">
        <v>1.3</v>
      </c>
      <c r="F11" s="45">
        <v>3.6</v>
      </c>
      <c r="G11" s="49">
        <v>6</v>
      </c>
      <c r="H11" s="45">
        <f t="shared" si="0"/>
        <v>28.080000000000005</v>
      </c>
      <c r="I11" s="44" t="s">
        <v>19</v>
      </c>
      <c r="J11" s="44" t="s">
        <v>69</v>
      </c>
      <c r="K11" s="43" t="s">
        <v>19</v>
      </c>
      <c r="L11" s="48" t="s">
        <v>69</v>
      </c>
    </row>
    <row r="12" spans="1:16" x14ac:dyDescent="0.25">
      <c r="A12" s="46" t="s">
        <v>0</v>
      </c>
      <c r="B12" s="44" t="s">
        <v>92</v>
      </c>
      <c r="C12" s="43" t="s">
        <v>15</v>
      </c>
      <c r="D12" s="44" t="s">
        <v>63</v>
      </c>
      <c r="E12" s="44">
        <v>1.2</v>
      </c>
      <c r="F12" s="44">
        <v>2.6</v>
      </c>
      <c r="G12" s="44">
        <v>12</v>
      </c>
      <c r="H12" s="45">
        <f t="shared" si="0"/>
        <v>37.44</v>
      </c>
      <c r="I12" s="44" t="s">
        <v>46</v>
      </c>
      <c r="J12" s="44" t="s">
        <v>87</v>
      </c>
      <c r="K12" s="43" t="s">
        <v>46</v>
      </c>
      <c r="L12" s="48" t="s">
        <v>86</v>
      </c>
      <c r="P12" s="47"/>
    </row>
    <row r="13" spans="1:16" ht="25.5" x14ac:dyDescent="0.25">
      <c r="A13" s="42" t="s">
        <v>0</v>
      </c>
      <c r="B13" s="43" t="s">
        <v>95</v>
      </c>
      <c r="C13" s="43" t="s">
        <v>15</v>
      </c>
      <c r="D13" s="44" t="s">
        <v>63</v>
      </c>
      <c r="E13" s="50">
        <v>1.3</v>
      </c>
      <c r="F13" s="50">
        <v>1.3</v>
      </c>
      <c r="G13" s="49">
        <v>1</v>
      </c>
      <c r="H13" s="45">
        <f>G13*3.14*E13*E13/4</f>
        <v>1.3266500000000003</v>
      </c>
      <c r="I13" s="44" t="s">
        <v>46</v>
      </c>
      <c r="J13" s="44" t="s">
        <v>102</v>
      </c>
      <c r="K13" s="43" t="s">
        <v>46</v>
      </c>
      <c r="L13" s="48" t="s">
        <v>102</v>
      </c>
      <c r="P13" s="47"/>
    </row>
    <row r="14" spans="1:16" x14ac:dyDescent="0.25">
      <c r="A14" s="42" t="s">
        <v>0</v>
      </c>
      <c r="B14" s="43" t="s">
        <v>98</v>
      </c>
      <c r="C14" s="43" t="s">
        <v>15</v>
      </c>
      <c r="D14" s="44" t="s">
        <v>63</v>
      </c>
      <c r="E14" s="50">
        <v>1.3</v>
      </c>
      <c r="F14" s="50">
        <v>1.3</v>
      </c>
      <c r="G14" s="49">
        <v>1</v>
      </c>
      <c r="H14" s="45">
        <f>G14*3.14*E14*E14/4</f>
        <v>1.3266500000000003</v>
      </c>
      <c r="I14" s="44" t="s">
        <v>19</v>
      </c>
      <c r="J14" s="44" t="s">
        <v>99</v>
      </c>
      <c r="K14" s="43" t="s">
        <v>46</v>
      </c>
      <c r="L14" s="48" t="s">
        <v>102</v>
      </c>
      <c r="P14" s="47"/>
    </row>
    <row r="15" spans="1:16" ht="25.5" x14ac:dyDescent="0.25">
      <c r="A15" s="46" t="s">
        <v>0</v>
      </c>
      <c r="B15" s="43" t="s">
        <v>100</v>
      </c>
      <c r="C15" s="43" t="s">
        <v>64</v>
      </c>
      <c r="D15" s="44" t="s">
        <v>63</v>
      </c>
      <c r="E15" s="44">
        <v>1.1000000000000001</v>
      </c>
      <c r="F15" s="44">
        <v>2.6</v>
      </c>
      <c r="G15" s="49">
        <v>11</v>
      </c>
      <c r="H15" s="45">
        <f>F15*E15*G15</f>
        <v>31.460000000000004</v>
      </c>
      <c r="I15" s="44" t="s">
        <v>19</v>
      </c>
      <c r="J15" s="44" t="s">
        <v>61</v>
      </c>
      <c r="K15" s="43" t="s">
        <v>19</v>
      </c>
      <c r="L15" s="48" t="s">
        <v>61</v>
      </c>
      <c r="P15" s="47"/>
    </row>
    <row r="16" spans="1:16" x14ac:dyDescent="0.25">
      <c r="A16" s="42" t="s">
        <v>0</v>
      </c>
      <c r="B16" s="43" t="s">
        <v>98</v>
      </c>
      <c r="C16" s="43" t="s">
        <v>64</v>
      </c>
      <c r="D16" s="44" t="s">
        <v>63</v>
      </c>
      <c r="E16" s="44">
        <v>1.1000000000000001</v>
      </c>
      <c r="F16" s="44">
        <v>2.6</v>
      </c>
      <c r="G16" s="49">
        <v>1</v>
      </c>
      <c r="H16" s="45">
        <f>F16*E16*G16</f>
        <v>2.8600000000000003</v>
      </c>
      <c r="I16" s="44" t="s">
        <v>19</v>
      </c>
      <c r="J16" s="44" t="s">
        <v>61</v>
      </c>
      <c r="K16" s="43" t="s">
        <v>19</v>
      </c>
      <c r="L16" s="48" t="s">
        <v>61</v>
      </c>
      <c r="P16" s="47"/>
    </row>
    <row r="17" spans="1:16" ht="25.5" x14ac:dyDescent="0.25">
      <c r="A17" s="42" t="s">
        <v>0</v>
      </c>
      <c r="B17" s="43" t="s">
        <v>95</v>
      </c>
      <c r="C17" s="43" t="s">
        <v>64</v>
      </c>
      <c r="D17" s="44" t="s">
        <v>63</v>
      </c>
      <c r="E17" s="44">
        <v>1.1000000000000001</v>
      </c>
      <c r="F17" s="44">
        <v>2.6</v>
      </c>
      <c r="G17" s="49">
        <v>1</v>
      </c>
      <c r="H17" s="45">
        <f>F17*E17*G17</f>
        <v>2.8600000000000003</v>
      </c>
      <c r="I17" s="44" t="s">
        <v>46</v>
      </c>
      <c r="J17" s="44" t="s">
        <v>87</v>
      </c>
      <c r="K17" s="43" t="s">
        <v>46</v>
      </c>
      <c r="L17" s="48" t="s">
        <v>86</v>
      </c>
      <c r="P17" s="47"/>
    </row>
    <row r="18" spans="1:16" ht="38.25" x14ac:dyDescent="0.25">
      <c r="A18" s="46" t="s">
        <v>0</v>
      </c>
      <c r="B18" s="44" t="s">
        <v>96</v>
      </c>
      <c r="C18" s="43" t="s">
        <v>101</v>
      </c>
      <c r="D18" s="44" t="s">
        <v>63</v>
      </c>
      <c r="E18" s="44">
        <v>1.1000000000000001</v>
      </c>
      <c r="F18" s="44">
        <v>2.6</v>
      </c>
      <c r="G18" s="49">
        <v>1</v>
      </c>
      <c r="H18" s="45">
        <f>F18*E18*G18</f>
        <v>2.8600000000000003</v>
      </c>
      <c r="I18" s="44" t="s">
        <v>19</v>
      </c>
      <c r="J18" s="44" t="s">
        <v>61</v>
      </c>
      <c r="K18" s="43" t="s">
        <v>19</v>
      </c>
      <c r="L18" s="48" t="s">
        <v>61</v>
      </c>
      <c r="P18" s="47"/>
    </row>
    <row r="19" spans="1:16" ht="27" customHeight="1" x14ac:dyDescent="0.25">
      <c r="A19" s="39" t="s">
        <v>84</v>
      </c>
      <c r="B19" s="78"/>
      <c r="C19" s="74"/>
      <c r="D19" s="40"/>
      <c r="E19" s="40"/>
      <c r="F19" s="40"/>
      <c r="G19" s="40"/>
      <c r="H19" s="70">
        <f>SUM(H20:H25)</f>
        <v>67.933199999999999</v>
      </c>
      <c r="I19" s="40"/>
      <c r="J19" s="40"/>
      <c r="K19" s="74"/>
      <c r="L19" s="41"/>
    </row>
    <row r="20" spans="1:16" ht="25.5" x14ac:dyDescent="0.25">
      <c r="A20" s="42" t="s">
        <v>85</v>
      </c>
      <c r="B20" s="44" t="s">
        <v>77</v>
      </c>
      <c r="C20" s="43" t="s">
        <v>75</v>
      </c>
      <c r="D20" s="44" t="s">
        <v>63</v>
      </c>
      <c r="E20" s="44">
        <v>6.6</v>
      </c>
      <c r="F20" s="45">
        <v>3.73</v>
      </c>
      <c r="G20" s="49">
        <v>1</v>
      </c>
      <c r="H20" s="45">
        <f t="shared" ref="H20:H25" si="1">F20*E20*G20</f>
        <v>24.617999999999999</v>
      </c>
      <c r="I20" s="44" t="s">
        <v>19</v>
      </c>
      <c r="J20" s="44" t="s">
        <v>73</v>
      </c>
      <c r="K20" s="43" t="s">
        <v>97</v>
      </c>
      <c r="L20" s="48"/>
      <c r="P20" s="47"/>
    </row>
    <row r="21" spans="1:16" ht="17.25" customHeight="1" x14ac:dyDescent="0.25">
      <c r="A21" s="42" t="s">
        <v>85</v>
      </c>
      <c r="B21" s="50" t="s">
        <v>78</v>
      </c>
      <c r="C21" s="43" t="s">
        <v>74</v>
      </c>
      <c r="D21" s="44" t="s">
        <v>63</v>
      </c>
      <c r="E21" s="44">
        <v>3.82</v>
      </c>
      <c r="F21" s="45">
        <v>2.63</v>
      </c>
      <c r="G21" s="49">
        <v>1</v>
      </c>
      <c r="H21" s="45">
        <f t="shared" si="1"/>
        <v>10.0466</v>
      </c>
      <c r="I21" s="44" t="s">
        <v>19</v>
      </c>
      <c r="J21" s="44" t="s">
        <v>79</v>
      </c>
      <c r="K21" s="43" t="s">
        <v>97</v>
      </c>
      <c r="L21" s="48"/>
      <c r="P21" s="47"/>
    </row>
    <row r="22" spans="1:16" ht="25.5" x14ac:dyDescent="0.25">
      <c r="A22" s="42" t="s">
        <v>85</v>
      </c>
      <c r="B22" s="50" t="s">
        <v>78</v>
      </c>
      <c r="C22" s="43" t="s">
        <v>80</v>
      </c>
      <c r="D22" s="44" t="s">
        <v>63</v>
      </c>
      <c r="E22" s="44">
        <v>1.94</v>
      </c>
      <c r="F22" s="45">
        <v>3.5</v>
      </c>
      <c r="G22" s="49">
        <v>1</v>
      </c>
      <c r="H22" s="45">
        <f t="shared" si="1"/>
        <v>6.79</v>
      </c>
      <c r="I22" s="44" t="s">
        <v>19</v>
      </c>
      <c r="J22" s="44" t="s">
        <v>79</v>
      </c>
      <c r="K22" s="43" t="s">
        <v>97</v>
      </c>
      <c r="L22" s="48"/>
      <c r="P22" s="47"/>
    </row>
    <row r="23" spans="1:16" ht="25.5" x14ac:dyDescent="0.25">
      <c r="A23" s="42" t="s">
        <v>85</v>
      </c>
      <c r="B23" s="50" t="s">
        <v>92</v>
      </c>
      <c r="C23" s="69" t="s">
        <v>76</v>
      </c>
      <c r="D23" s="44" t="s">
        <v>63</v>
      </c>
      <c r="E23" s="44">
        <v>1.5</v>
      </c>
      <c r="F23" s="45">
        <v>3.5</v>
      </c>
      <c r="G23" s="49">
        <v>2</v>
      </c>
      <c r="H23" s="45">
        <f t="shared" si="1"/>
        <v>10.5</v>
      </c>
      <c r="I23" s="44" t="s">
        <v>19</v>
      </c>
      <c r="J23" s="44" t="s">
        <v>79</v>
      </c>
      <c r="K23" s="43" t="s">
        <v>97</v>
      </c>
      <c r="L23" s="48"/>
      <c r="P23" s="47"/>
    </row>
    <row r="24" spans="1:16" ht="25.5" x14ac:dyDescent="0.25">
      <c r="A24" s="42" t="s">
        <v>0</v>
      </c>
      <c r="B24" s="50" t="s">
        <v>107</v>
      </c>
      <c r="C24" s="69" t="s">
        <v>81</v>
      </c>
      <c r="D24" s="44" t="s">
        <v>63</v>
      </c>
      <c r="E24" s="44">
        <v>2.73</v>
      </c>
      <c r="F24" s="45">
        <v>3.82</v>
      </c>
      <c r="G24" s="49">
        <v>1</v>
      </c>
      <c r="H24" s="45">
        <f t="shared" si="1"/>
        <v>10.428599999999999</v>
      </c>
      <c r="I24" s="44" t="s">
        <v>19</v>
      </c>
      <c r="J24" s="44" t="s">
        <v>106</v>
      </c>
      <c r="K24" s="43" t="s">
        <v>97</v>
      </c>
      <c r="L24" s="48"/>
      <c r="P24" s="47"/>
    </row>
    <row r="25" spans="1:16" ht="26.25" thickBot="1" x14ac:dyDescent="0.3">
      <c r="A25" s="51" t="s">
        <v>0</v>
      </c>
      <c r="B25" s="79" t="s">
        <v>105</v>
      </c>
      <c r="C25" s="80" t="s">
        <v>103</v>
      </c>
      <c r="D25" s="53" t="s">
        <v>63</v>
      </c>
      <c r="E25" s="53">
        <v>1.5</v>
      </c>
      <c r="F25" s="54">
        <v>3.7</v>
      </c>
      <c r="G25" s="55">
        <v>1</v>
      </c>
      <c r="H25" s="45">
        <f t="shared" si="1"/>
        <v>5.5500000000000007</v>
      </c>
      <c r="I25" s="53" t="s">
        <v>46</v>
      </c>
      <c r="J25" s="53" t="s">
        <v>104</v>
      </c>
      <c r="K25" s="75" t="s">
        <v>97</v>
      </c>
      <c r="L25" s="56"/>
      <c r="P25" s="47"/>
    </row>
    <row r="26" spans="1:16" ht="27" customHeight="1" thickTop="1" thickBot="1" x14ac:dyDescent="0.3">
      <c r="A26" s="93" t="s">
        <v>89</v>
      </c>
      <c r="B26" s="94"/>
      <c r="C26" s="94"/>
      <c r="D26" s="94"/>
      <c r="E26" s="94"/>
      <c r="F26" s="94"/>
      <c r="G26" s="94"/>
      <c r="H26" s="94"/>
      <c r="I26" s="94"/>
      <c r="J26" s="94"/>
      <c r="K26" s="94"/>
      <c r="L26" s="95"/>
    </row>
    <row r="27" spans="1:16" ht="27" customHeight="1" thickTop="1" x14ac:dyDescent="0.25">
      <c r="A27" s="66" t="s">
        <v>83</v>
      </c>
      <c r="B27" s="67"/>
      <c r="C27" s="67"/>
      <c r="D27" s="67"/>
      <c r="E27" s="67"/>
      <c r="F27" s="67"/>
      <c r="G27" s="67"/>
      <c r="H27" s="70">
        <f>SUM(H28:H46)</f>
        <v>152.5686</v>
      </c>
      <c r="I27" s="67"/>
      <c r="J27" s="67"/>
      <c r="K27" s="67"/>
      <c r="L27" s="68"/>
    </row>
    <row r="28" spans="1:16" ht="15" customHeight="1" x14ac:dyDescent="0.25">
      <c r="A28" s="42" t="s">
        <v>85</v>
      </c>
      <c r="B28" s="50" t="s">
        <v>108</v>
      </c>
      <c r="C28" s="69" t="s">
        <v>15</v>
      </c>
      <c r="D28" s="44" t="s">
        <v>63</v>
      </c>
      <c r="E28" s="44">
        <v>0.18</v>
      </c>
      <c r="F28" s="45">
        <v>1.45</v>
      </c>
      <c r="G28" s="49">
        <v>1</v>
      </c>
      <c r="H28" s="45">
        <f t="shared" ref="H28:H46" si="2">F28*E28*G28</f>
        <v>0.26100000000000001</v>
      </c>
      <c r="I28" s="44" t="s">
        <v>19</v>
      </c>
      <c r="J28" s="72" t="s">
        <v>71</v>
      </c>
      <c r="K28" s="43" t="s">
        <v>19</v>
      </c>
      <c r="L28" s="48" t="s">
        <v>71</v>
      </c>
      <c r="P28" s="47"/>
    </row>
    <row r="29" spans="1:16" ht="25.5" x14ac:dyDescent="0.25">
      <c r="A29" s="42" t="s">
        <v>85</v>
      </c>
      <c r="B29" s="50" t="s">
        <v>108</v>
      </c>
      <c r="C29" s="69" t="s">
        <v>64</v>
      </c>
      <c r="D29" s="43" t="s">
        <v>109</v>
      </c>
      <c r="E29" s="44">
        <v>1.17</v>
      </c>
      <c r="F29" s="45">
        <v>1.7</v>
      </c>
      <c r="G29" s="49">
        <v>3</v>
      </c>
      <c r="H29" s="45">
        <f t="shared" si="2"/>
        <v>5.9669999999999996</v>
      </c>
      <c r="I29" s="44" t="s">
        <v>19</v>
      </c>
      <c r="J29" s="72" t="s">
        <v>71</v>
      </c>
      <c r="K29" s="43" t="s">
        <v>19</v>
      </c>
      <c r="L29" s="48" t="s">
        <v>71</v>
      </c>
      <c r="P29" s="47"/>
    </row>
    <row r="30" spans="1:16" x14ac:dyDescent="0.25">
      <c r="A30" s="42" t="s">
        <v>85</v>
      </c>
      <c r="B30" s="60" t="s">
        <v>117</v>
      </c>
      <c r="C30" s="69" t="s">
        <v>116</v>
      </c>
      <c r="D30" s="44" t="s">
        <v>63</v>
      </c>
      <c r="E30" s="44">
        <v>5.03</v>
      </c>
      <c r="F30" s="45">
        <v>3.42</v>
      </c>
      <c r="G30" s="49">
        <v>1</v>
      </c>
      <c r="H30" s="45">
        <f t="shared" si="2"/>
        <v>17.2026</v>
      </c>
      <c r="I30" s="44" t="s">
        <v>19</v>
      </c>
      <c r="J30" s="44" t="s">
        <v>70</v>
      </c>
      <c r="K30" s="43" t="s">
        <v>19</v>
      </c>
      <c r="L30" s="48" t="s">
        <v>67</v>
      </c>
      <c r="P30" s="47"/>
    </row>
    <row r="31" spans="1:16" x14ac:dyDescent="0.25">
      <c r="A31" s="42" t="s">
        <v>85</v>
      </c>
      <c r="B31" s="60" t="s">
        <v>118</v>
      </c>
      <c r="C31" s="69" t="s">
        <v>116</v>
      </c>
      <c r="D31" s="44" t="s">
        <v>63</v>
      </c>
      <c r="E31" s="44">
        <v>4</v>
      </c>
      <c r="F31" s="45">
        <v>2.74</v>
      </c>
      <c r="G31" s="49">
        <v>1</v>
      </c>
      <c r="H31" s="45">
        <f t="shared" si="2"/>
        <v>10.96</v>
      </c>
      <c r="I31" s="44" t="s">
        <v>19</v>
      </c>
      <c r="J31" s="72" t="s">
        <v>71</v>
      </c>
      <c r="K31" s="43" t="s">
        <v>19</v>
      </c>
      <c r="L31" s="48" t="s">
        <v>71</v>
      </c>
      <c r="P31" s="47"/>
    </row>
    <row r="32" spans="1:16" ht="25.5" x14ac:dyDescent="0.25">
      <c r="A32" s="46" t="s">
        <v>0</v>
      </c>
      <c r="B32" s="50" t="s">
        <v>108</v>
      </c>
      <c r="C32" s="43" t="s">
        <v>111</v>
      </c>
      <c r="D32" s="43" t="s">
        <v>110</v>
      </c>
      <c r="E32" s="44">
        <v>1.17</v>
      </c>
      <c r="F32" s="45">
        <v>2.6</v>
      </c>
      <c r="G32" s="49">
        <v>4</v>
      </c>
      <c r="H32" s="45">
        <f t="shared" si="2"/>
        <v>12.167999999999999</v>
      </c>
      <c r="I32" s="44" t="s">
        <v>19</v>
      </c>
      <c r="J32" s="72" t="s">
        <v>71</v>
      </c>
      <c r="K32" s="43" t="s">
        <v>112</v>
      </c>
      <c r="L32" s="76" t="s">
        <v>113</v>
      </c>
      <c r="P32" s="47"/>
    </row>
    <row r="33" spans="1:16" ht="25.5" x14ac:dyDescent="0.25">
      <c r="A33" s="46" t="s">
        <v>0</v>
      </c>
      <c r="B33" s="50" t="s">
        <v>126</v>
      </c>
      <c r="C33" s="69" t="s">
        <v>121</v>
      </c>
      <c r="D33" s="44" t="s">
        <v>63</v>
      </c>
      <c r="E33" s="44">
        <v>1.1299999999999999</v>
      </c>
      <c r="F33" s="45">
        <v>2.9</v>
      </c>
      <c r="G33" s="49">
        <v>6</v>
      </c>
      <c r="H33" s="45">
        <f t="shared" si="2"/>
        <v>19.661999999999999</v>
      </c>
      <c r="I33" s="44" t="s">
        <v>19</v>
      </c>
      <c r="J33" s="72" t="s">
        <v>71</v>
      </c>
      <c r="K33" s="43" t="s">
        <v>19</v>
      </c>
      <c r="L33" s="48" t="s">
        <v>71</v>
      </c>
      <c r="P33" s="47"/>
    </row>
    <row r="34" spans="1:16" ht="25.5" x14ac:dyDescent="0.25">
      <c r="A34" s="46" t="s">
        <v>0</v>
      </c>
      <c r="B34" s="50" t="s">
        <v>122</v>
      </c>
      <c r="C34" s="69" t="s">
        <v>123</v>
      </c>
      <c r="D34" s="44" t="s">
        <v>63</v>
      </c>
      <c r="E34" s="44">
        <v>1.49</v>
      </c>
      <c r="F34" s="45">
        <v>2.79</v>
      </c>
      <c r="G34" s="49">
        <v>1</v>
      </c>
      <c r="H34" s="45">
        <f t="shared" si="2"/>
        <v>4.1570999999999998</v>
      </c>
      <c r="I34" s="44" t="s">
        <v>19</v>
      </c>
      <c r="J34" s="72" t="s">
        <v>71</v>
      </c>
      <c r="K34" s="43" t="s">
        <v>19</v>
      </c>
      <c r="L34" s="48" t="s">
        <v>71</v>
      </c>
      <c r="P34" s="47"/>
    </row>
    <row r="35" spans="1:16" x14ac:dyDescent="0.25">
      <c r="A35" s="46" t="s">
        <v>0</v>
      </c>
      <c r="B35" s="50" t="s">
        <v>119</v>
      </c>
      <c r="C35" s="69" t="s">
        <v>15</v>
      </c>
      <c r="D35" s="44" t="s">
        <v>63</v>
      </c>
      <c r="E35" s="44">
        <v>0.35</v>
      </c>
      <c r="F35" s="45">
        <v>1.7</v>
      </c>
      <c r="G35" s="49">
        <v>1</v>
      </c>
      <c r="H35" s="45">
        <f t="shared" si="2"/>
        <v>0.59499999999999997</v>
      </c>
      <c r="I35" s="44" t="s">
        <v>19</v>
      </c>
      <c r="J35" s="72" t="s">
        <v>71</v>
      </c>
      <c r="K35" s="43" t="s">
        <v>46</v>
      </c>
      <c r="L35" s="48" t="s">
        <v>120</v>
      </c>
      <c r="P35" s="47"/>
    </row>
    <row r="36" spans="1:16" x14ac:dyDescent="0.25">
      <c r="A36" s="46" t="s">
        <v>0</v>
      </c>
      <c r="B36" s="50" t="s">
        <v>122</v>
      </c>
      <c r="C36" s="69" t="s">
        <v>116</v>
      </c>
      <c r="D36" s="44" t="s">
        <v>63</v>
      </c>
      <c r="E36" s="44">
        <v>2.79</v>
      </c>
      <c r="F36" s="45">
        <v>2.88</v>
      </c>
      <c r="G36" s="49">
        <v>1</v>
      </c>
      <c r="H36" s="45">
        <f t="shared" si="2"/>
        <v>8.0351999999999997</v>
      </c>
      <c r="I36" s="44" t="s">
        <v>19</v>
      </c>
      <c r="J36" s="72" t="s">
        <v>71</v>
      </c>
      <c r="K36" s="43" t="s">
        <v>19</v>
      </c>
      <c r="L36" s="48" t="s">
        <v>72</v>
      </c>
      <c r="P36" s="47"/>
    </row>
    <row r="37" spans="1:16" x14ac:dyDescent="0.25">
      <c r="A37" s="46" t="s">
        <v>0</v>
      </c>
      <c r="B37" s="50" t="s">
        <v>115</v>
      </c>
      <c r="C37" s="69" t="s">
        <v>68</v>
      </c>
      <c r="D37" s="44" t="s">
        <v>63</v>
      </c>
      <c r="E37" s="44">
        <v>1.6</v>
      </c>
      <c r="F37" s="45">
        <v>2.46</v>
      </c>
      <c r="G37" s="49">
        <v>1</v>
      </c>
      <c r="H37" s="45">
        <f t="shared" si="2"/>
        <v>3.9359999999999999</v>
      </c>
      <c r="I37" s="44" t="s">
        <v>19</v>
      </c>
      <c r="J37" s="72" t="s">
        <v>71</v>
      </c>
      <c r="K37" s="43" t="s">
        <v>19</v>
      </c>
      <c r="L37" s="48" t="s">
        <v>72</v>
      </c>
      <c r="P37" s="47"/>
    </row>
    <row r="38" spans="1:16" x14ac:dyDescent="0.25">
      <c r="A38" s="46" t="s">
        <v>0</v>
      </c>
      <c r="B38" s="50" t="s">
        <v>122</v>
      </c>
      <c r="C38" s="69" t="s">
        <v>68</v>
      </c>
      <c r="D38" s="44" t="s">
        <v>63</v>
      </c>
      <c r="E38" s="44">
        <v>1.59</v>
      </c>
      <c r="F38" s="45">
        <v>2.5099999999999998</v>
      </c>
      <c r="G38" s="49">
        <v>1</v>
      </c>
      <c r="H38" s="45">
        <f t="shared" si="2"/>
        <v>3.9908999999999999</v>
      </c>
      <c r="I38" s="44" t="s">
        <v>19</v>
      </c>
      <c r="J38" s="72" t="s">
        <v>71</v>
      </c>
      <c r="K38" s="43" t="s">
        <v>19</v>
      </c>
      <c r="L38" s="48" t="s">
        <v>72</v>
      </c>
      <c r="P38" s="47"/>
    </row>
    <row r="39" spans="1:16" ht="25.5" x14ac:dyDescent="0.25">
      <c r="A39" s="46" t="s">
        <v>1</v>
      </c>
      <c r="B39" s="50" t="s">
        <v>108</v>
      </c>
      <c r="C39" s="43" t="s">
        <v>111</v>
      </c>
      <c r="D39" s="43" t="s">
        <v>110</v>
      </c>
      <c r="E39" s="44">
        <v>1.17</v>
      </c>
      <c r="F39" s="45">
        <v>2.6</v>
      </c>
      <c r="G39" s="49">
        <v>4</v>
      </c>
      <c r="H39" s="45">
        <f t="shared" si="2"/>
        <v>12.167999999999999</v>
      </c>
      <c r="I39" s="44" t="s">
        <v>19</v>
      </c>
      <c r="J39" s="72" t="s">
        <v>71</v>
      </c>
      <c r="K39" s="43" t="s">
        <v>112</v>
      </c>
      <c r="L39" s="76" t="s">
        <v>114</v>
      </c>
      <c r="P39" s="47"/>
    </row>
    <row r="40" spans="1:16" ht="25.5" x14ac:dyDescent="0.25">
      <c r="A40" s="46" t="s">
        <v>1</v>
      </c>
      <c r="B40" s="50" t="s">
        <v>115</v>
      </c>
      <c r="C40" s="69" t="s">
        <v>121</v>
      </c>
      <c r="D40" s="44" t="s">
        <v>63</v>
      </c>
      <c r="E40" s="44">
        <v>1.1299999999999999</v>
      </c>
      <c r="F40" s="45">
        <v>2.9</v>
      </c>
      <c r="G40" s="49">
        <v>6</v>
      </c>
      <c r="H40" s="45">
        <f t="shared" si="2"/>
        <v>19.661999999999999</v>
      </c>
      <c r="I40" s="44" t="s">
        <v>19</v>
      </c>
      <c r="J40" s="72" t="s">
        <v>71</v>
      </c>
      <c r="K40" s="43" t="s">
        <v>19</v>
      </c>
      <c r="L40" s="48" t="s">
        <v>71</v>
      </c>
      <c r="P40" s="47"/>
    </row>
    <row r="41" spans="1:16" x14ac:dyDescent="0.25">
      <c r="A41" s="46" t="s">
        <v>0</v>
      </c>
      <c r="B41" s="50" t="s">
        <v>119</v>
      </c>
      <c r="C41" s="69" t="s">
        <v>15</v>
      </c>
      <c r="D41" s="44" t="s">
        <v>63</v>
      </c>
      <c r="E41" s="44">
        <v>0.35</v>
      </c>
      <c r="F41" s="45">
        <v>1.7</v>
      </c>
      <c r="G41" s="49">
        <v>1</v>
      </c>
      <c r="H41" s="45">
        <f t="shared" si="2"/>
        <v>0.59499999999999997</v>
      </c>
      <c r="I41" s="44" t="s">
        <v>19</v>
      </c>
      <c r="J41" s="72" t="s">
        <v>71</v>
      </c>
      <c r="K41" s="43" t="s">
        <v>46</v>
      </c>
      <c r="L41" s="48" t="s">
        <v>120</v>
      </c>
      <c r="P41" s="47"/>
    </row>
    <row r="42" spans="1:16" ht="25.5" x14ac:dyDescent="0.25">
      <c r="A42" s="46" t="s">
        <v>1</v>
      </c>
      <c r="B42" s="50" t="s">
        <v>115</v>
      </c>
      <c r="C42" s="69" t="s">
        <v>124</v>
      </c>
      <c r="D42" s="44" t="s">
        <v>63</v>
      </c>
      <c r="E42" s="44">
        <v>1.49</v>
      </c>
      <c r="F42" s="45">
        <v>2.79</v>
      </c>
      <c r="G42" s="49">
        <v>1</v>
      </c>
      <c r="H42" s="45">
        <f t="shared" si="2"/>
        <v>4.1570999999999998</v>
      </c>
      <c r="I42" s="44" t="s">
        <v>19</v>
      </c>
      <c r="J42" s="72" t="s">
        <v>71</v>
      </c>
      <c r="K42" s="43" t="s">
        <v>19</v>
      </c>
      <c r="L42" s="48" t="s">
        <v>71</v>
      </c>
      <c r="P42" s="47"/>
    </row>
    <row r="43" spans="1:16" x14ac:dyDescent="0.25">
      <c r="A43" s="46" t="s">
        <v>1</v>
      </c>
      <c r="B43" s="50" t="s">
        <v>96</v>
      </c>
      <c r="C43" s="69" t="s">
        <v>15</v>
      </c>
      <c r="D43" s="44" t="s">
        <v>63</v>
      </c>
      <c r="E43" s="44">
        <v>2.97</v>
      </c>
      <c r="F43" s="44">
        <v>3.68</v>
      </c>
      <c r="G43" s="44">
        <v>1</v>
      </c>
      <c r="H43" s="45">
        <f t="shared" si="2"/>
        <v>10.929600000000001</v>
      </c>
      <c r="I43" s="44" t="s">
        <v>19</v>
      </c>
      <c r="J43" s="72" t="s">
        <v>71</v>
      </c>
      <c r="K43" s="43" t="s">
        <v>19</v>
      </c>
      <c r="L43" s="48" t="s">
        <v>71</v>
      </c>
      <c r="P43" s="47"/>
    </row>
    <row r="44" spans="1:16" ht="25.5" x14ac:dyDescent="0.25">
      <c r="A44" s="46" t="s">
        <v>1</v>
      </c>
      <c r="B44" s="50" t="s">
        <v>127</v>
      </c>
      <c r="C44" s="69" t="s">
        <v>125</v>
      </c>
      <c r="D44" s="44" t="s">
        <v>63</v>
      </c>
      <c r="E44" s="44">
        <v>3.68</v>
      </c>
      <c r="F44" s="44">
        <v>2.9</v>
      </c>
      <c r="G44" s="44">
        <v>1</v>
      </c>
      <c r="H44" s="45">
        <f t="shared" si="2"/>
        <v>10.672000000000001</v>
      </c>
      <c r="I44" s="44" t="s">
        <v>19</v>
      </c>
      <c r="J44" s="72" t="s">
        <v>71</v>
      </c>
      <c r="K44" s="43" t="s">
        <v>19</v>
      </c>
      <c r="L44" s="48" t="s">
        <v>71</v>
      </c>
      <c r="P44" s="47"/>
    </row>
    <row r="45" spans="1:16" ht="25.5" x14ac:dyDescent="0.25">
      <c r="A45" s="46" t="s">
        <v>1</v>
      </c>
      <c r="B45" s="50" t="s">
        <v>127</v>
      </c>
      <c r="C45" s="69" t="s">
        <v>125</v>
      </c>
      <c r="D45" s="44" t="s">
        <v>63</v>
      </c>
      <c r="E45" s="44">
        <v>3.68</v>
      </c>
      <c r="F45" s="44">
        <v>0.94</v>
      </c>
      <c r="G45" s="44">
        <v>1</v>
      </c>
      <c r="H45" s="45">
        <f t="shared" si="2"/>
        <v>3.4592000000000001</v>
      </c>
      <c r="I45" s="44" t="s">
        <v>19</v>
      </c>
      <c r="J45" s="72" t="s">
        <v>71</v>
      </c>
      <c r="K45" s="43" t="s">
        <v>19</v>
      </c>
      <c r="L45" s="48" t="s">
        <v>71</v>
      </c>
      <c r="P45" s="47"/>
    </row>
    <row r="46" spans="1:16" x14ac:dyDescent="0.25">
      <c r="A46" s="46" t="s">
        <v>1</v>
      </c>
      <c r="B46" s="50" t="s">
        <v>122</v>
      </c>
      <c r="C46" s="69" t="s">
        <v>68</v>
      </c>
      <c r="D46" s="44" t="s">
        <v>63</v>
      </c>
      <c r="E46" s="44">
        <v>1.59</v>
      </c>
      <c r="F46" s="44">
        <v>2.5099999999999998</v>
      </c>
      <c r="G46" s="44">
        <v>1</v>
      </c>
      <c r="H46" s="45">
        <f t="shared" si="2"/>
        <v>3.9908999999999999</v>
      </c>
      <c r="I46" s="44" t="s">
        <v>19</v>
      </c>
      <c r="J46" s="72" t="s">
        <v>71</v>
      </c>
      <c r="K46" s="43" t="s">
        <v>19</v>
      </c>
      <c r="L46" s="48" t="s">
        <v>71</v>
      </c>
      <c r="P46" s="47"/>
    </row>
    <row r="47" spans="1:16" ht="27" customHeight="1" x14ac:dyDescent="0.25">
      <c r="A47" s="39" t="s">
        <v>84</v>
      </c>
      <c r="B47" s="78"/>
      <c r="C47" s="74"/>
      <c r="D47" s="40"/>
      <c r="E47" s="40"/>
      <c r="F47" s="40"/>
      <c r="G47" s="40"/>
      <c r="H47" s="70">
        <f>SUM(H48:H50)</f>
        <v>30.046000000000003</v>
      </c>
      <c r="I47" s="40"/>
      <c r="J47" s="40"/>
      <c r="K47" s="74"/>
      <c r="L47" s="41"/>
    </row>
    <row r="48" spans="1:16" ht="25.5" x14ac:dyDescent="0.25">
      <c r="A48" s="46" t="s">
        <v>0</v>
      </c>
      <c r="B48" s="81" t="s">
        <v>131</v>
      </c>
      <c r="C48" s="69" t="s">
        <v>75</v>
      </c>
      <c r="D48" s="44" t="s">
        <v>63</v>
      </c>
      <c r="E48" s="44">
        <v>1.05</v>
      </c>
      <c r="F48" s="45">
        <v>1</v>
      </c>
      <c r="G48" s="49">
        <v>2</v>
      </c>
      <c r="H48" s="45">
        <f>F48*E48*G48</f>
        <v>2.1</v>
      </c>
      <c r="I48" s="44" t="s">
        <v>19</v>
      </c>
      <c r="J48" s="44" t="s">
        <v>128</v>
      </c>
      <c r="K48" s="43" t="s">
        <v>19</v>
      </c>
      <c r="L48" s="48" t="s">
        <v>129</v>
      </c>
      <c r="P48" s="47"/>
    </row>
    <row r="49" spans="1:16" ht="25.5" x14ac:dyDescent="0.25">
      <c r="A49" s="46" t="s">
        <v>0</v>
      </c>
      <c r="B49" s="81" t="s">
        <v>131</v>
      </c>
      <c r="C49" s="69" t="s">
        <v>75</v>
      </c>
      <c r="D49" s="44" t="s">
        <v>63</v>
      </c>
      <c r="E49" s="44">
        <v>10.55</v>
      </c>
      <c r="F49" s="45">
        <v>2.1800000000000002</v>
      </c>
      <c r="G49" s="49">
        <v>1</v>
      </c>
      <c r="H49" s="45">
        <f>F49*E49*G49</f>
        <v>22.999000000000002</v>
      </c>
      <c r="I49" s="44" t="s">
        <v>19</v>
      </c>
      <c r="J49" s="44" t="s">
        <v>128</v>
      </c>
      <c r="K49" s="43" t="s">
        <v>19</v>
      </c>
      <c r="L49" s="48" t="s">
        <v>129</v>
      </c>
      <c r="P49" s="47"/>
    </row>
    <row r="50" spans="1:16" ht="16.5" thickBot="1" x14ac:dyDescent="0.3">
      <c r="A50" s="71" t="s">
        <v>1</v>
      </c>
      <c r="B50" s="52" t="s">
        <v>132</v>
      </c>
      <c r="C50" s="79" t="s">
        <v>74</v>
      </c>
      <c r="D50" s="44" t="s">
        <v>63</v>
      </c>
      <c r="E50" s="53">
        <v>2.91</v>
      </c>
      <c r="F50" s="53">
        <v>1.7</v>
      </c>
      <c r="G50" s="53">
        <v>1</v>
      </c>
      <c r="H50" s="45">
        <f>F50*E50*G50</f>
        <v>4.9470000000000001</v>
      </c>
      <c r="I50" s="53" t="s">
        <v>19</v>
      </c>
      <c r="J50" s="44" t="s">
        <v>130</v>
      </c>
      <c r="K50" s="75" t="s">
        <v>19</v>
      </c>
      <c r="L50" s="48" t="s">
        <v>130</v>
      </c>
      <c r="P50" s="47"/>
    </row>
    <row r="51" spans="1:16" ht="27" customHeight="1" thickTop="1" thickBot="1" x14ac:dyDescent="0.3">
      <c r="A51" s="93" t="s">
        <v>90</v>
      </c>
      <c r="B51" s="94"/>
      <c r="C51" s="94"/>
      <c r="D51" s="94"/>
      <c r="E51" s="94"/>
      <c r="F51" s="94"/>
      <c r="G51" s="94"/>
      <c r="H51" s="94"/>
      <c r="I51" s="94"/>
      <c r="J51" s="94"/>
      <c r="K51" s="94"/>
      <c r="L51" s="95"/>
    </row>
    <row r="52" spans="1:16" ht="27" customHeight="1" thickTop="1" x14ac:dyDescent="0.25">
      <c r="A52" s="66" t="s">
        <v>83</v>
      </c>
      <c r="B52" s="67"/>
      <c r="C52" s="67"/>
      <c r="D52" s="67"/>
      <c r="E52" s="67"/>
      <c r="F52" s="67"/>
      <c r="G52" s="67"/>
      <c r="H52" s="70">
        <f>SUM(H53:H55)</f>
        <v>49.728000000000002</v>
      </c>
      <c r="I52" s="67"/>
      <c r="J52" s="67"/>
      <c r="K52" s="67"/>
      <c r="L52" s="68"/>
    </row>
    <row r="53" spans="1:16" x14ac:dyDescent="0.25">
      <c r="A53" s="42" t="s">
        <v>133</v>
      </c>
      <c r="B53" s="50" t="s">
        <v>36</v>
      </c>
      <c r="C53" s="43" t="s">
        <v>15</v>
      </c>
      <c r="D53" s="44" t="s">
        <v>136</v>
      </c>
      <c r="E53" s="44">
        <v>1</v>
      </c>
      <c r="F53" s="45">
        <v>2.1</v>
      </c>
      <c r="G53" s="49">
        <v>7</v>
      </c>
      <c r="H53" s="45">
        <f>F53*E53*G53</f>
        <v>14.700000000000001</v>
      </c>
      <c r="I53" s="44" t="s">
        <v>19</v>
      </c>
      <c r="J53" s="44" t="s">
        <v>138</v>
      </c>
      <c r="K53" s="43" t="s">
        <v>19</v>
      </c>
      <c r="L53" s="48" t="s">
        <v>138</v>
      </c>
      <c r="P53" s="47"/>
    </row>
    <row r="54" spans="1:16" x14ac:dyDescent="0.25">
      <c r="A54" s="59" t="s">
        <v>133</v>
      </c>
      <c r="B54" s="60" t="s">
        <v>135</v>
      </c>
      <c r="C54" s="82" t="s">
        <v>68</v>
      </c>
      <c r="D54" s="61" t="s">
        <v>63</v>
      </c>
      <c r="E54" s="61">
        <v>1.2</v>
      </c>
      <c r="F54" s="62">
        <v>2.42</v>
      </c>
      <c r="G54" s="63">
        <v>7</v>
      </c>
      <c r="H54" s="45">
        <f>F54*E54*G54</f>
        <v>20.327999999999999</v>
      </c>
      <c r="I54" s="61" t="s">
        <v>19</v>
      </c>
      <c r="J54" s="61" t="s">
        <v>139</v>
      </c>
      <c r="K54" s="82" t="s">
        <v>19</v>
      </c>
      <c r="L54" s="64" t="s">
        <v>139</v>
      </c>
      <c r="P54" s="47"/>
    </row>
    <row r="55" spans="1:16" ht="16.5" thickBot="1" x14ac:dyDescent="0.3">
      <c r="A55" s="59" t="s">
        <v>134</v>
      </c>
      <c r="B55" s="52" t="s">
        <v>35</v>
      </c>
      <c r="C55" s="82" t="s">
        <v>15</v>
      </c>
      <c r="D55" s="44" t="s">
        <v>137</v>
      </c>
      <c r="E55" s="61">
        <v>1</v>
      </c>
      <c r="F55" s="45">
        <v>2.1</v>
      </c>
      <c r="G55" s="63">
        <v>7</v>
      </c>
      <c r="H55" s="45">
        <f>F55*E55*G55</f>
        <v>14.700000000000001</v>
      </c>
      <c r="I55" s="61" t="s">
        <v>19</v>
      </c>
      <c r="J55" s="61" t="s">
        <v>138</v>
      </c>
      <c r="K55" s="82" t="s">
        <v>19</v>
      </c>
      <c r="L55" s="64" t="s">
        <v>138</v>
      </c>
      <c r="P55" s="47"/>
    </row>
    <row r="56" spans="1:16" ht="27" customHeight="1" thickTop="1" thickBot="1" x14ac:dyDescent="0.3">
      <c r="A56" s="93" t="s">
        <v>155</v>
      </c>
      <c r="B56" s="94"/>
      <c r="C56" s="94"/>
      <c r="D56" s="94"/>
      <c r="E56" s="94"/>
      <c r="F56" s="94"/>
      <c r="G56" s="94"/>
      <c r="H56" s="94"/>
      <c r="I56" s="94"/>
      <c r="J56" s="94"/>
      <c r="K56" s="94"/>
      <c r="L56" s="95"/>
    </row>
    <row r="57" spans="1:16" ht="27" customHeight="1" thickTop="1" x14ac:dyDescent="0.25">
      <c r="A57" s="66" t="s">
        <v>84</v>
      </c>
      <c r="B57" s="67"/>
      <c r="C57" s="67"/>
      <c r="D57" s="67"/>
      <c r="E57" s="67"/>
      <c r="F57" s="67"/>
      <c r="G57" s="67"/>
      <c r="H57" s="70">
        <f>H58</f>
        <v>74.25</v>
      </c>
      <c r="I57" s="67"/>
      <c r="J57" s="67"/>
      <c r="K57" s="67"/>
      <c r="L57" s="68"/>
    </row>
    <row r="58" spans="1:16" ht="16.5" thickBot="1" x14ac:dyDescent="0.3">
      <c r="A58" s="42"/>
      <c r="B58" s="50"/>
      <c r="C58" s="43" t="s">
        <v>15</v>
      </c>
      <c r="D58" s="44"/>
      <c r="E58" s="44">
        <v>7.5</v>
      </c>
      <c r="F58" s="45">
        <v>9.9</v>
      </c>
      <c r="G58" s="49">
        <v>1</v>
      </c>
      <c r="H58" s="45">
        <f>F58*E58*G58</f>
        <v>74.25</v>
      </c>
      <c r="I58" s="43" t="s">
        <v>46</v>
      </c>
      <c r="J58" s="44" t="s">
        <v>156</v>
      </c>
      <c r="K58" s="43" t="s">
        <v>46</v>
      </c>
      <c r="L58" s="48" t="s">
        <v>156</v>
      </c>
      <c r="P58" s="47"/>
    </row>
    <row r="59" spans="1:16" ht="27" customHeight="1" thickTop="1" thickBot="1" x14ac:dyDescent="0.3">
      <c r="A59" s="93" t="s">
        <v>91</v>
      </c>
      <c r="B59" s="94"/>
      <c r="C59" s="94"/>
      <c r="D59" s="94"/>
      <c r="E59" s="94"/>
      <c r="F59" s="94"/>
      <c r="G59" s="94"/>
      <c r="H59" s="94"/>
      <c r="I59" s="94"/>
      <c r="J59" s="94"/>
      <c r="K59" s="94"/>
      <c r="L59" s="95"/>
    </row>
    <row r="60" spans="1:16" ht="27" customHeight="1" thickTop="1" x14ac:dyDescent="0.25">
      <c r="A60" s="66" t="s">
        <v>83</v>
      </c>
      <c r="B60" s="67"/>
      <c r="C60" s="67"/>
      <c r="D60" s="67"/>
      <c r="E60" s="67"/>
      <c r="F60" s="67"/>
      <c r="G60" s="67"/>
      <c r="H60" s="70">
        <f>SUM(H61:H70)</f>
        <v>201.86249999999998</v>
      </c>
      <c r="I60" s="67"/>
      <c r="J60" s="67"/>
      <c r="K60" s="67"/>
      <c r="L60" s="68"/>
    </row>
    <row r="61" spans="1:16" x14ac:dyDescent="0.25">
      <c r="A61" s="84" t="s">
        <v>140</v>
      </c>
      <c r="B61" s="85" t="s">
        <v>140</v>
      </c>
      <c r="C61" s="43" t="s">
        <v>15</v>
      </c>
      <c r="D61" s="44" t="s">
        <v>62</v>
      </c>
      <c r="E61" s="44">
        <v>1.2</v>
      </c>
      <c r="F61" s="44">
        <v>2.42</v>
      </c>
      <c r="G61" s="44">
        <v>3</v>
      </c>
      <c r="H61" s="45">
        <f t="shared" ref="H61:H70" si="3">F61*E61*G61</f>
        <v>8.7119999999999997</v>
      </c>
      <c r="I61" s="44" t="s">
        <v>19</v>
      </c>
      <c r="J61" s="44" t="s">
        <v>139</v>
      </c>
      <c r="K61" s="44" t="s">
        <v>19</v>
      </c>
      <c r="L61" s="76" t="s">
        <v>139</v>
      </c>
      <c r="P61" s="47"/>
    </row>
    <row r="62" spans="1:16" ht="38.25" x14ac:dyDescent="0.25">
      <c r="A62" s="83" t="s">
        <v>140</v>
      </c>
      <c r="B62" s="85" t="s">
        <v>140</v>
      </c>
      <c r="C62" s="43" t="s">
        <v>15</v>
      </c>
      <c r="D62" s="44" t="s">
        <v>63</v>
      </c>
      <c r="E62" s="44">
        <v>1.2</v>
      </c>
      <c r="F62" s="44">
        <v>2.42</v>
      </c>
      <c r="G62" s="44">
        <v>25</v>
      </c>
      <c r="H62" s="45">
        <f t="shared" si="3"/>
        <v>72.599999999999994</v>
      </c>
      <c r="I62" s="44" t="s">
        <v>19</v>
      </c>
      <c r="J62" s="44" t="s">
        <v>139</v>
      </c>
      <c r="K62" s="43" t="s">
        <v>144</v>
      </c>
      <c r="L62" s="76" t="s">
        <v>143</v>
      </c>
      <c r="P62" s="47"/>
    </row>
    <row r="63" spans="1:16" x14ac:dyDescent="0.25">
      <c r="A63" s="83" t="s">
        <v>140</v>
      </c>
      <c r="B63" s="85" t="s">
        <v>140</v>
      </c>
      <c r="C63" s="43" t="s">
        <v>15</v>
      </c>
      <c r="D63" s="44" t="s">
        <v>63</v>
      </c>
      <c r="E63" s="44">
        <v>0.9</v>
      </c>
      <c r="F63" s="44">
        <v>1.25</v>
      </c>
      <c r="G63" s="44">
        <v>5</v>
      </c>
      <c r="H63" s="45">
        <f t="shared" si="3"/>
        <v>5.625</v>
      </c>
      <c r="I63" s="44" t="s">
        <v>19</v>
      </c>
      <c r="J63" s="44" t="s">
        <v>141</v>
      </c>
      <c r="K63" s="43" t="s">
        <v>19</v>
      </c>
      <c r="L63" s="48" t="s">
        <v>141</v>
      </c>
      <c r="P63" s="47"/>
    </row>
    <row r="64" spans="1:16" x14ac:dyDescent="0.25">
      <c r="A64" s="83" t="s">
        <v>140</v>
      </c>
      <c r="B64" s="85" t="s">
        <v>140</v>
      </c>
      <c r="C64" s="43" t="s">
        <v>64</v>
      </c>
      <c r="D64" s="44" t="s">
        <v>63</v>
      </c>
      <c r="E64" s="44">
        <v>0.63</v>
      </c>
      <c r="F64" s="44">
        <v>1.3</v>
      </c>
      <c r="G64" s="44">
        <v>15</v>
      </c>
      <c r="H64" s="45">
        <f t="shared" si="3"/>
        <v>12.285</v>
      </c>
      <c r="I64" s="44" t="s">
        <v>19</v>
      </c>
      <c r="J64" s="44" t="s">
        <v>142</v>
      </c>
      <c r="K64" s="43" t="s">
        <v>19</v>
      </c>
      <c r="L64" s="48" t="s">
        <v>142</v>
      </c>
      <c r="P64" s="47"/>
    </row>
    <row r="65" spans="1:16" ht="25.5" x14ac:dyDescent="0.25">
      <c r="A65" s="83" t="s">
        <v>140</v>
      </c>
      <c r="B65" s="85" t="s">
        <v>140</v>
      </c>
      <c r="C65" s="43" t="s">
        <v>111</v>
      </c>
      <c r="D65" s="44" t="s">
        <v>63</v>
      </c>
      <c r="E65" s="44">
        <v>1.33</v>
      </c>
      <c r="F65" s="44">
        <v>2.73</v>
      </c>
      <c r="G65" s="44">
        <v>1</v>
      </c>
      <c r="H65" s="45">
        <f t="shared" si="3"/>
        <v>3.6309</v>
      </c>
      <c r="I65" s="44" t="s">
        <v>19</v>
      </c>
      <c r="J65" s="44" t="s">
        <v>145</v>
      </c>
      <c r="K65" s="43" t="s">
        <v>19</v>
      </c>
      <c r="L65" s="48" t="s">
        <v>145</v>
      </c>
      <c r="P65" s="47"/>
    </row>
    <row r="66" spans="1:16" x14ac:dyDescent="0.25">
      <c r="A66" s="83" t="s">
        <v>140</v>
      </c>
      <c r="B66" s="85" t="s">
        <v>140</v>
      </c>
      <c r="C66" s="43" t="s">
        <v>68</v>
      </c>
      <c r="D66" s="44" t="s">
        <v>63</v>
      </c>
      <c r="E66" s="44">
        <v>1</v>
      </c>
      <c r="F66" s="45">
        <v>2.0299999999999998</v>
      </c>
      <c r="G66" s="49">
        <v>28</v>
      </c>
      <c r="H66" s="45">
        <f t="shared" si="3"/>
        <v>56.839999999999996</v>
      </c>
      <c r="I66" s="44" t="s">
        <v>19</v>
      </c>
      <c r="J66" s="44" t="s">
        <v>142</v>
      </c>
      <c r="K66" s="43" t="s">
        <v>19</v>
      </c>
      <c r="L66" s="48" t="s">
        <v>142</v>
      </c>
    </row>
    <row r="67" spans="1:16" x14ac:dyDescent="0.25">
      <c r="A67" s="83" t="s">
        <v>140</v>
      </c>
      <c r="B67" s="85" t="s">
        <v>140</v>
      </c>
      <c r="C67" s="43" t="s">
        <v>68</v>
      </c>
      <c r="D67" s="44" t="s">
        <v>63</v>
      </c>
      <c r="E67" s="44">
        <v>1.36</v>
      </c>
      <c r="F67" s="45">
        <v>3.42</v>
      </c>
      <c r="G67" s="49">
        <v>3</v>
      </c>
      <c r="H67" s="45">
        <f t="shared" si="3"/>
        <v>13.953600000000002</v>
      </c>
      <c r="I67" s="44" t="s">
        <v>19</v>
      </c>
      <c r="J67" s="44" t="s">
        <v>146</v>
      </c>
      <c r="K67" s="43" t="s">
        <v>19</v>
      </c>
      <c r="L67" s="48" t="s">
        <v>146</v>
      </c>
    </row>
    <row r="68" spans="1:16" x14ac:dyDescent="0.25">
      <c r="A68" s="83" t="s">
        <v>140</v>
      </c>
      <c r="B68" s="85" t="s">
        <v>140</v>
      </c>
      <c r="C68" s="43" t="s">
        <v>68</v>
      </c>
      <c r="D68" s="44" t="s">
        <v>63</v>
      </c>
      <c r="E68" s="44">
        <v>2.1800000000000002</v>
      </c>
      <c r="F68" s="45">
        <v>3.4</v>
      </c>
      <c r="G68" s="49">
        <v>2</v>
      </c>
      <c r="H68" s="45">
        <f t="shared" si="3"/>
        <v>14.824</v>
      </c>
      <c r="I68" s="44" t="s">
        <v>19</v>
      </c>
      <c r="J68" s="44" t="s">
        <v>146</v>
      </c>
      <c r="K68" s="43" t="s">
        <v>19</v>
      </c>
      <c r="L68" s="48" t="s">
        <v>146</v>
      </c>
    </row>
    <row r="69" spans="1:16" x14ac:dyDescent="0.25">
      <c r="A69" s="83" t="s">
        <v>140</v>
      </c>
      <c r="B69" s="85" t="s">
        <v>140</v>
      </c>
      <c r="C69" s="43" t="s">
        <v>15</v>
      </c>
      <c r="D69" s="44" t="s">
        <v>63</v>
      </c>
      <c r="E69" s="44">
        <v>1</v>
      </c>
      <c r="F69" s="45">
        <v>2</v>
      </c>
      <c r="G69" s="49">
        <v>3</v>
      </c>
      <c r="H69" s="45">
        <f t="shared" si="3"/>
        <v>6</v>
      </c>
      <c r="I69" s="44" t="s">
        <v>19</v>
      </c>
      <c r="J69" s="44" t="s">
        <v>142</v>
      </c>
      <c r="K69" s="43" t="s">
        <v>19</v>
      </c>
      <c r="L69" s="48" t="s">
        <v>142</v>
      </c>
    </row>
    <row r="70" spans="1:16" ht="16.5" thickBot="1" x14ac:dyDescent="0.3">
      <c r="A70" s="86" t="s">
        <v>140</v>
      </c>
      <c r="B70" s="87" t="s">
        <v>140</v>
      </c>
      <c r="C70" s="75" t="s">
        <v>15</v>
      </c>
      <c r="D70" s="53" t="s">
        <v>63</v>
      </c>
      <c r="E70" s="53">
        <v>2.2000000000000002</v>
      </c>
      <c r="F70" s="54">
        <v>3.36</v>
      </c>
      <c r="G70" s="55">
        <v>1</v>
      </c>
      <c r="H70" s="54">
        <f t="shared" si="3"/>
        <v>7.3920000000000003</v>
      </c>
      <c r="I70" s="53" t="s">
        <v>19</v>
      </c>
      <c r="J70" s="53" t="s">
        <v>146</v>
      </c>
      <c r="K70" s="75" t="s">
        <v>19</v>
      </c>
      <c r="L70" s="56" t="s">
        <v>146</v>
      </c>
    </row>
    <row r="71" spans="1:16" ht="16.5" thickTop="1" x14ac:dyDescent="0.25">
      <c r="A71" s="1"/>
      <c r="B71" s="36"/>
      <c r="C71" s="38"/>
      <c r="D71" s="36"/>
      <c r="E71" s="36"/>
      <c r="F71" s="36"/>
      <c r="G71" s="36"/>
      <c r="H71" s="36"/>
      <c r="P71" s="47"/>
    </row>
    <row r="72" spans="1:16" x14ac:dyDescent="0.25">
      <c r="A72" s="1"/>
      <c r="B72" s="37"/>
      <c r="C72" s="38"/>
      <c r="D72" s="36"/>
      <c r="E72" s="36"/>
      <c r="F72" s="36"/>
      <c r="G72" s="36"/>
      <c r="H72" s="36"/>
      <c r="P72" s="47"/>
    </row>
    <row r="73" spans="1:16" x14ac:dyDescent="0.25">
      <c r="A73" s="1"/>
      <c r="B73" s="37"/>
      <c r="C73" s="38"/>
      <c r="D73" s="36"/>
      <c r="E73" s="36"/>
      <c r="F73" s="36"/>
      <c r="G73" s="36"/>
      <c r="H73" s="36"/>
      <c r="P73" s="47"/>
    </row>
    <row r="74" spans="1:16" x14ac:dyDescent="0.25">
      <c r="A74" s="1"/>
      <c r="B74" s="36"/>
      <c r="C74" s="38"/>
      <c r="D74" s="36"/>
      <c r="E74" s="36"/>
      <c r="F74" s="36"/>
      <c r="G74" s="36"/>
      <c r="H74" s="36"/>
      <c r="P74" s="47"/>
    </row>
    <row r="75" spans="1:16" x14ac:dyDescent="0.25">
      <c r="A75" s="1"/>
      <c r="B75" s="36"/>
      <c r="C75" s="38"/>
      <c r="D75" s="36"/>
      <c r="E75" s="36"/>
      <c r="F75" s="36"/>
      <c r="G75" s="36"/>
      <c r="H75" s="36"/>
      <c r="P75" s="47"/>
    </row>
    <row r="76" spans="1:16" x14ac:dyDescent="0.25">
      <c r="A76" s="1"/>
      <c r="B76" s="36"/>
      <c r="C76" s="38"/>
      <c r="D76" s="36"/>
      <c r="E76" s="36"/>
      <c r="F76" s="36"/>
      <c r="G76" s="36"/>
      <c r="H76" s="36"/>
      <c r="P76" s="47"/>
    </row>
    <row r="77" spans="1:16" x14ac:dyDescent="0.25">
      <c r="A77" s="1"/>
      <c r="B77" s="36"/>
      <c r="C77" s="38"/>
      <c r="D77" s="36"/>
      <c r="E77" s="36"/>
      <c r="F77" s="36"/>
      <c r="G77" s="36"/>
      <c r="H77" s="36"/>
      <c r="P77" s="47"/>
    </row>
    <row r="78" spans="1:16" x14ac:dyDescent="0.25">
      <c r="A78" s="1"/>
      <c r="B78" s="36"/>
      <c r="C78" s="38"/>
      <c r="D78" s="36"/>
      <c r="E78" s="36"/>
      <c r="F78" s="36"/>
      <c r="G78" s="36"/>
      <c r="H78" s="36"/>
      <c r="P78" s="47"/>
    </row>
    <row r="79" spans="1:16" x14ac:dyDescent="0.25">
      <c r="E79" s="36"/>
      <c r="F79" s="36"/>
      <c r="G79" s="2"/>
      <c r="P79" s="47"/>
    </row>
    <row r="80" spans="1:16" x14ac:dyDescent="0.25">
      <c r="E80" s="36"/>
      <c r="F80" s="36"/>
      <c r="G80" s="2"/>
      <c r="P80" s="47"/>
    </row>
    <row r="81" spans="5:16" x14ac:dyDescent="0.25">
      <c r="E81" s="36"/>
      <c r="F81" s="36"/>
      <c r="G81" s="2"/>
      <c r="P81" s="47"/>
    </row>
    <row r="82" spans="5:16" x14ac:dyDescent="0.25">
      <c r="E82" s="36"/>
      <c r="F82" s="36"/>
      <c r="G82" s="2"/>
      <c r="P82" s="47"/>
    </row>
    <row r="83" spans="5:16" x14ac:dyDescent="0.25">
      <c r="E83" s="36"/>
      <c r="F83" s="36"/>
      <c r="G83" s="2"/>
      <c r="P83" s="47"/>
    </row>
    <row r="84" spans="5:16" x14ac:dyDescent="0.25">
      <c r="E84" s="36"/>
      <c r="F84" s="36"/>
      <c r="G84" s="2"/>
      <c r="P84" s="47"/>
    </row>
    <row r="85" spans="5:16" x14ac:dyDescent="0.25">
      <c r="E85" s="36"/>
      <c r="F85" s="36"/>
      <c r="G85" s="2"/>
      <c r="P85" s="47"/>
    </row>
    <row r="86" spans="5:16" x14ac:dyDescent="0.25">
      <c r="E86" s="36"/>
      <c r="F86" s="36"/>
      <c r="G86" s="2"/>
      <c r="P86" s="47"/>
    </row>
    <row r="87" spans="5:16" x14ac:dyDescent="0.25">
      <c r="E87" s="36"/>
      <c r="F87" s="36"/>
      <c r="G87" s="2"/>
      <c r="P87" s="47"/>
    </row>
    <row r="88" spans="5:16" x14ac:dyDescent="0.25">
      <c r="E88" s="36"/>
      <c r="F88" s="36"/>
      <c r="G88" s="2"/>
      <c r="P88" s="47"/>
    </row>
    <row r="89" spans="5:16" x14ac:dyDescent="0.25">
      <c r="E89" s="36"/>
      <c r="F89" s="36"/>
      <c r="G89" s="2"/>
      <c r="P89" s="47"/>
    </row>
    <row r="90" spans="5:16" x14ac:dyDescent="0.25">
      <c r="E90" s="36"/>
      <c r="F90" s="36"/>
      <c r="G90" s="2"/>
      <c r="P90" s="47"/>
    </row>
    <row r="91" spans="5:16" x14ac:dyDescent="0.25">
      <c r="E91" s="36"/>
      <c r="F91" s="36"/>
      <c r="G91" s="2"/>
      <c r="P91" s="47"/>
    </row>
    <row r="92" spans="5:16" x14ac:dyDescent="0.25">
      <c r="E92" s="36"/>
      <c r="F92" s="36"/>
      <c r="G92" s="2"/>
      <c r="P92" s="47"/>
    </row>
    <row r="93" spans="5:16" x14ac:dyDescent="0.25">
      <c r="E93" s="36"/>
      <c r="F93" s="36"/>
      <c r="G93" s="2"/>
      <c r="P93" s="47"/>
    </row>
    <row r="94" spans="5:16" x14ac:dyDescent="0.25">
      <c r="E94" s="36"/>
      <c r="F94" s="36"/>
      <c r="G94" s="2"/>
      <c r="P94" s="47"/>
    </row>
    <row r="95" spans="5:16" x14ac:dyDescent="0.25">
      <c r="E95" s="36"/>
      <c r="F95" s="36"/>
      <c r="G95" s="2"/>
      <c r="P95" s="47"/>
    </row>
    <row r="96" spans="5:16" x14ac:dyDescent="0.25">
      <c r="E96" s="36"/>
      <c r="F96" s="36"/>
      <c r="G96" s="2"/>
      <c r="P96" s="47"/>
    </row>
    <row r="97" spans="5:16" x14ac:dyDescent="0.25">
      <c r="E97" s="36"/>
      <c r="F97" s="36"/>
      <c r="G97" s="2"/>
      <c r="P97" s="47"/>
    </row>
    <row r="98" spans="5:16" x14ac:dyDescent="0.25">
      <c r="E98" s="36"/>
      <c r="F98" s="36"/>
      <c r="G98" s="2"/>
      <c r="P98" s="47"/>
    </row>
    <row r="99" spans="5:16" x14ac:dyDescent="0.25">
      <c r="F99" s="2"/>
      <c r="G99" s="2"/>
      <c r="P99" s="47"/>
    </row>
    <row r="100" spans="5:16" x14ac:dyDescent="0.25">
      <c r="F100" s="2"/>
      <c r="G100" s="2"/>
      <c r="P100" s="47"/>
    </row>
    <row r="101" spans="5:16" x14ac:dyDescent="0.25">
      <c r="F101" s="2"/>
      <c r="G101" s="2"/>
      <c r="P101" s="47"/>
    </row>
    <row r="102" spans="5:16" x14ac:dyDescent="0.25">
      <c r="F102" s="2"/>
      <c r="G102" s="2"/>
      <c r="P102" s="47"/>
    </row>
    <row r="103" spans="5:16" x14ac:dyDescent="0.25">
      <c r="F103" s="2"/>
      <c r="G103" s="2"/>
      <c r="P103" s="47"/>
    </row>
    <row r="104" spans="5:16" x14ac:dyDescent="0.25">
      <c r="F104" s="2"/>
      <c r="G104" s="2"/>
      <c r="P104" s="47"/>
    </row>
    <row r="105" spans="5:16" x14ac:dyDescent="0.25">
      <c r="F105" s="2"/>
      <c r="G105" s="2"/>
      <c r="P105" s="47"/>
    </row>
    <row r="106" spans="5:16" x14ac:dyDescent="0.25">
      <c r="F106" s="2"/>
      <c r="G106" s="2"/>
      <c r="P106" s="47"/>
    </row>
    <row r="107" spans="5:16" x14ac:dyDescent="0.25">
      <c r="F107" s="2"/>
      <c r="G107" s="2"/>
      <c r="P107" s="47"/>
    </row>
    <row r="108" spans="5:16" x14ac:dyDescent="0.25">
      <c r="F108" s="2"/>
      <c r="G108" s="2"/>
      <c r="P108" s="47"/>
    </row>
    <row r="109" spans="5:16" x14ac:dyDescent="0.25">
      <c r="F109" s="2"/>
      <c r="G109" s="2"/>
      <c r="P109" s="47"/>
    </row>
    <row r="110" spans="5:16" x14ac:dyDescent="0.25">
      <c r="F110" s="2"/>
      <c r="G110" s="2"/>
      <c r="P110" s="47"/>
    </row>
    <row r="111" spans="5:16" x14ac:dyDescent="0.25">
      <c r="F111" s="2"/>
      <c r="G111" s="2"/>
      <c r="P111" s="47"/>
    </row>
    <row r="112" spans="5:16" x14ac:dyDescent="0.25">
      <c r="F112" s="2"/>
      <c r="G112" s="2"/>
      <c r="P112" s="47"/>
    </row>
    <row r="113" spans="6:16" x14ac:dyDescent="0.25">
      <c r="F113" s="2"/>
      <c r="G113" s="2"/>
      <c r="P113" s="47"/>
    </row>
    <row r="114" spans="6:16" x14ac:dyDescent="0.25">
      <c r="F114" s="2"/>
      <c r="G114" s="2"/>
      <c r="P114" s="47"/>
    </row>
    <row r="115" spans="6:16" x14ac:dyDescent="0.25">
      <c r="F115" s="2"/>
      <c r="G115" s="2"/>
      <c r="P115" s="47"/>
    </row>
    <row r="116" spans="6:16" x14ac:dyDescent="0.25">
      <c r="F116" s="2"/>
      <c r="G116" s="2"/>
      <c r="P116" s="47"/>
    </row>
    <row r="117" spans="6:16" x14ac:dyDescent="0.25">
      <c r="F117" s="2"/>
      <c r="G117" s="2"/>
      <c r="P117" s="47"/>
    </row>
    <row r="118" spans="6:16" x14ac:dyDescent="0.25">
      <c r="F118" s="2"/>
      <c r="G118" s="2"/>
      <c r="P118" s="47"/>
    </row>
    <row r="119" spans="6:16" x14ac:dyDescent="0.25">
      <c r="F119" s="2"/>
      <c r="G119" s="2"/>
      <c r="P119" s="47"/>
    </row>
    <row r="120" spans="6:16" x14ac:dyDescent="0.25">
      <c r="F120" s="2"/>
      <c r="G120" s="2"/>
      <c r="P120" s="47"/>
    </row>
    <row r="121" spans="6:16" x14ac:dyDescent="0.25">
      <c r="F121" s="2"/>
      <c r="G121" s="2"/>
      <c r="P121" s="47"/>
    </row>
    <row r="122" spans="6:16" x14ac:dyDescent="0.25">
      <c r="F122" s="2"/>
      <c r="G122" s="2"/>
      <c r="P122" s="47"/>
    </row>
    <row r="123" spans="6:16" x14ac:dyDescent="0.25">
      <c r="F123" s="2"/>
      <c r="G123" s="2"/>
      <c r="P123" s="47"/>
    </row>
    <row r="124" spans="6:16" x14ac:dyDescent="0.25">
      <c r="F124" s="2"/>
      <c r="G124" s="2"/>
      <c r="P124" s="47"/>
    </row>
    <row r="125" spans="6:16" x14ac:dyDescent="0.25">
      <c r="F125" s="2"/>
      <c r="G125" s="2"/>
      <c r="P125" s="47"/>
    </row>
    <row r="126" spans="6:16" ht="15.75" customHeight="1" x14ac:dyDescent="0.25">
      <c r="F126" s="2"/>
      <c r="G126" s="2"/>
      <c r="P126" s="47"/>
    </row>
    <row r="127" spans="6:16" x14ac:dyDescent="0.25">
      <c r="F127" s="2"/>
      <c r="G127" s="2"/>
      <c r="P127" s="47"/>
    </row>
    <row r="128" spans="6:16" x14ac:dyDescent="0.25">
      <c r="F128" s="2"/>
      <c r="G128" s="2"/>
      <c r="P128" s="47"/>
    </row>
    <row r="129" spans="6:16" x14ac:dyDescent="0.25">
      <c r="F129" s="2"/>
      <c r="G129" s="2"/>
      <c r="P129" s="47"/>
    </row>
    <row r="130" spans="6:16" x14ac:dyDescent="0.25">
      <c r="F130" s="2"/>
      <c r="G130" s="2"/>
      <c r="P130" s="47"/>
    </row>
    <row r="131" spans="6:16" x14ac:dyDescent="0.25">
      <c r="F131" s="2"/>
      <c r="G131" s="2"/>
      <c r="P131" s="47"/>
    </row>
    <row r="132" spans="6:16" x14ac:dyDescent="0.25">
      <c r="F132" s="2"/>
      <c r="G132" s="2"/>
      <c r="P132" s="47"/>
    </row>
    <row r="133" spans="6:16" x14ac:dyDescent="0.25">
      <c r="F133" s="2"/>
      <c r="G133" s="2"/>
      <c r="P133" s="47"/>
    </row>
    <row r="134" spans="6:16" x14ac:dyDescent="0.25">
      <c r="F134" s="2"/>
      <c r="G134" s="2"/>
      <c r="P134" s="47"/>
    </row>
    <row r="135" spans="6:16" x14ac:dyDescent="0.25">
      <c r="F135" s="2"/>
      <c r="G135" s="2"/>
      <c r="P135" s="47"/>
    </row>
    <row r="136" spans="6:16" x14ac:dyDescent="0.25">
      <c r="F136" s="2"/>
      <c r="G136" s="2"/>
      <c r="P136" s="47"/>
    </row>
    <row r="137" spans="6:16" x14ac:dyDescent="0.25">
      <c r="F137" s="2"/>
      <c r="G137" s="2"/>
      <c r="P137" s="47"/>
    </row>
    <row r="138" spans="6:16" x14ac:dyDescent="0.25">
      <c r="F138" s="2"/>
      <c r="G138" s="2"/>
      <c r="P138" s="47"/>
    </row>
    <row r="139" spans="6:16" x14ac:dyDescent="0.25">
      <c r="F139" s="2"/>
      <c r="G139" s="2"/>
      <c r="P139" s="47"/>
    </row>
    <row r="140" spans="6:16" x14ac:dyDescent="0.25">
      <c r="F140" s="2"/>
      <c r="G140" s="2"/>
      <c r="P140" s="47"/>
    </row>
    <row r="141" spans="6:16" x14ac:dyDescent="0.25">
      <c r="F141" s="2"/>
      <c r="G141" s="2"/>
      <c r="P141" s="47"/>
    </row>
    <row r="142" spans="6:16" x14ac:dyDescent="0.25">
      <c r="F142" s="2"/>
      <c r="G142" s="2"/>
      <c r="P142" s="47"/>
    </row>
    <row r="143" spans="6:16" x14ac:dyDescent="0.25">
      <c r="F143" s="2"/>
      <c r="G143" s="2"/>
      <c r="P143" s="47"/>
    </row>
    <row r="144" spans="6:16" x14ac:dyDescent="0.25">
      <c r="F144" s="2"/>
      <c r="G144" s="2"/>
      <c r="P144" s="47"/>
    </row>
    <row r="145" spans="6:16" x14ac:dyDescent="0.25">
      <c r="F145" s="2"/>
      <c r="G145" s="2"/>
      <c r="P145" s="47"/>
    </row>
    <row r="146" spans="6:16" x14ac:dyDescent="0.25">
      <c r="F146" s="2"/>
      <c r="G146" s="2"/>
      <c r="P146" s="47"/>
    </row>
    <row r="147" spans="6:16" x14ac:dyDescent="0.25">
      <c r="F147" s="2"/>
      <c r="G147" s="2"/>
      <c r="P147" s="47"/>
    </row>
    <row r="148" spans="6:16" x14ac:dyDescent="0.25">
      <c r="F148" s="2"/>
      <c r="G148" s="2"/>
      <c r="P148" s="47"/>
    </row>
    <row r="149" spans="6:16" x14ac:dyDescent="0.25">
      <c r="F149" s="2"/>
      <c r="G149" s="2"/>
      <c r="P149" s="47"/>
    </row>
    <row r="150" spans="6:16" x14ac:dyDescent="0.25">
      <c r="F150" s="2"/>
      <c r="G150" s="2"/>
      <c r="P150" s="47"/>
    </row>
    <row r="151" spans="6:16" x14ac:dyDescent="0.25">
      <c r="F151" s="2"/>
      <c r="G151" s="2"/>
      <c r="P151" s="47"/>
    </row>
    <row r="152" spans="6:16" x14ac:dyDescent="0.25">
      <c r="F152" s="2"/>
      <c r="G152" s="2"/>
      <c r="P152" s="47"/>
    </row>
    <row r="153" spans="6:16" x14ac:dyDescent="0.25">
      <c r="F153" s="2"/>
      <c r="G153" s="2"/>
      <c r="P153" s="47"/>
    </row>
    <row r="154" spans="6:16" x14ac:dyDescent="0.25">
      <c r="F154" s="2"/>
      <c r="G154" s="2"/>
      <c r="P154" s="47"/>
    </row>
    <row r="155" spans="6:16" x14ac:dyDescent="0.25">
      <c r="F155" s="2"/>
      <c r="G155" s="2"/>
      <c r="P155" s="47"/>
    </row>
    <row r="156" spans="6:16" x14ac:dyDescent="0.25">
      <c r="F156" s="2"/>
      <c r="G156" s="2"/>
      <c r="P156" s="47"/>
    </row>
    <row r="157" spans="6:16" x14ac:dyDescent="0.25">
      <c r="F157" s="2"/>
      <c r="G157" s="2"/>
      <c r="P157" s="47"/>
    </row>
    <row r="158" spans="6:16" x14ac:dyDescent="0.25">
      <c r="F158" s="2"/>
      <c r="G158" s="2"/>
      <c r="P158" s="47"/>
    </row>
    <row r="159" spans="6:16" x14ac:dyDescent="0.25">
      <c r="F159" s="2"/>
      <c r="G159" s="2"/>
      <c r="P159" s="47"/>
    </row>
    <row r="160" spans="6:16" x14ac:dyDescent="0.25">
      <c r="F160" s="2"/>
      <c r="G160" s="2"/>
      <c r="P160" s="47"/>
    </row>
    <row r="161" spans="6:16" x14ac:dyDescent="0.25">
      <c r="F161" s="2"/>
      <c r="G161" s="2"/>
      <c r="P161" s="47"/>
    </row>
    <row r="162" spans="6:16" x14ac:dyDescent="0.25">
      <c r="F162" s="2"/>
      <c r="G162" s="2"/>
      <c r="P162" s="47"/>
    </row>
    <row r="163" spans="6:16" x14ac:dyDescent="0.25">
      <c r="F163" s="2"/>
      <c r="G163" s="2"/>
      <c r="P163" s="47"/>
    </row>
    <row r="164" spans="6:16" x14ac:dyDescent="0.25">
      <c r="F164" s="2"/>
      <c r="G164" s="2"/>
      <c r="P164" s="47"/>
    </row>
    <row r="165" spans="6:16" x14ac:dyDescent="0.25">
      <c r="F165" s="2"/>
      <c r="G165" s="2"/>
      <c r="P165" s="47"/>
    </row>
    <row r="166" spans="6:16" x14ac:dyDescent="0.25">
      <c r="F166" s="2"/>
      <c r="G166" s="2"/>
      <c r="P166" s="47"/>
    </row>
    <row r="167" spans="6:16" x14ac:dyDescent="0.25">
      <c r="F167" s="2"/>
      <c r="G167" s="2"/>
      <c r="P167" s="47"/>
    </row>
    <row r="168" spans="6:16" x14ac:dyDescent="0.25">
      <c r="F168" s="2"/>
      <c r="G168" s="2"/>
      <c r="P168" s="47"/>
    </row>
    <row r="169" spans="6:16" x14ac:dyDescent="0.25">
      <c r="F169" s="2"/>
      <c r="G169" s="2"/>
      <c r="P169" s="47"/>
    </row>
    <row r="170" spans="6:16" x14ac:dyDescent="0.25">
      <c r="F170" s="2"/>
      <c r="G170" s="2"/>
      <c r="P170" s="47"/>
    </row>
    <row r="171" spans="6:16" x14ac:dyDescent="0.25">
      <c r="F171" s="2"/>
      <c r="G171" s="2"/>
      <c r="P171" s="47"/>
    </row>
    <row r="172" spans="6:16" x14ac:dyDescent="0.25">
      <c r="F172" s="2"/>
      <c r="G172" s="2"/>
      <c r="P172" s="47"/>
    </row>
    <row r="173" spans="6:16" x14ac:dyDescent="0.25">
      <c r="F173" s="2"/>
      <c r="G173" s="2"/>
      <c r="P173" s="47"/>
    </row>
    <row r="174" spans="6:16" x14ac:dyDescent="0.25">
      <c r="F174" s="2"/>
      <c r="G174" s="2"/>
      <c r="P174" s="47"/>
    </row>
    <row r="175" spans="6:16" x14ac:dyDescent="0.25">
      <c r="F175" s="2"/>
      <c r="G175" s="2"/>
      <c r="P175" s="47"/>
    </row>
    <row r="176" spans="6:16" x14ac:dyDescent="0.25">
      <c r="F176" s="2"/>
      <c r="G176" s="2"/>
      <c r="P176" s="47"/>
    </row>
    <row r="177" spans="6:16" x14ac:dyDescent="0.25">
      <c r="F177" s="2"/>
      <c r="G177" s="2"/>
      <c r="P177" s="47"/>
    </row>
    <row r="178" spans="6:16" x14ac:dyDescent="0.25">
      <c r="F178" s="2"/>
      <c r="G178" s="2"/>
      <c r="P178" s="47"/>
    </row>
    <row r="179" spans="6:16" x14ac:dyDescent="0.25">
      <c r="F179" s="2"/>
      <c r="G179" s="2"/>
      <c r="P179" s="47"/>
    </row>
    <row r="180" spans="6:16" x14ac:dyDescent="0.25">
      <c r="F180" s="2"/>
      <c r="G180" s="2"/>
      <c r="P180" s="47"/>
    </row>
    <row r="181" spans="6:16" x14ac:dyDescent="0.25">
      <c r="F181" s="2"/>
      <c r="G181" s="2"/>
      <c r="P181" s="47"/>
    </row>
    <row r="182" spans="6:16" x14ac:dyDescent="0.25">
      <c r="F182" s="2"/>
      <c r="G182" s="2"/>
      <c r="P182" s="47"/>
    </row>
    <row r="183" spans="6:16" x14ac:dyDescent="0.25">
      <c r="F183" s="2"/>
      <c r="G183" s="2"/>
      <c r="P183" s="47"/>
    </row>
    <row r="184" spans="6:16" x14ac:dyDescent="0.25">
      <c r="F184" s="2"/>
      <c r="G184" s="2"/>
      <c r="P184" s="47"/>
    </row>
    <row r="185" spans="6:16" x14ac:dyDescent="0.25">
      <c r="F185" s="2"/>
      <c r="G185" s="2"/>
      <c r="P185" s="47"/>
    </row>
    <row r="186" spans="6:16" x14ac:dyDescent="0.25">
      <c r="F186" s="2"/>
      <c r="G186" s="2"/>
      <c r="P186" s="47"/>
    </row>
    <row r="187" spans="6:16" x14ac:dyDescent="0.25">
      <c r="F187" s="2"/>
      <c r="G187" s="2"/>
      <c r="P187" s="47"/>
    </row>
    <row r="188" spans="6:16" x14ac:dyDescent="0.25">
      <c r="F188" s="2"/>
      <c r="G188" s="2"/>
      <c r="P188" s="47"/>
    </row>
    <row r="189" spans="6:16" x14ac:dyDescent="0.25">
      <c r="F189" s="2"/>
      <c r="G189" s="2"/>
      <c r="P189" s="47"/>
    </row>
    <row r="190" spans="6:16" x14ac:dyDescent="0.25">
      <c r="F190" s="2"/>
      <c r="G190" s="2"/>
      <c r="P190" s="47"/>
    </row>
    <row r="191" spans="6:16" x14ac:dyDescent="0.25">
      <c r="F191" s="2"/>
      <c r="G191" s="2"/>
      <c r="P191" s="47"/>
    </row>
    <row r="192" spans="6:16" x14ac:dyDescent="0.25">
      <c r="F192" s="2"/>
      <c r="G192" s="2"/>
      <c r="P192" s="47"/>
    </row>
    <row r="193" spans="6:16" x14ac:dyDescent="0.25">
      <c r="F193" s="2"/>
      <c r="G193" s="2"/>
      <c r="P193" s="47"/>
    </row>
    <row r="194" spans="6:16" x14ac:dyDescent="0.25">
      <c r="F194" s="2"/>
      <c r="G194" s="2"/>
      <c r="P194" s="47"/>
    </row>
    <row r="195" spans="6:16" x14ac:dyDescent="0.25">
      <c r="F195" s="2"/>
      <c r="G195" s="2"/>
      <c r="P195" s="47"/>
    </row>
    <row r="196" spans="6:16" x14ac:dyDescent="0.25">
      <c r="F196" s="2"/>
      <c r="G196" s="2"/>
      <c r="P196" s="47"/>
    </row>
    <row r="197" spans="6:16" x14ac:dyDescent="0.25">
      <c r="F197" s="2"/>
      <c r="G197" s="2"/>
      <c r="P197" s="47"/>
    </row>
    <row r="198" spans="6:16" x14ac:dyDescent="0.25">
      <c r="F198" s="2"/>
      <c r="G198" s="2"/>
      <c r="P198" s="47"/>
    </row>
    <row r="199" spans="6:16" x14ac:dyDescent="0.25">
      <c r="F199" s="2"/>
      <c r="G199" s="2"/>
      <c r="P199" s="47"/>
    </row>
    <row r="200" spans="6:16" x14ac:dyDescent="0.25">
      <c r="F200" s="2"/>
      <c r="G200" s="2"/>
      <c r="P200" s="47"/>
    </row>
    <row r="201" spans="6:16" x14ac:dyDescent="0.25">
      <c r="F201" s="2"/>
      <c r="G201" s="2"/>
      <c r="P201" s="47"/>
    </row>
    <row r="202" spans="6:16" x14ac:dyDescent="0.25">
      <c r="F202" s="2"/>
      <c r="G202" s="2"/>
      <c r="P202" s="47"/>
    </row>
    <row r="203" spans="6:16" x14ac:dyDescent="0.25">
      <c r="F203" s="2"/>
      <c r="G203" s="2"/>
      <c r="P203" s="47"/>
    </row>
    <row r="204" spans="6:16" x14ac:dyDescent="0.25">
      <c r="F204" s="2"/>
      <c r="G204" s="2"/>
      <c r="P204" s="47"/>
    </row>
    <row r="205" spans="6:16" x14ac:dyDescent="0.25">
      <c r="F205" s="2"/>
      <c r="G205" s="2"/>
      <c r="P205" s="47"/>
    </row>
    <row r="206" spans="6:16" x14ac:dyDescent="0.25">
      <c r="F206" s="2"/>
      <c r="G206" s="2"/>
      <c r="P206" s="47"/>
    </row>
    <row r="207" spans="6:16" x14ac:dyDescent="0.25">
      <c r="F207" s="2"/>
      <c r="G207" s="2"/>
      <c r="P207" s="47"/>
    </row>
    <row r="208" spans="6:16" x14ac:dyDescent="0.25">
      <c r="F208" s="2"/>
      <c r="G208" s="2"/>
      <c r="P208" s="47"/>
    </row>
    <row r="209" spans="6:16" x14ac:dyDescent="0.25">
      <c r="F209" s="2"/>
      <c r="G209" s="2"/>
      <c r="P209" s="47"/>
    </row>
    <row r="210" spans="6:16" x14ac:dyDescent="0.25">
      <c r="F210" s="2"/>
      <c r="G210" s="2"/>
      <c r="P210" s="47"/>
    </row>
    <row r="211" spans="6:16" x14ac:dyDescent="0.25">
      <c r="F211" s="2"/>
      <c r="G211" s="2"/>
      <c r="P211" s="47"/>
    </row>
    <row r="212" spans="6:16" x14ac:dyDescent="0.25">
      <c r="F212" s="2"/>
      <c r="G212" s="2"/>
      <c r="P212" s="47"/>
    </row>
    <row r="213" spans="6:16" x14ac:dyDescent="0.25">
      <c r="F213" s="2"/>
      <c r="G213" s="2"/>
      <c r="P213" s="47"/>
    </row>
    <row r="214" spans="6:16" x14ac:dyDescent="0.25">
      <c r="F214" s="2"/>
      <c r="G214" s="2"/>
      <c r="P214" s="47"/>
    </row>
    <row r="215" spans="6:16" x14ac:dyDescent="0.25">
      <c r="F215" s="2"/>
      <c r="G215" s="2"/>
      <c r="P215" s="47"/>
    </row>
    <row r="216" spans="6:16" x14ac:dyDescent="0.25">
      <c r="F216" s="2"/>
      <c r="G216" s="2"/>
      <c r="P216" s="47"/>
    </row>
    <row r="217" spans="6:16" x14ac:dyDescent="0.25">
      <c r="F217" s="2"/>
      <c r="G217" s="2"/>
      <c r="P217" s="47"/>
    </row>
    <row r="218" spans="6:16" x14ac:dyDescent="0.25">
      <c r="F218" s="2"/>
      <c r="G218" s="2"/>
      <c r="P218" s="47"/>
    </row>
    <row r="219" spans="6:16" x14ac:dyDescent="0.25">
      <c r="F219" s="2"/>
      <c r="G219" s="2"/>
      <c r="P219" s="47"/>
    </row>
    <row r="220" spans="6:16" x14ac:dyDescent="0.25">
      <c r="F220" s="2"/>
      <c r="G220" s="2"/>
      <c r="P220" s="47"/>
    </row>
    <row r="221" spans="6:16" x14ac:dyDescent="0.25">
      <c r="F221" s="2"/>
      <c r="G221" s="2"/>
      <c r="P221" s="47"/>
    </row>
    <row r="222" spans="6:16" x14ac:dyDescent="0.25">
      <c r="F222" s="2"/>
      <c r="G222" s="2"/>
      <c r="P222" s="47"/>
    </row>
    <row r="223" spans="6:16" x14ac:dyDescent="0.25">
      <c r="F223" s="2"/>
      <c r="G223" s="2"/>
      <c r="P223" s="47"/>
    </row>
    <row r="224" spans="6:16" x14ac:dyDescent="0.25">
      <c r="F224" s="2"/>
      <c r="G224" s="2"/>
      <c r="P224" s="47"/>
    </row>
    <row r="225" spans="6:16" x14ac:dyDescent="0.25">
      <c r="F225" s="2"/>
      <c r="G225" s="2"/>
      <c r="P225" s="47"/>
    </row>
    <row r="226" spans="6:16" x14ac:dyDescent="0.25">
      <c r="F226" s="2"/>
      <c r="G226" s="2"/>
      <c r="P226" s="47"/>
    </row>
    <row r="227" spans="6:16" x14ac:dyDescent="0.25">
      <c r="F227" s="2"/>
      <c r="G227" s="2"/>
      <c r="P227" s="47"/>
    </row>
    <row r="228" spans="6:16" x14ac:dyDescent="0.25">
      <c r="F228" s="2"/>
      <c r="G228" s="2"/>
      <c r="P228" s="47"/>
    </row>
    <row r="229" spans="6:16" x14ac:dyDescent="0.25">
      <c r="F229" s="2"/>
      <c r="G229" s="2"/>
      <c r="P229" s="47"/>
    </row>
    <row r="230" spans="6:16" x14ac:dyDescent="0.25">
      <c r="F230" s="2"/>
      <c r="G230" s="2"/>
      <c r="P230" s="47"/>
    </row>
    <row r="231" spans="6:16" x14ac:dyDescent="0.25">
      <c r="F231" s="2"/>
      <c r="G231" s="2"/>
      <c r="P231" s="47"/>
    </row>
    <row r="232" spans="6:16" x14ac:dyDescent="0.25">
      <c r="F232" s="2"/>
      <c r="G232" s="2"/>
      <c r="P232" s="47"/>
    </row>
    <row r="233" spans="6:16" x14ac:dyDescent="0.25">
      <c r="F233" s="2"/>
      <c r="G233" s="2"/>
      <c r="P233" s="47"/>
    </row>
    <row r="234" spans="6:16" x14ac:dyDescent="0.25">
      <c r="F234" s="2"/>
      <c r="G234" s="2"/>
      <c r="P234" s="47"/>
    </row>
    <row r="235" spans="6:16" x14ac:dyDescent="0.25">
      <c r="F235" s="2"/>
      <c r="G235" s="2"/>
      <c r="P235" s="47"/>
    </row>
    <row r="236" spans="6:16" x14ac:dyDescent="0.25">
      <c r="F236" s="2"/>
      <c r="G236" s="2"/>
      <c r="P236" s="47"/>
    </row>
    <row r="237" spans="6:16" x14ac:dyDescent="0.25">
      <c r="F237" s="2"/>
      <c r="G237" s="2"/>
      <c r="P237" s="47"/>
    </row>
    <row r="238" spans="6:16" x14ac:dyDescent="0.25">
      <c r="F238" s="2"/>
      <c r="G238" s="2"/>
      <c r="P238" s="47"/>
    </row>
    <row r="239" spans="6:16" x14ac:dyDescent="0.25">
      <c r="F239" s="2"/>
      <c r="G239" s="2"/>
      <c r="P239" s="47"/>
    </row>
    <row r="240" spans="6:16" x14ac:dyDescent="0.25">
      <c r="F240" s="2"/>
      <c r="G240" s="2"/>
      <c r="P240" s="47"/>
    </row>
    <row r="241" spans="6:16" x14ac:dyDescent="0.25">
      <c r="F241" s="2"/>
      <c r="G241" s="2"/>
      <c r="P241" s="47"/>
    </row>
    <row r="242" spans="6:16" x14ac:dyDescent="0.25">
      <c r="F242" s="2"/>
      <c r="G242" s="2"/>
      <c r="P242" s="47"/>
    </row>
    <row r="243" spans="6:16" x14ac:dyDescent="0.25">
      <c r="F243" s="2"/>
      <c r="G243" s="2"/>
      <c r="P243" s="47"/>
    </row>
    <row r="244" spans="6:16" x14ac:dyDescent="0.25">
      <c r="F244" s="2"/>
      <c r="G244" s="2"/>
      <c r="P244" s="47"/>
    </row>
    <row r="245" spans="6:16" x14ac:dyDescent="0.25">
      <c r="F245" s="2"/>
      <c r="G245" s="2"/>
      <c r="P245" s="47"/>
    </row>
    <row r="246" spans="6:16" x14ac:dyDescent="0.25">
      <c r="F246" s="2"/>
      <c r="G246" s="2"/>
      <c r="P246" s="47"/>
    </row>
  </sheetData>
  <autoFilter ref="A3:P70"/>
  <mergeCells count="17">
    <mergeCell ref="A1:L1"/>
    <mergeCell ref="A5:L5"/>
    <mergeCell ref="A2:A3"/>
    <mergeCell ref="C2:C3"/>
    <mergeCell ref="E2:E3"/>
    <mergeCell ref="F2:F3"/>
    <mergeCell ref="I2:J2"/>
    <mergeCell ref="B2:B3"/>
    <mergeCell ref="A59:L59"/>
    <mergeCell ref="A26:L26"/>
    <mergeCell ref="A51:L51"/>
    <mergeCell ref="A4:L4"/>
    <mergeCell ref="G2:G3"/>
    <mergeCell ref="D2:D3"/>
    <mergeCell ref="H2:H3"/>
    <mergeCell ref="K2:L2"/>
    <mergeCell ref="A56:L56"/>
  </mergeCells>
  <pageMargins left="0.70866141732283472" right="0.70866141732283472" top="0.74803149606299213" bottom="0.74803149606299213" header="0.31496062992125984" footer="0.31496062992125984"/>
  <pageSetup paperSize="9" scale="86" fitToHeight="0" orientation="portrait" r:id="rId1"/>
  <headerFooter>
    <oddHeader>&amp;L&amp;"-,Italique"&amp;10Prestations de nettoyage de la vitrerie</oddHeader>
    <oddFooter>&amp;L&amp;10MuCEM-Marché N°2012-BAT04-CCTP-Annexe 1&amp;R&amp;10&amp;P sur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3</vt:i4>
      </vt:variant>
    </vt:vector>
  </HeadingPairs>
  <TitlesOfParts>
    <vt:vector size="5" baseType="lpstr">
      <vt:lpstr>Surfaces Môle J4</vt:lpstr>
      <vt:lpstr>Surfaces vitrées FSJ</vt:lpstr>
      <vt:lpstr>'Surfaces Môle J4'!Impression_des_titres</vt:lpstr>
      <vt:lpstr>'Surfaces vitrées FSJ'!Impression_des_titres</vt:lpstr>
      <vt:lpstr>'Surfaces Môle J4'!Zone_d_impression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graphisme</dc:creator>
  <cp:lastModifiedBy>Delphine DOSTE</cp:lastModifiedBy>
  <cp:lastPrinted>2012-07-19T12:17:36Z</cp:lastPrinted>
  <dcterms:created xsi:type="dcterms:W3CDTF">2011-03-22T09:01:45Z</dcterms:created>
  <dcterms:modified xsi:type="dcterms:W3CDTF">2012-07-24T07:50:33Z</dcterms:modified>
</cp:coreProperties>
</file>