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H:\NAS-ACHATS-ET-MARCHES\MARCHES\2025 - 01 - 25-M-S3Y-019 Nettoyage et gestion des déchets CCIAMP-CCIR PACA-SASU-SCI\3.1 Prépa DCE\Version Sylvie\"/>
    </mc:Choice>
  </mc:AlternateContent>
  <xr:revisionPtr revIDLastSave="0" documentId="13_ncr:1_{50666D68-1DBC-42A7-91CF-7713E7E72DEA}" xr6:coauthVersionLast="47" xr6:coauthVersionMax="47" xr10:uidLastSave="{00000000-0000-0000-0000-000000000000}"/>
  <bookViews>
    <workbookView xWindow="-110" yWindow="-110" windowWidth="19420" windowHeight="10300" tabRatio="840" xr2:uid="{00000000-000D-0000-FFFF-FFFF00000000}"/>
  </bookViews>
  <sheets>
    <sheet name="MOYENS HUMAINS " sheetId="11" r:id="rId1"/>
    <sheet name="CADENCE TRAVAIL " sheetId="2" r:id="rId2"/>
    <sheet name="LISTE DES PRODUITS" sheetId="6" r:id="rId3"/>
    <sheet name="QUALIFICATION PERSONNEL" sheetId="5" r:id="rId4"/>
    <sheet name="DOTATION MATERIEL " sheetId="4" r:id="rId5"/>
    <sheet name="COMPTE EXPL. " sheetId="13" r:id="rId6"/>
  </sheets>
  <definedNames>
    <definedName name="_xlnm._FilterDatabase" localSheetId="1" hidden="1">'CADENCE TRAVAIL '!$A$1:$D$151</definedName>
    <definedName name="OLE_LINK1" localSheetId="1">'CADENCE TRAVAIL '!#REF!</definedName>
    <definedName name="Print_Area" localSheetId="1">'CADENCE TRAVAIL '!$A$1:$F$19</definedName>
    <definedName name="Print_Area" localSheetId="5">'COMPTE EXPL. '!$A$1:$H$31</definedName>
    <definedName name="Print_Area" localSheetId="4">'DOTATION MATERIEL '!$A$1:$M$38</definedName>
    <definedName name="Print_Area" localSheetId="2">'LISTE DES PRODUITS'!$A$1:$E$39</definedName>
    <definedName name="Print_Area" localSheetId="0">'MOYENS HUMAINS '!$A$1:$AU$128</definedName>
    <definedName name="Print_Area" localSheetId="3">'QUALIFICATION PERSONNEL'!$A$1:$D$48</definedName>
    <definedName name="Print_Titles" localSheetId="5">'COMPTE EXPL. '!$1:$8</definedName>
    <definedName name="_xlnm.Print_Area" localSheetId="1">'CADENCE TRAVAIL '!$A$1:$F$43</definedName>
    <definedName name="_xlnm.Print_Area" localSheetId="5">'COMPTE EXPL. '!$A$1:$H$31</definedName>
    <definedName name="_xlnm.Print_Area" localSheetId="4">'DOTATION MATERIEL '!$A$1:$M$38</definedName>
    <definedName name="_xlnm.Print_Area" localSheetId="2">'LISTE DES PRODUITS'!$A$1:$E$39</definedName>
    <definedName name="_xlnm.Print_Area" localSheetId="0">'MOYENS HUMAINS '!$A$1:$AU$128</definedName>
    <definedName name="_xlnm.Print_Area" localSheetId="3">'QUALIFICATION PERSONNEL'!$A$1:$D$48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53" i="11" l="1"/>
  <c r="AU53" i="11" s="1"/>
  <c r="AS53" i="11"/>
  <c r="AT53" i="11"/>
  <c r="AR54" i="11"/>
  <c r="AS54" i="11"/>
  <c r="AT54" i="11"/>
  <c r="AU54" i="11"/>
  <c r="AR55" i="11"/>
  <c r="AU55" i="11" s="1"/>
  <c r="AS55" i="11"/>
  <c r="AT55" i="11"/>
  <c r="AR56" i="11"/>
  <c r="AS56" i="11"/>
  <c r="AT56" i="11"/>
  <c r="AU56" i="11"/>
  <c r="AR57" i="11"/>
  <c r="AU57" i="11" s="1"/>
  <c r="AS57" i="11"/>
  <c r="AT57" i="11"/>
  <c r="AR58" i="11"/>
  <c r="AS58" i="11"/>
  <c r="AT58" i="11"/>
  <c r="AU58" i="11"/>
  <c r="AR59" i="11"/>
  <c r="AU59" i="11" s="1"/>
  <c r="AS59" i="11"/>
  <c r="AT59" i="11"/>
  <c r="AR60" i="11"/>
  <c r="AS60" i="11"/>
  <c r="AT60" i="11"/>
  <c r="AU60" i="11"/>
  <c r="AR61" i="11"/>
  <c r="AU61" i="11" s="1"/>
  <c r="AS61" i="11"/>
  <c r="AT61" i="11"/>
  <c r="AR62" i="11"/>
  <c r="AS62" i="11"/>
  <c r="AT62" i="11"/>
  <c r="AU62" i="11"/>
  <c r="AR63" i="11"/>
  <c r="AU63" i="11" s="1"/>
  <c r="AS63" i="11"/>
  <c r="AT63" i="11"/>
  <c r="AR64" i="11"/>
  <c r="AS64" i="11"/>
  <c r="AT64" i="11"/>
  <c r="AU64" i="11"/>
  <c r="AR65" i="11"/>
  <c r="AU65" i="11" s="1"/>
  <c r="AS65" i="11"/>
  <c r="AT65" i="11"/>
  <c r="AR66" i="11"/>
  <c r="AS66" i="11"/>
  <c r="AT66" i="11"/>
  <c r="AU66" i="11"/>
  <c r="AR67" i="11"/>
  <c r="AU67" i="11" s="1"/>
  <c r="AS67" i="11"/>
  <c r="AT67" i="11"/>
  <c r="AR68" i="11"/>
  <c r="AS68" i="11"/>
  <c r="AT68" i="11"/>
  <c r="AU68" i="11"/>
  <c r="AR69" i="11"/>
  <c r="AU69" i="11" s="1"/>
  <c r="AS69" i="11"/>
  <c r="AT69" i="11"/>
  <c r="AR70" i="11"/>
  <c r="AS70" i="11"/>
  <c r="AT70" i="11"/>
  <c r="AU70" i="11"/>
  <c r="AR71" i="11"/>
  <c r="AU71" i="11" s="1"/>
  <c r="AS71" i="11"/>
  <c r="AT71" i="11"/>
  <c r="AR72" i="11"/>
  <c r="AS72" i="11"/>
  <c r="AT72" i="11"/>
  <c r="AU72" i="11"/>
  <c r="AR73" i="11"/>
  <c r="AU73" i="11" s="1"/>
  <c r="AS73" i="11"/>
  <c r="AT73" i="11"/>
  <c r="AR74" i="11"/>
  <c r="AS74" i="11"/>
  <c r="AT74" i="11"/>
  <c r="AU74" i="11"/>
  <c r="AR75" i="11"/>
  <c r="AU75" i="11" s="1"/>
  <c r="AS75" i="11"/>
  <c r="AT75" i="11"/>
  <c r="AR76" i="11"/>
  <c r="AS76" i="11"/>
  <c r="AT76" i="11"/>
  <c r="AU76" i="11"/>
  <c r="AR77" i="11"/>
  <c r="AU77" i="11" s="1"/>
  <c r="AS77" i="11"/>
  <c r="AT77" i="11"/>
  <c r="AR78" i="11"/>
  <c r="AS78" i="11"/>
  <c r="AT78" i="11"/>
  <c r="AU78" i="11"/>
  <c r="AR79" i="11"/>
  <c r="AU79" i="11" s="1"/>
  <c r="AS79" i="11"/>
  <c r="AT79" i="11"/>
  <c r="AR80" i="11"/>
  <c r="AS80" i="11"/>
  <c r="AT80" i="11"/>
  <c r="AU80" i="11"/>
  <c r="AR81" i="11"/>
  <c r="AU81" i="11" s="1"/>
  <c r="AS81" i="11"/>
  <c r="AT81" i="11"/>
  <c r="AR82" i="11"/>
  <c r="AS82" i="11"/>
  <c r="AT82" i="11"/>
  <c r="AU82" i="11"/>
  <c r="AR83" i="11"/>
  <c r="AU83" i="11" s="1"/>
  <c r="AS83" i="11"/>
  <c r="AT83" i="11"/>
  <c r="AR84" i="11"/>
  <c r="AS84" i="11"/>
  <c r="AT84" i="11"/>
  <c r="AU84" i="11"/>
  <c r="AR85" i="11"/>
  <c r="AU85" i="11" s="1"/>
  <c r="AS85" i="11"/>
  <c r="AT85" i="11"/>
  <c r="AR86" i="11"/>
  <c r="AS86" i="11"/>
  <c r="AT86" i="11"/>
  <c r="AU86" i="11"/>
  <c r="AR87" i="11"/>
  <c r="AU87" i="11" s="1"/>
  <c r="AS87" i="11"/>
  <c r="AT87" i="11"/>
  <c r="AR88" i="11"/>
  <c r="AS88" i="11"/>
  <c r="AT88" i="11"/>
  <c r="AU88" i="11"/>
  <c r="AR89" i="11"/>
  <c r="AU89" i="11" s="1"/>
  <c r="AS89" i="11"/>
  <c r="AT89" i="11"/>
  <c r="AR90" i="11"/>
  <c r="AS90" i="11"/>
  <c r="AT90" i="11"/>
  <c r="AU90" i="11"/>
  <c r="AR91" i="11"/>
  <c r="AU91" i="11" s="1"/>
  <c r="AS91" i="11"/>
  <c r="AT91" i="11"/>
  <c r="AR92" i="11"/>
  <c r="AS92" i="11"/>
  <c r="AT92" i="11"/>
  <c r="AU92" i="11"/>
  <c r="AR93" i="11"/>
  <c r="AU93" i="11" s="1"/>
  <c r="AS93" i="11"/>
  <c r="AT93" i="11"/>
  <c r="AR11" i="11"/>
  <c r="AS11" i="11"/>
  <c r="AT11" i="11"/>
  <c r="AR12" i="11"/>
  <c r="AS12" i="11"/>
  <c r="AT12" i="11"/>
  <c r="AR13" i="11"/>
  <c r="AU13" i="11" s="1"/>
  <c r="AS13" i="11"/>
  <c r="AT13" i="11"/>
  <c r="AR14" i="11"/>
  <c r="AU14" i="11" s="1"/>
  <c r="AS14" i="11"/>
  <c r="AT14" i="11"/>
  <c r="AR15" i="11"/>
  <c r="AS15" i="11"/>
  <c r="AT15" i="11"/>
  <c r="AR16" i="11"/>
  <c r="AS16" i="11"/>
  <c r="AT16" i="11"/>
  <c r="AR17" i="11"/>
  <c r="AS17" i="11"/>
  <c r="AT17" i="11"/>
  <c r="AR18" i="11"/>
  <c r="AS18" i="11"/>
  <c r="AT18" i="11"/>
  <c r="AR19" i="11"/>
  <c r="AS19" i="11"/>
  <c r="AT19" i="11"/>
  <c r="AR20" i="11"/>
  <c r="AS20" i="11"/>
  <c r="AT20" i="11"/>
  <c r="AU20" i="11"/>
  <c r="AR21" i="11"/>
  <c r="AS21" i="11"/>
  <c r="AT21" i="11"/>
  <c r="AR22" i="11"/>
  <c r="AS22" i="11"/>
  <c r="AT22" i="11"/>
  <c r="AR23" i="11"/>
  <c r="AS23" i="11"/>
  <c r="AT23" i="11"/>
  <c r="AR24" i="11"/>
  <c r="AS24" i="11"/>
  <c r="AT24" i="11"/>
  <c r="AR25" i="11"/>
  <c r="AS25" i="11"/>
  <c r="AT25" i="11"/>
  <c r="AR26" i="11"/>
  <c r="AU26" i="11" s="1"/>
  <c r="AS26" i="11"/>
  <c r="AT26" i="11"/>
  <c r="AR27" i="11"/>
  <c r="AS27" i="11"/>
  <c r="AT27" i="11"/>
  <c r="AR28" i="11"/>
  <c r="AS28" i="11"/>
  <c r="AT28" i="11"/>
  <c r="AR29" i="11"/>
  <c r="AS29" i="11"/>
  <c r="AT29" i="11"/>
  <c r="AR30" i="11"/>
  <c r="AS30" i="11"/>
  <c r="AT30" i="11"/>
  <c r="AR31" i="11"/>
  <c r="AS31" i="11"/>
  <c r="AT31" i="11"/>
  <c r="AR32" i="11"/>
  <c r="AS32" i="11"/>
  <c r="AT32" i="11"/>
  <c r="AR33" i="11"/>
  <c r="AS33" i="11"/>
  <c r="AT33" i="11"/>
  <c r="AR34" i="11"/>
  <c r="AS34" i="11"/>
  <c r="AT34" i="11"/>
  <c r="AR35" i="11"/>
  <c r="AS35" i="11"/>
  <c r="AT35" i="11"/>
  <c r="AR36" i="11"/>
  <c r="AS36" i="11"/>
  <c r="AT36" i="11"/>
  <c r="AR37" i="11"/>
  <c r="AS37" i="11"/>
  <c r="AT37" i="11"/>
  <c r="AR38" i="11"/>
  <c r="AS38" i="11"/>
  <c r="AT38" i="11"/>
  <c r="AR39" i="11"/>
  <c r="AS39" i="11"/>
  <c r="AT39" i="11"/>
  <c r="AR40" i="11"/>
  <c r="AU40" i="11" s="1"/>
  <c r="AS40" i="11"/>
  <c r="AT40" i="11"/>
  <c r="AR41" i="11"/>
  <c r="AS41" i="11"/>
  <c r="AT41" i="11"/>
  <c r="AR42" i="11"/>
  <c r="AS42" i="11"/>
  <c r="AT42" i="11"/>
  <c r="AR43" i="11"/>
  <c r="AS43" i="11"/>
  <c r="AT43" i="11"/>
  <c r="AR44" i="11"/>
  <c r="AS44" i="11"/>
  <c r="AT44" i="11"/>
  <c r="AR45" i="11"/>
  <c r="AS45" i="11"/>
  <c r="AU45" i="11" s="1"/>
  <c r="AT45" i="11"/>
  <c r="AR46" i="11"/>
  <c r="AS46" i="11"/>
  <c r="AT46" i="11"/>
  <c r="AR47" i="11"/>
  <c r="AS47" i="11"/>
  <c r="AT47" i="11"/>
  <c r="AR48" i="11"/>
  <c r="AS48" i="11"/>
  <c r="AT48" i="11"/>
  <c r="AR49" i="11"/>
  <c r="AS49" i="11"/>
  <c r="AT49" i="11"/>
  <c r="AR50" i="11"/>
  <c r="AS50" i="11"/>
  <c r="AT50" i="11"/>
  <c r="AR51" i="11"/>
  <c r="AS51" i="11"/>
  <c r="AT51" i="11"/>
  <c r="AR52" i="11"/>
  <c r="AS52" i="11"/>
  <c r="AT52" i="11"/>
  <c r="AR95" i="11"/>
  <c r="AS95" i="11"/>
  <c r="AT95" i="11"/>
  <c r="AU95" i="11"/>
  <c r="AR96" i="11"/>
  <c r="AS96" i="11"/>
  <c r="AT96" i="11"/>
  <c r="AR97" i="11"/>
  <c r="AS97" i="11"/>
  <c r="AT97" i="11"/>
  <c r="AR98" i="11"/>
  <c r="AS98" i="11"/>
  <c r="AT98" i="11"/>
  <c r="AR99" i="11"/>
  <c r="AS99" i="11"/>
  <c r="AT99" i="11"/>
  <c r="AR100" i="11"/>
  <c r="AS100" i="11"/>
  <c r="AT100" i="11"/>
  <c r="AR101" i="11"/>
  <c r="AS101" i="11"/>
  <c r="AT101" i="11"/>
  <c r="AR102" i="11"/>
  <c r="AS102" i="11"/>
  <c r="AT102" i="11"/>
  <c r="AR103" i="11"/>
  <c r="AS103" i="11"/>
  <c r="AT103" i="11"/>
  <c r="AR104" i="11"/>
  <c r="AS104" i="11"/>
  <c r="AT104" i="11"/>
  <c r="AR105" i="11"/>
  <c r="AS105" i="11"/>
  <c r="AT105" i="11"/>
  <c r="AR106" i="11"/>
  <c r="AS106" i="11"/>
  <c r="AT106" i="11"/>
  <c r="AR107" i="11"/>
  <c r="AS107" i="11"/>
  <c r="AT107" i="11"/>
  <c r="AU96" i="11" l="1"/>
  <c r="AU36" i="11"/>
  <c r="AU52" i="11"/>
  <c r="AU101" i="11"/>
  <c r="AU103" i="11"/>
  <c r="AU25" i="11"/>
  <c r="AU51" i="11"/>
  <c r="AU46" i="11"/>
  <c r="AU38" i="11"/>
  <c r="AU105" i="11"/>
  <c r="AU97" i="11"/>
  <c r="AU48" i="11"/>
  <c r="AU35" i="11"/>
  <c r="AU30" i="11"/>
  <c r="AU22" i="11"/>
  <c r="AU44" i="11"/>
  <c r="AU107" i="11"/>
  <c r="AU50" i="11"/>
  <c r="AU32" i="11"/>
  <c r="AU41" i="11"/>
  <c r="AU28" i="11"/>
  <c r="AU99" i="11"/>
  <c r="AU34" i="11"/>
  <c r="AU29" i="11"/>
  <c r="AU24" i="11"/>
  <c r="AU98" i="11"/>
  <c r="AU42" i="11"/>
  <c r="AU100" i="11"/>
  <c r="AU43" i="11"/>
  <c r="AU27" i="11"/>
  <c r="AU102" i="11"/>
  <c r="AU15" i="11"/>
  <c r="AU104" i="11"/>
  <c r="AU47" i="11"/>
  <c r="AU31" i="11"/>
  <c r="AU12" i="11"/>
  <c r="AU106" i="11"/>
  <c r="AU49" i="11"/>
  <c r="AU33" i="11"/>
  <c r="AU37" i="11"/>
  <c r="AU21" i="11"/>
  <c r="AU11" i="11"/>
  <c r="AU39" i="11"/>
  <c r="AU23" i="11"/>
  <c r="AU16" i="11"/>
  <c r="AU18" i="11"/>
  <c r="AU19" i="11"/>
  <c r="AU17" i="11"/>
  <c r="AR109" i="11"/>
  <c r="AS109" i="11"/>
  <c r="AT109" i="11"/>
  <c r="AR110" i="11"/>
  <c r="AS110" i="11"/>
  <c r="AT110" i="11"/>
  <c r="AR111" i="11"/>
  <c r="AS111" i="11"/>
  <c r="AT111" i="11"/>
  <c r="AR113" i="11"/>
  <c r="AS113" i="11"/>
  <c r="AT113" i="11"/>
  <c r="AR114" i="11"/>
  <c r="AS114" i="11"/>
  <c r="AT114" i="11"/>
  <c r="AR117" i="11"/>
  <c r="AS117" i="11"/>
  <c r="AT117" i="11"/>
  <c r="AR118" i="11"/>
  <c r="AS118" i="11"/>
  <c r="AT118" i="11"/>
  <c r="AR112" i="11"/>
  <c r="AS112" i="11"/>
  <c r="AT112" i="11"/>
  <c r="AR119" i="11"/>
  <c r="AS119" i="11"/>
  <c r="AT119" i="11"/>
  <c r="AR120" i="11"/>
  <c r="AS120" i="11"/>
  <c r="AT120" i="11"/>
  <c r="AR123" i="11"/>
  <c r="AS123" i="11"/>
  <c r="AT123" i="11"/>
  <c r="AR124" i="11"/>
  <c r="AS124" i="11"/>
  <c r="AT124" i="11"/>
  <c r="AT10" i="11"/>
  <c r="AR10" i="11"/>
  <c r="AS10" i="11"/>
  <c r="AU109" i="11" l="1"/>
  <c r="AU124" i="11"/>
  <c r="AS121" i="11"/>
  <c r="AU114" i="11"/>
  <c r="AS115" i="11"/>
  <c r="AU123" i="11"/>
  <c r="AR115" i="11"/>
  <c r="AU119" i="11"/>
  <c r="AU117" i="11"/>
  <c r="AU111" i="11"/>
  <c r="AT121" i="11"/>
  <c r="AU110" i="11"/>
  <c r="AT115" i="11"/>
  <c r="AU118" i="11"/>
  <c r="AU120" i="11"/>
  <c r="AU113" i="11"/>
  <c r="AU112" i="11"/>
  <c r="AR121" i="11"/>
  <c r="AU10" i="11"/>
  <c r="AU121" i="11" l="1"/>
  <c r="AU115" i="11"/>
  <c r="F27" i="13" l="1"/>
  <c r="E12" i="13"/>
  <c r="F12" i="13" s="1"/>
  <c r="L35" i="4" l="1"/>
  <c r="K22" i="4"/>
  <c r="K15" i="4"/>
  <c r="I10" i="4"/>
  <c r="K10" i="4" s="1"/>
  <c r="M10" i="4" s="1"/>
  <c r="I9" i="4"/>
  <c r="E25" i="13" l="1"/>
  <c r="C25" i="13" s="1"/>
  <c r="E29" i="13" l="1"/>
  <c r="F28" i="13"/>
  <c r="F26" i="13"/>
  <c r="F24" i="13"/>
  <c r="F23" i="13"/>
  <c r="F22" i="13"/>
  <c r="E21" i="13"/>
  <c r="C21" i="13" s="1"/>
  <c r="F20" i="13"/>
  <c r="F19" i="13"/>
  <c r="F18" i="13"/>
  <c r="F17" i="13"/>
  <c r="F16" i="13"/>
  <c r="D13" i="13"/>
  <c r="E11" i="13"/>
  <c r="F11" i="13" s="1"/>
  <c r="E10" i="13"/>
  <c r="F10" i="13" s="1"/>
  <c r="E9" i="13"/>
  <c r="F9" i="13" s="1"/>
  <c r="AT126" i="11"/>
  <c r="AS126" i="11"/>
  <c r="AR126" i="11"/>
  <c r="AT125" i="11"/>
  <c r="AS125" i="11"/>
  <c r="AR125" i="11"/>
  <c r="BP46" i="11"/>
  <c r="BN46" i="11"/>
  <c r="BM46" i="11"/>
  <c r="BL46" i="11" s="1"/>
  <c r="BJ11" i="11"/>
  <c r="BH11" i="11"/>
  <c r="BF11" i="11"/>
  <c r="BA11" i="11"/>
  <c r="AU126" i="11" l="1"/>
  <c r="BQ46" i="11"/>
  <c r="BI11" i="11"/>
  <c r="BD11" i="11"/>
  <c r="AU125" i="11"/>
  <c r="BG11" i="11"/>
  <c r="AS127" i="11"/>
  <c r="AS128" i="11" s="1"/>
  <c r="AT127" i="11"/>
  <c r="AT128" i="11" s="1"/>
  <c r="BB11" i="11"/>
  <c r="F25" i="13"/>
  <c r="F13" i="13"/>
  <c r="E13" i="13"/>
  <c r="F21" i="13"/>
  <c r="F29" i="13"/>
  <c r="AR127" i="11"/>
  <c r="AR128" i="11" s="1"/>
  <c r="K34" i="4"/>
  <c r="M34" i="4" s="1"/>
  <c r="I34" i="4"/>
  <c r="K33" i="4"/>
  <c r="M33" i="4" s="1"/>
  <c r="I33" i="4"/>
  <c r="K32" i="4"/>
  <c r="M32" i="4" s="1"/>
  <c r="I32" i="4"/>
  <c r="K31" i="4"/>
  <c r="M31" i="4" s="1"/>
  <c r="I31" i="4"/>
  <c r="K30" i="4"/>
  <c r="M30" i="4" s="1"/>
  <c r="I30" i="4"/>
  <c r="K29" i="4"/>
  <c r="M29" i="4" s="1"/>
  <c r="I29" i="4"/>
  <c r="K28" i="4"/>
  <c r="M28" i="4" s="1"/>
  <c r="I28" i="4"/>
  <c r="K27" i="4"/>
  <c r="M27" i="4" s="1"/>
  <c r="I27" i="4"/>
  <c r="K26" i="4"/>
  <c r="M26" i="4" s="1"/>
  <c r="I26" i="4"/>
  <c r="K25" i="4"/>
  <c r="M25" i="4" s="1"/>
  <c r="I25" i="4"/>
  <c r="K24" i="4"/>
  <c r="M24" i="4" s="1"/>
  <c r="I24" i="4"/>
  <c r="K23" i="4"/>
  <c r="M23" i="4" s="1"/>
  <c r="I23" i="4"/>
  <c r="M22" i="4"/>
  <c r="I22" i="4"/>
  <c r="K21" i="4"/>
  <c r="M21" i="4" s="1"/>
  <c r="I21" i="4"/>
  <c r="K20" i="4"/>
  <c r="M20" i="4" s="1"/>
  <c r="I20" i="4"/>
  <c r="K19" i="4"/>
  <c r="M19" i="4" s="1"/>
  <c r="I19" i="4"/>
  <c r="K18" i="4"/>
  <c r="M18" i="4" s="1"/>
  <c r="I18" i="4"/>
  <c r="K17" i="4"/>
  <c r="M17" i="4" s="1"/>
  <c r="I17" i="4"/>
  <c r="K16" i="4"/>
  <c r="M16" i="4" s="1"/>
  <c r="I16" i="4"/>
  <c r="M15" i="4"/>
  <c r="I15" i="4"/>
  <c r="K14" i="4"/>
  <c r="M14" i="4" s="1"/>
  <c r="I14" i="4"/>
  <c r="K13" i="4"/>
  <c r="M13" i="4" s="1"/>
  <c r="I13" i="4"/>
  <c r="K12" i="4"/>
  <c r="M12" i="4" s="1"/>
  <c r="I12" i="4"/>
  <c r="K11" i="4"/>
  <c r="M11" i="4" s="1"/>
  <c r="I11" i="4"/>
  <c r="BO11" i="11" l="1"/>
  <c r="AU127" i="11"/>
  <c r="AU128" i="11" s="1"/>
  <c r="BM11" i="11"/>
  <c r="BL11" i="11" s="1"/>
  <c r="BE11" i="11"/>
  <c r="BK11" i="11"/>
  <c r="I35" i="4"/>
  <c r="C13" i="13"/>
  <c r="E14" i="13"/>
  <c r="E15" i="13" s="1"/>
  <c r="C15" i="13" s="1"/>
  <c r="F14" i="13"/>
  <c r="K9" i="4"/>
  <c r="AY11" i="11" l="1"/>
  <c r="BQ11" i="11" s="1"/>
  <c r="AX11" i="11"/>
  <c r="K35" i="4"/>
  <c r="J35" i="4" s="1"/>
  <c r="M9" i="4"/>
  <c r="M35" i="4" s="1"/>
  <c r="F15" i="13"/>
  <c r="D17" i="13"/>
  <c r="D16" i="13"/>
  <c r="E30" i="13"/>
  <c r="G30" i="13" s="1"/>
  <c r="BN11" i="11" l="1"/>
  <c r="BP11" i="11" s="1"/>
  <c r="E31" i="13"/>
  <c r="F30" i="13"/>
  <c r="G27" i="13" s="1"/>
  <c r="D25" i="13"/>
  <c r="D29" i="13"/>
  <c r="D21" i="13"/>
  <c r="D15" i="13"/>
  <c r="F31" i="13" l="1"/>
  <c r="G20" i="13"/>
  <c r="G16" i="13"/>
  <c r="H20" i="13"/>
  <c r="H16" i="13"/>
  <c r="H15" i="13"/>
  <c r="H22" i="13"/>
  <c r="G22" i="13"/>
  <c r="G17" i="13"/>
  <c r="G11" i="13"/>
  <c r="H17" i="13"/>
  <c r="H11" i="13"/>
  <c r="G18" i="13"/>
  <c r="H10" i="13"/>
  <c r="H12" i="13"/>
  <c r="G12" i="13"/>
  <c r="G9" i="13"/>
  <c r="G13" i="13"/>
  <c r="H13" i="13"/>
  <c r="H9" i="13"/>
  <c r="G10" i="13"/>
  <c r="H14" i="13"/>
  <c r="G14" i="13"/>
  <c r="H18" i="13"/>
  <c r="G25" i="13"/>
  <c r="G23" i="13"/>
  <c r="G29" i="13"/>
  <c r="G28" i="13"/>
  <c r="G26" i="13"/>
  <c r="H24" i="13"/>
  <c r="H19" i="13"/>
  <c r="H21" i="13"/>
  <c r="G19" i="13"/>
  <c r="G21" i="13"/>
  <c r="G24" i="13"/>
  <c r="H25" i="13"/>
  <c r="H23" i="13"/>
  <c r="G15" i="13"/>
</calcChain>
</file>

<file path=xl/sharedStrings.xml><?xml version="1.0" encoding="utf-8"?>
<sst xmlns="http://schemas.openxmlformats.org/spreadsheetml/2006/main" count="338" uniqueCount="251">
  <si>
    <t xml:space="preserve">SOCIETE : </t>
  </si>
  <si>
    <t>NOM DU CANDIDAT</t>
  </si>
  <si>
    <t>SITES</t>
  </si>
  <si>
    <t>Thermoplastique</t>
  </si>
  <si>
    <t>ORGANISATION PREVISIONNELLE DU SITE</t>
  </si>
  <si>
    <t>QUALIFICATION DU PERSONNEL</t>
  </si>
  <si>
    <t>Lundi</t>
  </si>
  <si>
    <t>Mardi</t>
  </si>
  <si>
    <t>Mercredi</t>
  </si>
  <si>
    <t>Jeudi</t>
  </si>
  <si>
    <t>Vendredi</t>
  </si>
  <si>
    <t>Samedi</t>
  </si>
  <si>
    <t>Dimanche</t>
  </si>
  <si>
    <t>6h00</t>
  </si>
  <si>
    <t>6h30</t>
  </si>
  <si>
    <t>7h00</t>
  </si>
  <si>
    <t>7h30</t>
  </si>
  <si>
    <t>8h00</t>
  </si>
  <si>
    <t>8h30</t>
  </si>
  <si>
    <t>9h00</t>
  </si>
  <si>
    <t>9h30</t>
  </si>
  <si>
    <t>10h00</t>
  </si>
  <si>
    <t>10h30</t>
  </si>
  <si>
    <t>11h00</t>
  </si>
  <si>
    <t>11h30</t>
  </si>
  <si>
    <t>12h00</t>
  </si>
  <si>
    <t>12h30</t>
  </si>
  <si>
    <t>13hO0</t>
  </si>
  <si>
    <t>13h30</t>
  </si>
  <si>
    <t>14h00</t>
  </si>
  <si>
    <t>14h30</t>
  </si>
  <si>
    <t>15h00</t>
  </si>
  <si>
    <t>15h30</t>
  </si>
  <si>
    <t>16h00</t>
  </si>
  <si>
    <t>16h30</t>
  </si>
  <si>
    <t>17H00</t>
  </si>
  <si>
    <t>17h30</t>
  </si>
  <si>
    <t>18h00</t>
  </si>
  <si>
    <t>18h30</t>
  </si>
  <si>
    <t>19h00</t>
  </si>
  <si>
    <t>19h30</t>
  </si>
  <si>
    <t>20H00</t>
  </si>
  <si>
    <t>20h30</t>
  </si>
  <si>
    <t>21h00</t>
  </si>
  <si>
    <t>Total heures Hebdomadaires du Lundi au Vendredi</t>
  </si>
  <si>
    <t>Total Heures Hebdomadaires Samedi</t>
  </si>
  <si>
    <t>Total Heures Hebdomadaires Dimanche</t>
  </si>
  <si>
    <t>Total Heures par Mois</t>
  </si>
  <si>
    <t>Nb</t>
  </si>
  <si>
    <t>Qualification/Coefficient</t>
  </si>
  <si>
    <t>Taux H
brut</t>
  </si>
  <si>
    <t>RECAPITULATIF DES HEURES MENSUELLES PAR CATEGORIE / ITEM</t>
  </si>
  <si>
    <t>NETTOYAGE</t>
  </si>
  <si>
    <t>Personnel œuvrant</t>
  </si>
  <si>
    <t>ENCADREMENT NON OEUVRANT</t>
  </si>
  <si>
    <t>ENCADREMENT OEUVRANT</t>
  </si>
  <si>
    <t>HEURES OEUVREES AS / AQS / ATQS</t>
  </si>
  <si>
    <t>PERMANENCES</t>
  </si>
  <si>
    <t>HEURES OEUVREES PROPRETE (Hors permanences et vitrerie)</t>
  </si>
  <si>
    <t>TOTAL MENSUEL
Hors vitrerie</t>
  </si>
  <si>
    <t>HEURES DE VITRERIE MENSUELLES</t>
  </si>
  <si>
    <t>TOTAL GLOBAL</t>
  </si>
  <si>
    <t>RATIO ENJCADREMENT / HEURES OEUVREES HIRS PERMANENCE</t>
  </si>
  <si>
    <t>Agents de services</t>
  </si>
  <si>
    <t>x</t>
  </si>
  <si>
    <t>X</t>
  </si>
  <si>
    <t>EQUVALENT TEMPS PLEIN</t>
  </si>
  <si>
    <t>HEURES MENSUELLES</t>
  </si>
  <si>
    <t>QUALIF.</t>
  </si>
  <si>
    <t>SAMEDI HEURES MENSUELLES</t>
  </si>
  <si>
    <t>NOMBRE EN SEMAINE</t>
  </si>
  <si>
    <t>NOMBRE LE SAMEDI</t>
  </si>
  <si>
    <t>NOMBRE</t>
  </si>
  <si>
    <t>NBR ETP</t>
  </si>
  <si>
    <t xml:space="preserve">Personnel d'encadrement œuvrant </t>
  </si>
  <si>
    <t>Sous-Total</t>
  </si>
  <si>
    <t>VITRERIE</t>
  </si>
  <si>
    <t>Nettoyage de la vitrerie</t>
  </si>
  <si>
    <t>ENCADREMENT</t>
  </si>
  <si>
    <t>Personnel d'encadrement non oeuvrant (n'indiquer ici que les heures non œuvrées)</t>
  </si>
  <si>
    <t>TOTAL</t>
  </si>
  <si>
    <t>SOCIETE : NOM DU CANDIDAT</t>
  </si>
  <si>
    <t>NETTOYAGE LOCAUX</t>
  </si>
  <si>
    <t>PRODUCTVITE MOYENNE PAR PASSAGE (m²/h)</t>
  </si>
  <si>
    <t>Zones</t>
  </si>
  <si>
    <t>Moquette</t>
  </si>
  <si>
    <t>Dur*</t>
  </si>
  <si>
    <t>Faux plancher</t>
  </si>
  <si>
    <t>Béton/Ciment peint</t>
  </si>
  <si>
    <t>* acier/bois/carrelage/marbre/parquet/pierre</t>
  </si>
  <si>
    <t>LISTE DES PRODUITS UTILISES</t>
  </si>
  <si>
    <t>PRODUIT</t>
  </si>
  <si>
    <t>FOURNISSEUR</t>
  </si>
  <si>
    <t>DILUTION</t>
  </si>
  <si>
    <t>PH</t>
  </si>
  <si>
    <t>UTILISATION</t>
  </si>
  <si>
    <t>DECAPAGE DES SOLS</t>
  </si>
  <si>
    <t>PROTECTION DES SOLS</t>
  </si>
  <si>
    <t>ENTRETIEN DES TEXTILES</t>
  </si>
  <si>
    <t>DEGRAISSANTS</t>
  </si>
  <si>
    <t>LAVAGE SOLS et DESODORISATION</t>
  </si>
  <si>
    <t>ESSUYAGE DIVERS</t>
  </si>
  <si>
    <t>ENTRETIEN DES SANITAIRES</t>
  </si>
  <si>
    <t>DIVERS</t>
  </si>
  <si>
    <t>DESCRIPTION QUALIFICATION + TAUX HORAIRES</t>
  </si>
  <si>
    <t xml:space="preserve">NIVEAU DE QUALIFICATION </t>
  </si>
  <si>
    <t>SALAIRE BRUT HORAIRE (€ HT/h)</t>
  </si>
  <si>
    <t>DESCRIPTIF QUALIFICATION</t>
  </si>
  <si>
    <t>Niveau 1
(Agent de Service Echelon 1)</t>
  </si>
  <si>
    <t>Dénomination</t>
  </si>
  <si>
    <t>Attribution</t>
  </si>
  <si>
    <t>Responsabilités</t>
  </si>
  <si>
    <t>Formation</t>
  </si>
  <si>
    <t>Expérience</t>
  </si>
  <si>
    <t>Niveau 2</t>
  </si>
  <si>
    <t>Niveau 3</t>
  </si>
  <si>
    <t>Niveau 4</t>
  </si>
  <si>
    <t>Niveau 5</t>
  </si>
  <si>
    <t>Niveau 6</t>
  </si>
  <si>
    <t>AUTRES QUALIFICATIONS</t>
  </si>
  <si>
    <t>Laveur de vitres « plain-pied »</t>
  </si>
  <si>
    <t>Laveur de vitres « Alpiniste »</t>
  </si>
  <si>
    <t>LISTE DU MATERIEL</t>
  </si>
  <si>
    <t>TYPE DE MATERIEL</t>
  </si>
  <si>
    <t>Marque / Modèle</t>
  </si>
  <si>
    <t>Sectorisation</t>
  </si>
  <si>
    <t>QUANTITE</t>
  </si>
  <si>
    <t>Location</t>
  </si>
  <si>
    <t>Sur site</t>
  </si>
  <si>
    <t>Coût unitaire moyen € HT</t>
  </si>
  <si>
    <t xml:space="preserve">Investissement total (H.T) en Euros </t>
  </si>
  <si>
    <t>Durée Amortissement en mois</t>
  </si>
  <si>
    <t xml:space="preserve">Amortissement mois H.T. en Euros </t>
  </si>
  <si>
    <t xml:space="preserve">Entretien mois H.T. en Euros </t>
  </si>
  <si>
    <t xml:space="preserve">Coût matériel mois H.T. en Euros </t>
  </si>
  <si>
    <t>Neuf</t>
  </si>
  <si>
    <t>Reconditionné</t>
  </si>
  <si>
    <t>O/N</t>
  </si>
  <si>
    <t>ASPIRATEUR</t>
  </si>
  <si>
    <t>O</t>
  </si>
  <si>
    <t>ASPIRATEUR A EAU</t>
  </si>
  <si>
    <t>ASPIRO-BROSSEUR</t>
  </si>
  <si>
    <t>AUTOLAVEUSE AUTOPORTEE</t>
  </si>
  <si>
    <t>AUTOLAVEUSE AUTOTRACTEE</t>
  </si>
  <si>
    <t>CHARIOT DE LAVAGE</t>
  </si>
  <si>
    <t>CHARIOT DE MENAGE</t>
  </si>
  <si>
    <t>CHARIOT DE MENAGE (TRI)</t>
  </si>
  <si>
    <t>CHARIOTS CARENES</t>
  </si>
  <si>
    <t>INJECTION / EXTRACTION</t>
  </si>
  <si>
    <t>LAVEUSES (ROTOWASH)</t>
  </si>
  <si>
    <t>MACHINE A LAVER</t>
  </si>
  <si>
    <t>MACHINE CLEANEA(fab.pro. Écolo)</t>
  </si>
  <si>
    <t>MATERIEL INFO ( PC+Imprimante)</t>
  </si>
  <si>
    <t>MONOBROSSE 25cm</t>
  </si>
  <si>
    <t>MONOBROSSE BI VITESSES</t>
  </si>
  <si>
    <t>MONOBROSSE BV</t>
  </si>
  <si>
    <t>MONOBROSSE HV</t>
  </si>
  <si>
    <t>NETTOYEUR HP</t>
  </si>
  <si>
    <t>SYSTEME DE POINTAGE</t>
  </si>
  <si>
    <t>SECHE LINGE</t>
  </si>
  <si>
    <t>SHAMPOUINEUSE</t>
  </si>
  <si>
    <t>SOUFLEUR</t>
  </si>
  <si>
    <t>TELEPHONE PORTABLE</t>
  </si>
  <si>
    <t>VEHICULE</t>
  </si>
  <si>
    <t>COMPTE D'EXPLOITATION</t>
  </si>
  <si>
    <t>LIBELLES</t>
  </si>
  <si>
    <t>SALAIRE HORAIRE BRUT MOYEN</t>
  </si>
  <si>
    <t>COUT MENSUEL</t>
  </si>
  <si>
    <t>COUT ANNUEL</t>
  </si>
  <si>
    <t>%/CA</t>
  </si>
  <si>
    <t>%/CA PROPR.</t>
  </si>
  <si>
    <t xml:space="preserve"> - Masse salariale - encadrement </t>
  </si>
  <si>
    <t xml:space="preserve"> - Masse salariale - personnel œuvrant</t>
  </si>
  <si>
    <t xml:space="preserve"> - Masse salariale - personnel permanence</t>
  </si>
  <si>
    <t>% de la masse salariale chargée</t>
  </si>
  <si>
    <t xml:space="preserve"> - Avantages spécifiques (primes, panier….)</t>
  </si>
  <si>
    <t xml:space="preserve"> - Charges sur salaires et congés payés</t>
  </si>
  <si>
    <t>I- TOTAL MASSE SALARIALE</t>
  </si>
  <si>
    <t xml:space="preserve"> - Provisions Produits</t>
  </si>
  <si>
    <t xml:space="preserve"> - Amortissement Matériel </t>
  </si>
  <si>
    <t xml:space="preserve"> - Frais divers</t>
  </si>
  <si>
    <t xml:space="preserve"> - Formation</t>
  </si>
  <si>
    <t xml:space="preserve"> - Autres…</t>
  </si>
  <si>
    <t xml:space="preserve">II. TOTAL FRAIS AFFECTES A LA PRESTATION </t>
  </si>
  <si>
    <t xml:space="preserve"> - Frais de structures (Siège, DR)</t>
  </si>
  <si>
    <t xml:space="preserve"> - Frais Agence</t>
  </si>
  <si>
    <t xml:space="preserve"> - Marge nette (avant impôts)</t>
  </si>
  <si>
    <t xml:space="preserve">III- TOTAL FRAIS D'EXPLOITATION </t>
  </si>
  <si>
    <t xml:space="preserve"> - Consommables sanitaires €HT</t>
  </si>
  <si>
    <t>IV- TOTAL DES PRESTATIONS ANNEXES</t>
  </si>
  <si>
    <t>PRIX DE VENTE €.H.T.</t>
  </si>
  <si>
    <t>PRIX DE VENTE €.T.T.C.</t>
  </si>
  <si>
    <t>PALAIS DE LA BOURSE</t>
  </si>
  <si>
    <t>VAUFREGES</t>
  </si>
  <si>
    <t>ESPACE FORBIN</t>
  </si>
  <si>
    <r>
      <t xml:space="preserve">CCI AIX MARSEILLE PROVENCE
</t>
    </r>
    <r>
      <rPr>
        <sz val="24"/>
        <rFont val="Bebas Neue"/>
        <family val="2"/>
      </rPr>
      <t>SITES</t>
    </r>
  </si>
  <si>
    <r>
      <rPr>
        <sz val="26"/>
        <color rgb="FFB0DA00"/>
        <rFont val="Bebas Neue"/>
        <family val="2"/>
      </rPr>
      <t xml:space="preserve">CCI AIX MARSEILLE PROVENCE
</t>
    </r>
    <r>
      <rPr>
        <sz val="24"/>
        <rFont val="Bebas Neue"/>
        <family val="2"/>
      </rPr>
      <t>SITES</t>
    </r>
    <r>
      <rPr>
        <b/>
        <sz val="26"/>
        <color theme="6" tint="-0.499984740745262"/>
        <rFont val="Bebas Neue"/>
        <family val="2"/>
      </rPr>
      <t xml:space="preserve">
</t>
    </r>
  </si>
  <si>
    <r>
      <rPr>
        <sz val="26"/>
        <color rgb="FFB0DA00"/>
        <rFont val="Bebas Neue"/>
        <family val="2"/>
      </rPr>
      <t xml:space="preserve">CCI AIX MARSEILLE PROVENCE
</t>
    </r>
    <r>
      <rPr>
        <sz val="20"/>
        <rFont val="Bebas Neue"/>
        <family val="2"/>
      </rPr>
      <t>SITES</t>
    </r>
    <r>
      <rPr>
        <b/>
        <sz val="26"/>
        <color rgb="FFB0DA00"/>
        <rFont val="Bebas Neue"/>
        <family val="2"/>
      </rPr>
      <t xml:space="preserve">
</t>
    </r>
  </si>
  <si>
    <r>
      <rPr>
        <sz val="26"/>
        <color rgb="FFB0DA00"/>
        <rFont val="Bebas Neue"/>
        <family val="2"/>
      </rPr>
      <t>CCI AIX MARSEILLE PROVENCE</t>
    </r>
    <r>
      <rPr>
        <b/>
        <sz val="26"/>
        <rFont val="Bebas Neue"/>
        <family val="2"/>
      </rPr>
      <t xml:space="preserve">
</t>
    </r>
    <r>
      <rPr>
        <sz val="20"/>
        <rFont val="Bebas Neue"/>
        <family val="2"/>
      </rPr>
      <t>SITES</t>
    </r>
    <r>
      <rPr>
        <sz val="20"/>
        <color rgb="FFB0DA00"/>
        <rFont val="Bebas Neue"/>
        <family val="2"/>
      </rPr>
      <t xml:space="preserve">
</t>
    </r>
  </si>
  <si>
    <r>
      <t xml:space="preserve">CCI AIX MARSEILLE PROVENCE
</t>
    </r>
    <r>
      <rPr>
        <sz val="20"/>
        <rFont val="Bebas Neue"/>
        <family val="2"/>
      </rPr>
      <t>SITES</t>
    </r>
    <r>
      <rPr>
        <sz val="26"/>
        <color rgb="FFB0DA00"/>
        <rFont val="Bebas Neue"/>
        <family val="2"/>
      </rPr>
      <t xml:space="preserve">
</t>
    </r>
  </si>
  <si>
    <r>
      <rPr>
        <sz val="26"/>
        <color rgb="FFB0DA00"/>
        <rFont val="Bebas Neue"/>
        <family val="2"/>
      </rPr>
      <t>CCI AIX MARSEILLE PROVENCE</t>
    </r>
    <r>
      <rPr>
        <b/>
        <sz val="26"/>
        <color rgb="FFB0DA00"/>
        <rFont val="Bebas Neue"/>
        <family val="2"/>
      </rPr>
      <t xml:space="preserve">
</t>
    </r>
    <r>
      <rPr>
        <sz val="20"/>
        <color theme="1"/>
        <rFont val="Bebas Neue"/>
        <family val="2"/>
      </rPr>
      <t>SITES</t>
    </r>
    <r>
      <rPr>
        <b/>
        <sz val="26"/>
        <color rgb="FFB0DA00"/>
        <rFont val="Bebas Neue"/>
        <family val="2"/>
      </rPr>
      <t xml:space="preserve">
</t>
    </r>
  </si>
  <si>
    <t>Personnel permanence</t>
  </si>
  <si>
    <t>GRAND PRE BUREAUX</t>
  </si>
  <si>
    <t>FORTIA</t>
  </si>
  <si>
    <t>CENTRE VIE ANJOLY</t>
  </si>
  <si>
    <t>GRAND PRE BASTIDE</t>
  </si>
  <si>
    <t xml:space="preserve">GRAND PRE LOGEMENT </t>
  </si>
  <si>
    <t>10-Sanitaires</t>
  </si>
  <si>
    <t>11-Sanitaires hebdo</t>
  </si>
  <si>
    <t>20-Vestiaires / Sanitaires / Douches</t>
  </si>
  <si>
    <t>30-Bureaux</t>
  </si>
  <si>
    <t>31-Bureau public</t>
  </si>
  <si>
    <t>32-Bureau Direction</t>
  </si>
  <si>
    <t>40-Salle de réunion</t>
  </si>
  <si>
    <t>41-Salle de réunion hebdo</t>
  </si>
  <si>
    <t>43-Salle de réception</t>
  </si>
  <si>
    <t>44-Amphithéâtre</t>
  </si>
  <si>
    <t>45-Salle de cours</t>
  </si>
  <si>
    <t>51-Circulation hebdo</t>
  </si>
  <si>
    <t>52-Circulation</t>
  </si>
  <si>
    <t>70-Espace détente</t>
  </si>
  <si>
    <t>71-Espace détente hebdo</t>
  </si>
  <si>
    <t>72-Foyer étudiants</t>
  </si>
  <si>
    <t>80-Locaux techniques</t>
  </si>
  <si>
    <t>81-Réserves</t>
  </si>
  <si>
    <t>82-Reprographie</t>
  </si>
  <si>
    <t>83-Ascenseur</t>
  </si>
  <si>
    <t>84-Escalier / Palier</t>
  </si>
  <si>
    <t>85-Terrasse</t>
  </si>
  <si>
    <t>86-Abords</t>
  </si>
  <si>
    <t>87-Parking</t>
  </si>
  <si>
    <t>88-Escalier principal</t>
  </si>
  <si>
    <t>89-Escalier hebdo</t>
  </si>
  <si>
    <t>90-Accueil</t>
  </si>
  <si>
    <t>91-Salle de sport</t>
  </si>
  <si>
    <t>92-Ascenseur hebdo</t>
  </si>
  <si>
    <t>93-Local poubelle</t>
  </si>
  <si>
    <t>94-Sol vegetal</t>
  </si>
  <si>
    <t>95-Abords tertiaire</t>
  </si>
  <si>
    <t>ANSE DE LA RESERVE</t>
  </si>
  <si>
    <t>IMMEUBLE DE GAULLE</t>
  </si>
  <si>
    <t xml:space="preserve"> - Gestion des déchets €HT</t>
  </si>
  <si>
    <t xml:space="preserve"> - Vitrerie  €HT</t>
  </si>
  <si>
    <t>CASTELLANE</t>
  </si>
  <si>
    <t>CMCI</t>
  </si>
  <si>
    <t>MARTIGUES</t>
  </si>
  <si>
    <t>GAMBETTA</t>
  </si>
  <si>
    <t>ATHELIA II</t>
  </si>
  <si>
    <t>LUMINY ILE</t>
  </si>
  <si>
    <t>AUBAGNE</t>
  </si>
  <si>
    <t>CCIR PACA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</si>
</sst>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[$£-809]* #,##0.00_-;\-[$£-809]* #,##0.00_-;_-[$£-809]* &quot;-&quot;??_-;_-@_-"/>
    <numFmt numFmtId="165" formatCode="#,##0.00_ ;\-#,##0.00\ "/>
    <numFmt numFmtId="166" formatCode="#,##0_ ;\-#,##0\ "/>
    <numFmt numFmtId="167" formatCode="_-* #,##0.00\ [$€-1]_-;\-* #,##0.00\ [$€-1]_-;_-* &quot;-&quot;??\ [$€-1]_-"/>
    <numFmt numFmtId="168" formatCode="_-* #,##0.00\ &quot;F&quot;_-;\-* #,##0.00\ &quot;F&quot;_-;_-* &quot;-&quot;??\ &quot;F&quot;_-;_-@_-"/>
    <numFmt numFmtId="169" formatCode="_-* #,##0.00\ _F_-;\-* #,##0.00\ _F_-;_-* &quot;-&quot;??\ _F_-;_-@_-"/>
    <numFmt numFmtId="170" formatCode="#,##0.00\ &quot;€&quot;"/>
  </numFmts>
  <fonts count="7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6"/>
      <color rgb="FFB0DA00"/>
      <name val="Bebas Neue"/>
      <family val="2"/>
    </font>
    <font>
      <sz val="26"/>
      <color rgb="FFB0DA00"/>
      <name val="Bebas Neue"/>
      <family val="2"/>
    </font>
    <font>
      <sz val="20"/>
      <name val="Bebas Neue"/>
      <family val="2"/>
    </font>
    <font>
      <sz val="20"/>
      <color rgb="FFB0DA00"/>
      <name val="Bebas Neue"/>
      <family val="2"/>
    </font>
    <font>
      <b/>
      <sz val="24"/>
      <color rgb="FFB0DA00"/>
      <name val="Bebas Neue"/>
      <family val="2"/>
    </font>
    <font>
      <sz val="10"/>
      <name val="Calibri"/>
      <family val="2"/>
    </font>
    <font>
      <sz val="10"/>
      <color indexed="9"/>
      <name val="Calibri"/>
      <family val="2"/>
    </font>
    <font>
      <sz val="10"/>
      <color indexed="54"/>
      <name val="Calibri"/>
      <family val="2"/>
    </font>
    <font>
      <sz val="10"/>
      <color indexed="57"/>
      <name val="Calibri"/>
      <family val="2"/>
    </font>
    <font>
      <b/>
      <sz val="14"/>
      <color theme="0"/>
      <name val="Calibri"/>
      <family val="2"/>
    </font>
    <font>
      <i/>
      <sz val="18"/>
      <color indexed="54"/>
      <name val="Calibri"/>
      <family val="2"/>
    </font>
    <font>
      <i/>
      <sz val="18"/>
      <color indexed="57"/>
      <name val="Calibri"/>
      <family val="2"/>
    </font>
    <font>
      <b/>
      <i/>
      <sz val="11"/>
      <color rgb="FFB0DA00"/>
      <name val="Calibri"/>
      <family val="2"/>
    </font>
    <font>
      <i/>
      <sz val="11"/>
      <color indexed="16"/>
      <name val="Calibri"/>
      <family val="2"/>
    </font>
    <font>
      <b/>
      <i/>
      <sz val="16"/>
      <color theme="0"/>
      <name val="Calibri"/>
      <family val="2"/>
    </font>
    <font>
      <b/>
      <sz val="11"/>
      <color indexed="9"/>
      <name val="Calibri"/>
      <family val="2"/>
    </font>
    <font>
      <b/>
      <sz val="10"/>
      <color indexed="9"/>
      <name val="Calibri"/>
      <family val="2"/>
    </font>
    <font>
      <sz val="11"/>
      <name val="Calibri"/>
      <family val="2"/>
    </font>
    <font>
      <sz val="12"/>
      <name val="Calibri"/>
      <family val="2"/>
    </font>
    <font>
      <sz val="10"/>
      <color theme="0"/>
      <name val="Calibri"/>
      <family val="2"/>
    </font>
    <font>
      <sz val="12"/>
      <color indexed="9"/>
      <name val="Calibri"/>
      <family val="2"/>
    </font>
    <font>
      <b/>
      <sz val="10"/>
      <name val="Calibri"/>
      <family val="2"/>
    </font>
    <font>
      <b/>
      <sz val="26"/>
      <color theme="6" tint="-0.499984740745262"/>
      <name val="Bebas Neue"/>
      <family val="2"/>
    </font>
    <font>
      <b/>
      <sz val="24"/>
      <color theme="6" tint="-0.499984740745262"/>
      <name val="Calibri"/>
      <family val="2"/>
    </font>
    <font>
      <sz val="8"/>
      <name val="Calibri"/>
      <family val="2"/>
    </font>
    <font>
      <b/>
      <sz val="10"/>
      <color indexed="43"/>
      <name val="Calibri"/>
      <family val="2"/>
    </font>
    <font>
      <i/>
      <sz val="11"/>
      <color rgb="FFB0DA00"/>
      <name val="Calibri"/>
      <family val="2"/>
    </font>
    <font>
      <b/>
      <i/>
      <sz val="8"/>
      <name val="Calibri"/>
      <family val="2"/>
    </font>
    <font>
      <b/>
      <u/>
      <sz val="8"/>
      <name val="Calibri"/>
      <family val="2"/>
    </font>
    <font>
      <sz val="10"/>
      <color indexed="8"/>
      <name val="Calibri"/>
      <family val="2"/>
    </font>
    <font>
      <i/>
      <sz val="8"/>
      <name val="Calibri"/>
      <family val="2"/>
    </font>
    <font>
      <b/>
      <sz val="12"/>
      <color indexed="9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9" tint="0.59999389629810485"/>
      <name val="Calibri"/>
      <family val="2"/>
    </font>
    <font>
      <b/>
      <sz val="8"/>
      <color theme="0"/>
      <name val="Calibri"/>
      <family val="2"/>
    </font>
    <font>
      <i/>
      <sz val="11"/>
      <color indexed="43"/>
      <name val="Calibri"/>
      <family val="2"/>
    </font>
    <font>
      <b/>
      <sz val="9"/>
      <color indexed="9"/>
      <name val="Calibri"/>
      <family val="2"/>
    </font>
    <font>
      <b/>
      <sz val="10"/>
      <color theme="1"/>
      <name val="Calibri"/>
      <family val="2"/>
    </font>
    <font>
      <b/>
      <sz val="10"/>
      <color theme="6" tint="-0.499984740745262"/>
      <name val="Calibri"/>
      <family val="2"/>
    </font>
    <font>
      <sz val="10"/>
      <color indexed="43"/>
      <name val="Calibri"/>
      <family val="2"/>
    </font>
    <font>
      <sz val="8"/>
      <color indexed="9"/>
      <name val="Calibri"/>
      <family val="2"/>
    </font>
    <font>
      <sz val="10"/>
      <name val="Calibri"/>
      <family val="2"/>
      <scheme val="minor"/>
    </font>
    <font>
      <b/>
      <sz val="26"/>
      <color theme="6" tint="-0.499984740745262"/>
      <name val="Calibri"/>
      <family val="2"/>
    </font>
    <font>
      <sz val="10"/>
      <color rgb="FFB0DA00"/>
      <name val="Calibri"/>
      <family val="2"/>
    </font>
    <font>
      <b/>
      <sz val="12"/>
      <color indexed="43"/>
      <name val="Calibri"/>
      <family val="2"/>
    </font>
    <font>
      <sz val="9"/>
      <color theme="0"/>
      <name val="Calibri"/>
      <family val="2"/>
    </font>
    <font>
      <b/>
      <u/>
      <sz val="10"/>
      <name val="Calibri"/>
      <family val="2"/>
    </font>
    <font>
      <b/>
      <sz val="26"/>
      <name val="Bebas Neue"/>
      <family val="2"/>
    </font>
    <font>
      <b/>
      <sz val="14"/>
      <color indexed="54"/>
      <name val="Calibri"/>
      <family val="2"/>
    </font>
    <font>
      <sz val="14"/>
      <color indexed="54"/>
      <name val="calibri"/>
      <family val="2"/>
    </font>
    <font>
      <i/>
      <sz val="14"/>
      <color indexed="54"/>
      <name val="Calibri"/>
      <family val="2"/>
    </font>
    <font>
      <b/>
      <sz val="11"/>
      <color indexed="54"/>
      <name val="Calibri"/>
      <family val="2"/>
    </font>
    <font>
      <b/>
      <i/>
      <sz val="14"/>
      <color theme="0"/>
      <name val="Calibri"/>
      <family val="2"/>
    </font>
    <font>
      <sz val="10"/>
      <color indexed="62"/>
      <name val="Calibri"/>
      <family val="2"/>
    </font>
    <font>
      <sz val="10"/>
      <color indexed="63"/>
      <name val="Calibri"/>
      <family val="2"/>
    </font>
    <font>
      <b/>
      <sz val="11"/>
      <name val="Calibri"/>
      <family val="2"/>
    </font>
    <font>
      <sz val="20"/>
      <color theme="1"/>
      <name val="Bebas Neue"/>
      <family val="2"/>
    </font>
    <font>
      <b/>
      <sz val="14"/>
      <name val="Calibri"/>
      <family val="2"/>
    </font>
    <font>
      <sz val="8"/>
      <color indexed="62"/>
      <name val="Calibri"/>
      <family val="2"/>
    </font>
    <font>
      <sz val="18"/>
      <color indexed="54"/>
      <name val="calibri"/>
      <family val="2"/>
    </font>
    <font>
      <sz val="8"/>
      <color indexed="54"/>
      <name val="Calibri"/>
      <family val="2"/>
    </font>
    <font>
      <b/>
      <sz val="13"/>
      <color indexed="9"/>
      <name val="Calibri"/>
      <family val="2"/>
    </font>
    <font>
      <b/>
      <sz val="12"/>
      <name val="Calibri"/>
      <family val="2"/>
    </font>
    <font>
      <b/>
      <sz val="11"/>
      <color indexed="10"/>
      <name val="Calibri"/>
      <family val="2"/>
    </font>
    <font>
      <b/>
      <sz val="14"/>
      <color indexed="10"/>
      <name val="Calibri"/>
      <family val="2"/>
    </font>
    <font>
      <b/>
      <sz val="14"/>
      <color indexed="9"/>
      <name val="Calibri"/>
      <family val="2"/>
    </font>
    <font>
      <sz val="9"/>
      <color indexed="9"/>
      <name val="Calibri"/>
      <family val="2"/>
    </font>
    <font>
      <sz val="24"/>
      <name val="Bebas Neue"/>
      <family val="2"/>
    </font>
  </fonts>
  <fills count="1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B0DA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indexed="9"/>
        <bgColor indexed="64"/>
      </patternFill>
    </fill>
  </fills>
  <borders count="98">
    <border>
      <left/>
      <right/>
      <top/>
      <bottom/>
      <diagonal/>
    </border>
    <border>
      <left style="medium">
        <color rgb="FFB0DA00"/>
      </left>
      <right/>
      <top style="medium">
        <color rgb="FFB0DA00"/>
      </top>
      <bottom style="medium">
        <color rgb="FFB0DA00"/>
      </bottom>
      <diagonal/>
    </border>
    <border>
      <left/>
      <right/>
      <top style="medium">
        <color rgb="FFB0DA00"/>
      </top>
      <bottom style="medium">
        <color rgb="FFB0DA00"/>
      </bottom>
      <diagonal/>
    </border>
    <border>
      <left/>
      <right style="medium">
        <color rgb="FFB0DA00"/>
      </right>
      <top style="medium">
        <color rgb="FFB0DA00"/>
      </top>
      <bottom style="medium">
        <color rgb="FFB0DA00"/>
      </bottom>
      <diagonal/>
    </border>
    <border>
      <left/>
      <right style="thin">
        <color theme="0"/>
      </right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ck">
        <color indexed="9"/>
      </right>
      <top/>
      <bottom style="thin">
        <color indexed="9"/>
      </bottom>
      <diagonal/>
    </border>
    <border>
      <left/>
      <right style="thick">
        <color indexed="9"/>
      </right>
      <top/>
      <bottom/>
      <diagonal/>
    </border>
    <border>
      <left style="thick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ck">
        <color indexed="9"/>
      </right>
      <top/>
      <bottom/>
      <diagonal/>
    </border>
    <border>
      <left style="thick">
        <color indexed="9"/>
      </left>
      <right/>
      <top/>
      <bottom/>
      <diagonal/>
    </border>
    <border>
      <left style="thin">
        <color indexed="9"/>
      </left>
      <right style="thick">
        <color theme="0"/>
      </right>
      <top style="thin">
        <color indexed="9"/>
      </top>
      <bottom style="thin">
        <color indexed="9"/>
      </bottom>
      <diagonal/>
    </border>
    <border>
      <left style="thick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ck">
        <color indexed="9"/>
      </right>
      <top/>
      <bottom style="thin">
        <color indexed="9"/>
      </bottom>
      <diagonal/>
    </border>
    <border>
      <left style="thick">
        <color indexed="9"/>
      </left>
      <right/>
      <top/>
      <bottom style="thin">
        <color indexed="9"/>
      </bottom>
      <diagonal/>
    </border>
    <border>
      <left style="hair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ck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ck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ck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ck">
        <color indexed="9"/>
      </right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/>
      <bottom style="double">
        <color theme="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9"/>
      </left>
      <right style="thin">
        <color theme="0"/>
      </right>
      <top style="medium">
        <color indexed="9"/>
      </top>
      <bottom style="medium">
        <color indexed="9"/>
      </bottom>
      <diagonal/>
    </border>
    <border>
      <left/>
      <right style="thin">
        <color theme="0"/>
      </right>
      <top/>
      <bottom style="medium">
        <color theme="0"/>
      </bottom>
      <diagonal/>
    </border>
    <border>
      <left style="thin">
        <color indexed="9"/>
      </left>
      <right style="thin">
        <color theme="0"/>
      </right>
      <top/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theme="0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theme="0"/>
      </bottom>
      <diagonal/>
    </border>
    <border>
      <left style="thin">
        <color indexed="9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medium">
        <color indexed="9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/>
      <top/>
      <bottom style="thick">
        <color indexed="9"/>
      </bottom>
      <diagonal/>
    </border>
    <border>
      <left style="thin">
        <color indexed="9"/>
      </left>
      <right style="thin">
        <color indexed="9"/>
      </right>
      <top/>
      <bottom style="thick">
        <color indexed="9"/>
      </bottom>
      <diagonal/>
    </border>
    <border>
      <left style="medium">
        <color indexed="9"/>
      </left>
      <right/>
      <top/>
      <bottom style="thick">
        <color indexed="9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9"/>
      </right>
      <top/>
      <bottom style="thick">
        <color indexed="9"/>
      </bottom>
      <diagonal/>
    </border>
    <border>
      <left/>
      <right/>
      <top/>
      <bottom style="hair">
        <color indexed="64"/>
      </bottom>
      <diagonal/>
    </border>
    <border>
      <left style="thin">
        <color indexed="9"/>
      </left>
      <right style="thin">
        <color indexed="9"/>
      </right>
      <top style="thick">
        <color indexed="9"/>
      </top>
      <bottom style="hair">
        <color indexed="64"/>
      </bottom>
      <diagonal/>
    </border>
    <border>
      <left/>
      <right style="thin">
        <color indexed="9"/>
      </right>
      <top/>
      <bottom style="hair">
        <color indexed="64"/>
      </bottom>
      <diagonal/>
    </border>
    <border>
      <left style="medium">
        <color indexed="9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9"/>
      </right>
      <top/>
      <bottom style="hair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hair">
        <color indexed="64"/>
      </bottom>
      <diagonal/>
    </border>
    <border>
      <left/>
      <right style="thin">
        <color indexed="9"/>
      </right>
      <top style="hair">
        <color indexed="64"/>
      </top>
      <bottom style="hair">
        <color indexed="64"/>
      </bottom>
      <diagonal/>
    </border>
    <border>
      <left style="medium">
        <color indexed="9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thin">
        <color indexed="9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/>
      <top style="hair">
        <color indexed="64"/>
      </top>
      <bottom/>
      <diagonal/>
    </border>
    <border>
      <left/>
      <right/>
      <top style="medium">
        <color indexed="9"/>
      </top>
      <bottom style="medium">
        <color indexed="9"/>
      </bottom>
      <diagonal/>
    </border>
    <border>
      <left style="thin">
        <color indexed="9"/>
      </left>
      <right style="thin">
        <color indexed="9"/>
      </right>
      <top style="medium">
        <color indexed="9"/>
      </top>
      <bottom style="medium">
        <color indexed="9"/>
      </bottom>
      <diagonal/>
    </border>
    <border>
      <left/>
      <right style="thin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9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hair">
        <color indexed="64"/>
      </top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medium">
        <color indexed="9"/>
      </left>
      <right/>
      <top/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/>
      <diagonal/>
    </border>
    <border>
      <left/>
      <right style="thin">
        <color indexed="9"/>
      </right>
      <top style="thin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hair">
        <color indexed="64"/>
      </bottom>
      <diagonal/>
    </border>
    <border>
      <left/>
      <right/>
      <top style="medium">
        <color indexed="9"/>
      </top>
      <bottom/>
      <diagonal/>
    </border>
    <border>
      <left/>
      <right/>
      <top style="medium">
        <color indexed="9"/>
      </top>
      <bottom style="thin">
        <color indexed="9"/>
      </bottom>
      <diagonal/>
    </border>
  </borders>
  <cellStyleXfs count="1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7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</cellStyleXfs>
  <cellXfs count="392">
    <xf numFmtId="0" fontId="0" fillId="0" borderId="0" xfId="0"/>
    <xf numFmtId="0" fontId="9" fillId="0" borderId="0" xfId="1" applyFont="1" applyAlignment="1">
      <alignment vertical="center"/>
    </xf>
    <xf numFmtId="0" fontId="13" fillId="2" borderId="0" xfId="1" applyFont="1" applyFill="1" applyAlignment="1">
      <alignment vertical="center"/>
    </xf>
    <xf numFmtId="0" fontId="9" fillId="0" borderId="0" xfId="1" applyFont="1" applyAlignment="1">
      <alignment horizontal="left" vertical="center"/>
    </xf>
    <xf numFmtId="0" fontId="27" fillId="0" borderId="0" xfId="1" applyFont="1" applyAlignment="1" applyProtection="1">
      <alignment wrapText="1"/>
      <protection locked="0"/>
    </xf>
    <xf numFmtId="0" fontId="28" fillId="0" borderId="0" xfId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4" fillId="0" borderId="0" xfId="2" applyFont="1" applyAlignment="1">
      <alignment vertical="center"/>
    </xf>
    <xf numFmtId="0" fontId="9" fillId="0" borderId="0" xfId="1" applyFont="1" applyAlignment="1">
      <alignment horizontal="center" vertical="center"/>
    </xf>
    <xf numFmtId="0" fontId="13" fillId="0" borderId="0" xfId="1" applyFont="1" applyAlignment="1">
      <alignment vertical="center"/>
    </xf>
    <xf numFmtId="0" fontId="29" fillId="0" borderId="0" xfId="1" applyFont="1" applyAlignment="1">
      <alignment horizontal="center" vertical="center"/>
    </xf>
    <xf numFmtId="0" fontId="30" fillId="0" borderId="0" xfId="1" applyFont="1" applyAlignment="1">
      <alignment horizontal="right" vertical="center"/>
    </xf>
    <xf numFmtId="0" fontId="31" fillId="0" borderId="0" xfId="1" applyFont="1" applyAlignment="1">
      <alignment vertical="center"/>
    </xf>
    <xf numFmtId="0" fontId="32" fillId="0" borderId="0" xfId="2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28" fillId="0" borderId="0" xfId="1" applyFont="1"/>
    <xf numFmtId="0" fontId="35" fillId="0" borderId="0" xfId="1" applyFont="1" applyAlignment="1">
      <alignment vertical="center"/>
    </xf>
    <xf numFmtId="0" fontId="36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1" fontId="12" fillId="0" borderId="0" xfId="1" applyNumberFormat="1" applyFont="1" applyAlignment="1">
      <alignment vertical="center"/>
    </xf>
    <xf numFmtId="0" fontId="9" fillId="0" borderId="0" xfId="1" applyFont="1"/>
    <xf numFmtId="0" fontId="37" fillId="2" borderId="8" xfId="1" applyFont="1" applyFill="1" applyBorder="1" applyAlignment="1">
      <alignment vertical="center"/>
    </xf>
    <xf numFmtId="0" fontId="39" fillId="2" borderId="5" xfId="1" applyFont="1" applyFill="1" applyBorder="1" applyAlignment="1">
      <alignment horizontal="center" textRotation="90"/>
    </xf>
    <xf numFmtId="0" fontId="39" fillId="2" borderId="5" xfId="1" applyFont="1" applyFill="1" applyBorder="1" applyAlignment="1">
      <alignment textRotation="90"/>
    </xf>
    <xf numFmtId="0" fontId="37" fillId="2" borderId="5" xfId="1" applyFont="1" applyFill="1" applyBorder="1" applyAlignment="1">
      <alignment horizontal="center" vertical="center"/>
    </xf>
    <xf numFmtId="0" fontId="37" fillId="2" borderId="9" xfId="1" applyFont="1" applyFill="1" applyBorder="1" applyAlignment="1">
      <alignment horizontal="center" vertical="center"/>
    </xf>
    <xf numFmtId="0" fontId="37" fillId="2" borderId="24" xfId="1" applyFont="1" applyFill="1" applyBorder="1" applyAlignment="1">
      <alignment horizontal="center" vertical="center" wrapText="1"/>
    </xf>
    <xf numFmtId="0" fontId="37" fillId="2" borderId="28" xfId="1" applyFont="1" applyFill="1" applyBorder="1"/>
    <xf numFmtId="0" fontId="42" fillId="10" borderId="25" xfId="1" applyFont="1" applyFill="1" applyBorder="1" applyAlignment="1" applyProtection="1">
      <alignment horizontal="center"/>
      <protection locked="0"/>
    </xf>
    <xf numFmtId="0" fontId="42" fillId="10" borderId="9" xfId="1" applyFont="1" applyFill="1" applyBorder="1" applyAlignment="1" applyProtection="1">
      <alignment horizontal="center"/>
      <protection locked="0"/>
    </xf>
    <xf numFmtId="0" fontId="42" fillId="11" borderId="9" xfId="1" applyFont="1" applyFill="1" applyBorder="1" applyAlignment="1" applyProtection="1">
      <alignment horizontal="center"/>
      <protection locked="0"/>
    </xf>
    <xf numFmtId="0" fontId="42" fillId="11" borderId="26" xfId="1" applyFont="1" applyFill="1" applyBorder="1" applyAlignment="1" applyProtection="1">
      <alignment horizontal="center"/>
      <protection locked="0"/>
    </xf>
    <xf numFmtId="0" fontId="43" fillId="6" borderId="25" xfId="1" applyFont="1" applyFill="1" applyBorder="1" applyAlignment="1" applyProtection="1">
      <alignment horizontal="center"/>
      <protection locked="0"/>
    </xf>
    <xf numFmtId="0" fontId="43" fillId="6" borderId="9" xfId="1" applyFont="1" applyFill="1" applyBorder="1" applyAlignment="1" applyProtection="1">
      <alignment horizontal="center"/>
      <protection locked="0"/>
    </xf>
    <xf numFmtId="0" fontId="43" fillId="6" borderId="26" xfId="1" applyFont="1" applyFill="1" applyBorder="1" applyAlignment="1" applyProtection="1">
      <alignment horizontal="center"/>
      <protection locked="0"/>
    </xf>
    <xf numFmtId="0" fontId="44" fillId="10" borderId="0" xfId="1" applyFont="1" applyFill="1" applyAlignment="1" applyProtection="1">
      <alignment horizontal="center"/>
      <protection locked="0"/>
    </xf>
    <xf numFmtId="2" fontId="9" fillId="11" borderId="33" xfId="1" applyNumberFormat="1" applyFont="1" applyFill="1" applyBorder="1" applyAlignment="1">
      <alignment horizontal="right"/>
    </xf>
    <xf numFmtId="2" fontId="9" fillId="11" borderId="12" xfId="1" applyNumberFormat="1" applyFont="1" applyFill="1" applyBorder="1" applyAlignment="1">
      <alignment horizontal="right"/>
    </xf>
    <xf numFmtId="2" fontId="25" fillId="11" borderId="12" xfId="1" applyNumberFormat="1" applyFont="1" applyFill="1" applyBorder="1" applyAlignment="1">
      <alignment horizontal="right"/>
    </xf>
    <xf numFmtId="0" fontId="45" fillId="9" borderId="32" xfId="4" applyFont="1" applyFill="1" applyBorder="1" applyAlignment="1">
      <alignment horizontal="center" vertical="center" wrapText="1"/>
    </xf>
    <xf numFmtId="0" fontId="42" fillId="10" borderId="35" xfId="1" applyFont="1" applyFill="1" applyBorder="1" applyAlignment="1" applyProtection="1">
      <alignment horizontal="center"/>
      <protection locked="0"/>
    </xf>
    <xf numFmtId="0" fontId="42" fillId="10" borderId="18" xfId="1" applyFont="1" applyFill="1" applyBorder="1" applyAlignment="1" applyProtection="1">
      <alignment horizontal="center"/>
      <protection locked="0"/>
    </xf>
    <xf numFmtId="0" fontId="42" fillId="11" borderId="18" xfId="1" applyFont="1" applyFill="1" applyBorder="1" applyAlignment="1" applyProtection="1">
      <alignment horizontal="center"/>
      <protection locked="0"/>
    </xf>
    <xf numFmtId="0" fontId="42" fillId="11" borderId="36" xfId="1" applyFont="1" applyFill="1" applyBorder="1" applyAlignment="1" applyProtection="1">
      <alignment horizontal="center"/>
      <protection locked="0"/>
    </xf>
    <xf numFmtId="0" fontId="43" fillId="6" borderId="35" xfId="1" applyFont="1" applyFill="1" applyBorder="1" applyAlignment="1" applyProtection="1">
      <alignment horizontal="center"/>
      <protection locked="0"/>
    </xf>
    <xf numFmtId="0" fontId="43" fillId="6" borderId="18" xfId="1" applyFont="1" applyFill="1" applyBorder="1" applyAlignment="1" applyProtection="1">
      <alignment horizontal="center"/>
      <protection locked="0"/>
    </xf>
    <xf numFmtId="0" fontId="43" fillId="6" borderId="36" xfId="1" applyFont="1" applyFill="1" applyBorder="1" applyAlignment="1" applyProtection="1">
      <alignment horizontal="center"/>
      <protection locked="0"/>
    </xf>
    <xf numFmtId="0" fontId="42" fillId="10" borderId="38" xfId="1" applyFont="1" applyFill="1" applyBorder="1" applyAlignment="1" applyProtection="1">
      <alignment horizontal="center"/>
      <protection locked="0"/>
    </xf>
    <xf numFmtId="0" fontId="42" fillId="10" borderId="39" xfId="1" applyFont="1" applyFill="1" applyBorder="1" applyAlignment="1" applyProtection="1">
      <alignment horizontal="center"/>
      <protection locked="0"/>
    </xf>
    <xf numFmtId="0" fontId="42" fillId="11" borderId="39" xfId="1" applyFont="1" applyFill="1" applyBorder="1" applyAlignment="1" applyProtection="1">
      <alignment horizontal="center"/>
      <protection locked="0"/>
    </xf>
    <xf numFmtId="0" fontId="42" fillId="11" borderId="40" xfId="1" applyFont="1" applyFill="1" applyBorder="1" applyAlignment="1" applyProtection="1">
      <alignment horizontal="center"/>
      <protection locked="0"/>
    </xf>
    <xf numFmtId="0" fontId="43" fillId="6" borderId="38" xfId="1" applyFont="1" applyFill="1" applyBorder="1" applyAlignment="1" applyProtection="1">
      <alignment horizontal="center"/>
      <protection locked="0"/>
    </xf>
    <xf numFmtId="0" fontId="43" fillId="6" borderId="39" xfId="1" applyFont="1" applyFill="1" applyBorder="1" applyAlignment="1" applyProtection="1">
      <alignment horizontal="center"/>
      <protection locked="0"/>
    </xf>
    <xf numFmtId="0" fontId="43" fillId="6" borderId="40" xfId="1" applyFont="1" applyFill="1" applyBorder="1" applyAlignment="1" applyProtection="1">
      <alignment horizontal="center"/>
      <protection locked="0"/>
    </xf>
    <xf numFmtId="4" fontId="37" fillId="2" borderId="41" xfId="1" applyNumberFormat="1" applyFont="1" applyFill="1" applyBorder="1" applyAlignment="1">
      <alignment horizontal="center"/>
    </xf>
    <xf numFmtId="2" fontId="37" fillId="2" borderId="41" xfId="1" applyNumberFormat="1" applyFont="1" applyFill="1" applyBorder="1" applyAlignment="1">
      <alignment horizontal="right"/>
    </xf>
    <xf numFmtId="0" fontId="43" fillId="6" borderId="25" xfId="1" applyFont="1" applyFill="1" applyBorder="1" applyProtection="1">
      <protection locked="0"/>
    </xf>
    <xf numFmtId="0" fontId="43" fillId="6" borderId="9" xfId="1" applyFont="1" applyFill="1" applyBorder="1" applyProtection="1">
      <protection locked="0"/>
    </xf>
    <xf numFmtId="0" fontId="43" fillId="6" borderId="26" xfId="1" applyFont="1" applyFill="1" applyBorder="1" applyProtection="1">
      <protection locked="0"/>
    </xf>
    <xf numFmtId="0" fontId="44" fillId="10" borderId="0" xfId="1" applyFont="1" applyFill="1" applyProtection="1">
      <protection locked="0"/>
    </xf>
    <xf numFmtId="0" fontId="43" fillId="6" borderId="35" xfId="1" applyFont="1" applyFill="1" applyBorder="1" applyProtection="1">
      <protection locked="0"/>
    </xf>
    <xf numFmtId="0" fontId="43" fillId="6" borderId="18" xfId="1" applyFont="1" applyFill="1" applyBorder="1" applyProtection="1">
      <protection locked="0"/>
    </xf>
    <xf numFmtId="0" fontId="43" fillId="6" borderId="36" xfId="1" applyFont="1" applyFill="1" applyBorder="1" applyProtection="1">
      <protection locked="0"/>
    </xf>
    <xf numFmtId="0" fontId="43" fillId="6" borderId="38" xfId="1" applyFont="1" applyFill="1" applyBorder="1" applyProtection="1">
      <protection locked="0"/>
    </xf>
    <xf numFmtId="0" fontId="43" fillId="6" borderId="39" xfId="1" applyFont="1" applyFill="1" applyBorder="1" applyProtection="1">
      <protection locked="0"/>
    </xf>
    <xf numFmtId="0" fontId="43" fillId="6" borderId="40" xfId="1" applyFont="1" applyFill="1" applyBorder="1" applyProtection="1">
      <protection locked="0"/>
    </xf>
    <xf numFmtId="0" fontId="10" fillId="14" borderId="42" xfId="1" applyFont="1" applyFill="1" applyBorder="1" applyAlignment="1">
      <alignment vertical="center"/>
    </xf>
    <xf numFmtId="4" fontId="19" fillId="3" borderId="42" xfId="1" applyNumberFormat="1" applyFont="1" applyFill="1" applyBorder="1" applyAlignment="1">
      <alignment horizontal="center" vertical="center"/>
    </xf>
    <xf numFmtId="0" fontId="47" fillId="0" borderId="0" xfId="1" applyFont="1" applyAlignment="1" applyProtection="1">
      <alignment wrapText="1"/>
      <protection locked="0"/>
    </xf>
    <xf numFmtId="0" fontId="12" fillId="0" borderId="0" xfId="1" applyFont="1" applyAlignment="1">
      <alignment horizontal="center" vertical="center"/>
    </xf>
    <xf numFmtId="0" fontId="48" fillId="0" borderId="0" xfId="1" applyFont="1" applyAlignment="1">
      <alignment horizontal="center" vertical="center"/>
    </xf>
    <xf numFmtId="0" fontId="36" fillId="2" borderId="0" xfId="1" applyFont="1" applyFill="1" applyAlignment="1">
      <alignment vertical="center"/>
    </xf>
    <xf numFmtId="0" fontId="49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9" fillId="0" borderId="4" xfId="1" applyFont="1" applyBorder="1"/>
    <xf numFmtId="0" fontId="20" fillId="2" borderId="43" xfId="7" applyFont="1" applyFill="1" applyBorder="1" applyAlignment="1">
      <alignment horizontal="center" vertical="center" wrapText="1"/>
    </xf>
    <xf numFmtId="0" fontId="25" fillId="0" borderId="0" xfId="1" applyFont="1"/>
    <xf numFmtId="0" fontId="50" fillId="2" borderId="43" xfId="7" applyFont="1" applyFill="1" applyBorder="1" applyAlignment="1">
      <alignment horizontal="center" vertical="center"/>
    </xf>
    <xf numFmtId="2" fontId="23" fillId="5" borderId="11" xfId="1" applyNumberFormat="1" applyFont="1" applyFill="1" applyBorder="1" applyAlignment="1">
      <alignment horizontal="left" vertical="center"/>
    </xf>
    <xf numFmtId="2" fontId="9" fillId="6" borderId="11" xfId="1" applyNumberFormat="1" applyFont="1" applyFill="1" applyBorder="1" applyAlignment="1">
      <alignment horizontal="center" vertical="center"/>
    </xf>
    <xf numFmtId="0" fontId="9" fillId="6" borderId="9" xfId="1" applyFont="1" applyFill="1" applyBorder="1" applyAlignment="1" applyProtection="1">
      <alignment horizontal="center" vertical="center"/>
      <protection locked="0"/>
    </xf>
    <xf numFmtId="0" fontId="9" fillId="6" borderId="9" xfId="1" applyFont="1" applyFill="1" applyBorder="1" applyAlignment="1" applyProtection="1">
      <alignment vertical="center"/>
      <protection locked="0"/>
    </xf>
    <xf numFmtId="0" fontId="9" fillId="6" borderId="9" xfId="1" applyFont="1" applyFill="1" applyBorder="1" applyAlignment="1">
      <alignment horizontal="center" vertical="center"/>
    </xf>
    <xf numFmtId="44" fontId="9" fillId="6" borderId="9" xfId="1" applyNumberFormat="1" applyFont="1" applyFill="1" applyBorder="1" applyAlignment="1">
      <alignment horizontal="center" vertical="center"/>
    </xf>
    <xf numFmtId="44" fontId="9" fillId="11" borderId="9" xfId="1" applyNumberFormat="1" applyFont="1" applyFill="1" applyBorder="1" applyAlignment="1">
      <alignment horizontal="center" vertical="center"/>
    </xf>
    <xf numFmtId="44" fontId="9" fillId="11" borderId="46" xfId="1" applyNumberFormat="1" applyFont="1" applyFill="1" applyBorder="1" applyAlignment="1">
      <alignment vertical="center"/>
    </xf>
    <xf numFmtId="2" fontId="23" fillId="5" borderId="47" xfId="1" applyNumberFormat="1" applyFont="1" applyFill="1" applyBorder="1" applyAlignment="1">
      <alignment horizontal="left" vertical="center"/>
    </xf>
    <xf numFmtId="2" fontId="9" fillId="6" borderId="47" xfId="1" applyNumberFormat="1" applyFont="1" applyFill="1" applyBorder="1" applyAlignment="1">
      <alignment horizontal="center" vertical="center"/>
    </xf>
    <xf numFmtId="0" fontId="9" fillId="6" borderId="18" xfId="1" applyFont="1" applyFill="1" applyBorder="1" applyAlignment="1" applyProtection="1">
      <alignment horizontal="center" vertical="center"/>
      <protection locked="0"/>
    </xf>
    <xf numFmtId="0" fontId="9" fillId="6" borderId="18" xfId="1" applyFont="1" applyFill="1" applyBorder="1" applyAlignment="1" applyProtection="1">
      <alignment vertical="center"/>
      <protection locked="0"/>
    </xf>
    <xf numFmtId="0" fontId="9" fillId="6" borderId="18" xfId="1" applyFont="1" applyFill="1" applyBorder="1" applyAlignment="1">
      <alignment horizontal="center" vertical="center"/>
    </xf>
    <xf numFmtId="44" fontId="9" fillId="6" borderId="18" xfId="1" applyNumberFormat="1" applyFont="1" applyFill="1" applyBorder="1" applyAlignment="1">
      <alignment horizontal="center" vertical="center"/>
    </xf>
    <xf numFmtId="44" fontId="9" fillId="11" borderId="18" xfId="1" applyNumberFormat="1" applyFont="1" applyFill="1" applyBorder="1" applyAlignment="1">
      <alignment horizontal="center" vertical="center"/>
    </xf>
    <xf numFmtId="44" fontId="9" fillId="11" borderId="48" xfId="1" applyNumberFormat="1" applyFont="1" applyFill="1" applyBorder="1" applyAlignment="1">
      <alignment vertical="center"/>
    </xf>
    <xf numFmtId="2" fontId="23" fillId="5" borderId="47" xfId="1" applyNumberFormat="1" applyFont="1" applyFill="1" applyBorder="1" applyAlignment="1">
      <alignment horizontal="left" vertical="center" wrapText="1"/>
    </xf>
    <xf numFmtId="2" fontId="51" fillId="6" borderId="47" xfId="1" applyNumberFormat="1" applyFont="1" applyFill="1" applyBorder="1" applyAlignment="1">
      <alignment horizontal="center" vertical="center" wrapText="1"/>
    </xf>
    <xf numFmtId="0" fontId="23" fillId="5" borderId="47" xfId="1" applyFont="1" applyFill="1" applyBorder="1" applyAlignment="1">
      <alignment horizontal="left" vertical="center"/>
    </xf>
    <xf numFmtId="0" fontId="9" fillId="6" borderId="47" xfId="1" applyFont="1" applyFill="1" applyBorder="1" applyAlignment="1">
      <alignment vertical="center"/>
    </xf>
    <xf numFmtId="0" fontId="9" fillId="6" borderId="18" xfId="1" applyFont="1" applyFill="1" applyBorder="1" applyAlignment="1">
      <alignment vertical="center"/>
    </xf>
    <xf numFmtId="44" fontId="9" fillId="11" borderId="18" xfId="1" applyNumberFormat="1" applyFont="1" applyFill="1" applyBorder="1" applyAlignment="1">
      <alignment vertical="center"/>
    </xf>
    <xf numFmtId="0" fontId="23" fillId="5" borderId="49" xfId="1" applyFont="1" applyFill="1" applyBorder="1" applyAlignment="1">
      <alignment horizontal="left" vertical="center"/>
    </xf>
    <xf numFmtId="0" fontId="9" fillId="6" borderId="49" xfId="1" applyFont="1" applyFill="1" applyBorder="1" applyAlignment="1">
      <alignment vertical="center"/>
    </xf>
    <xf numFmtId="0" fontId="9" fillId="6" borderId="39" xfId="1" applyFont="1" applyFill="1" applyBorder="1" applyAlignment="1" applyProtection="1">
      <alignment vertical="center"/>
      <protection locked="0"/>
    </xf>
    <xf numFmtId="0" fontId="9" fillId="6" borderId="39" xfId="1" applyFont="1" applyFill="1" applyBorder="1" applyAlignment="1">
      <alignment vertical="center"/>
    </xf>
    <xf numFmtId="44" fontId="9" fillId="6" borderId="39" xfId="1" applyNumberFormat="1" applyFont="1" applyFill="1" applyBorder="1" applyAlignment="1">
      <alignment horizontal="center" vertical="center"/>
    </xf>
    <xf numFmtId="0" fontId="23" fillId="5" borderId="50" xfId="1" applyFont="1" applyFill="1" applyBorder="1" applyAlignment="1">
      <alignment horizontal="left" vertical="center"/>
    </xf>
    <xf numFmtId="0" fontId="9" fillId="6" borderId="50" xfId="1" applyFont="1" applyFill="1" applyBorder="1" applyAlignment="1">
      <alignment vertical="center"/>
    </xf>
    <xf numFmtId="0" fontId="9" fillId="6" borderId="51" xfId="1" applyFont="1" applyFill="1" applyBorder="1" applyAlignment="1" applyProtection="1">
      <alignment vertical="center"/>
      <protection locked="0"/>
    </xf>
    <xf numFmtId="0" fontId="9" fillId="6" borderId="51" xfId="1" applyFont="1" applyFill="1" applyBorder="1" applyAlignment="1">
      <alignment vertical="center"/>
    </xf>
    <xf numFmtId="44" fontId="9" fillId="6" borderId="51" xfId="1" applyNumberFormat="1" applyFont="1" applyFill="1" applyBorder="1" applyAlignment="1">
      <alignment horizontal="center" vertical="center"/>
    </xf>
    <xf numFmtId="44" fontId="9" fillId="11" borderId="51" xfId="1" applyNumberFormat="1" applyFont="1" applyFill="1" applyBorder="1" applyAlignment="1">
      <alignment vertical="center"/>
    </xf>
    <xf numFmtId="44" fontId="9" fillId="11" borderId="52" xfId="1" applyNumberFormat="1" applyFont="1" applyFill="1" applyBorder="1" applyAlignment="1">
      <alignment vertical="center"/>
    </xf>
    <xf numFmtId="44" fontId="19" fillId="3" borderId="0" xfId="1" applyNumberFormat="1" applyFont="1" applyFill="1" applyAlignment="1">
      <alignment vertical="center"/>
    </xf>
    <xf numFmtId="1" fontId="19" fillId="3" borderId="54" xfId="1" applyNumberFormat="1" applyFont="1" applyFill="1" applyBorder="1" applyAlignment="1">
      <alignment horizontal="center" vertical="center"/>
    </xf>
    <xf numFmtId="44" fontId="19" fillId="3" borderId="54" xfId="1" applyNumberFormat="1" applyFont="1" applyFill="1" applyBorder="1" applyAlignment="1">
      <alignment vertical="center"/>
    </xf>
    <xf numFmtId="44" fontId="19" fillId="3" borderId="32" xfId="1" applyNumberFormat="1" applyFont="1" applyFill="1" applyBorder="1" applyAlignment="1">
      <alignment vertical="center"/>
    </xf>
    <xf numFmtId="0" fontId="20" fillId="0" borderId="0" xfId="1" applyFont="1" applyAlignment="1">
      <alignment vertical="center"/>
    </xf>
    <xf numFmtId="0" fontId="28" fillId="0" borderId="0" xfId="4" applyFont="1"/>
    <xf numFmtId="0" fontId="16" fillId="0" borderId="0" xfId="1" applyFont="1" applyAlignment="1">
      <alignment horizontal="right" vertical="center"/>
    </xf>
    <xf numFmtId="0" fontId="53" fillId="0" borderId="0" xfId="1" applyFont="1"/>
    <xf numFmtId="0" fontId="54" fillId="0" borderId="0" xfId="1" applyFont="1"/>
    <xf numFmtId="0" fontId="20" fillId="0" borderId="0" xfId="4" applyFont="1" applyAlignment="1">
      <alignment horizontal="center" vertical="center"/>
    </xf>
    <xf numFmtId="0" fontId="56" fillId="0" borderId="0" xfId="4" applyFont="1" applyAlignment="1">
      <alignment horizontal="center" vertical="center"/>
    </xf>
    <xf numFmtId="0" fontId="28" fillId="15" borderId="0" xfId="4" applyFont="1" applyFill="1"/>
    <xf numFmtId="0" fontId="37" fillId="2" borderId="0" xfId="4" applyFont="1" applyFill="1" applyAlignment="1">
      <alignment horizontal="center" vertical="center" wrapText="1"/>
    </xf>
    <xf numFmtId="0" fontId="28" fillId="0" borderId="0" xfId="4" applyFont="1" applyAlignment="1">
      <alignment vertical="center"/>
    </xf>
    <xf numFmtId="0" fontId="28" fillId="0" borderId="0" xfId="4" applyFont="1" applyAlignment="1">
      <alignment vertical="center" wrapText="1"/>
    </xf>
    <xf numFmtId="0" fontId="28" fillId="11" borderId="0" xfId="4" applyFont="1" applyFill="1" applyAlignment="1">
      <alignment vertical="center" wrapText="1"/>
    </xf>
    <xf numFmtId="0" fontId="58" fillId="0" borderId="0" xfId="1" applyFont="1" applyAlignment="1">
      <alignment wrapText="1"/>
    </xf>
    <xf numFmtId="0" fontId="36" fillId="2" borderId="0" xfId="1" applyFont="1" applyFill="1" applyAlignment="1">
      <alignment horizontal="left" vertical="center"/>
    </xf>
    <xf numFmtId="0" fontId="17" fillId="0" borderId="0" xfId="1" applyFont="1" applyAlignment="1">
      <alignment vertical="center"/>
    </xf>
    <xf numFmtId="0" fontId="10" fillId="0" borderId="0" xfId="1" applyFont="1"/>
    <xf numFmtId="0" fontId="59" fillId="0" borderId="0" xfId="1" applyFont="1"/>
    <xf numFmtId="0" fontId="19" fillId="2" borderId="0" xfId="1" applyFont="1" applyFill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9" fillId="0" borderId="0" xfId="1" applyFont="1" applyAlignment="1">
      <alignment vertical="center" wrapText="1"/>
    </xf>
    <xf numFmtId="0" fontId="63" fillId="0" borderId="0" xfId="1" applyFont="1" applyAlignment="1">
      <alignment vertical="center" wrapText="1"/>
    </xf>
    <xf numFmtId="0" fontId="28" fillId="0" borderId="0" xfId="1" applyFont="1" applyAlignment="1">
      <alignment vertical="center" wrapText="1"/>
    </xf>
    <xf numFmtId="0" fontId="54" fillId="0" borderId="0" xfId="1" applyFont="1" applyAlignment="1">
      <alignment horizontal="left" vertical="center" wrapText="1"/>
    </xf>
    <xf numFmtId="0" fontId="64" fillId="0" borderId="0" xfId="1" applyFont="1" applyAlignment="1">
      <alignment horizontal="center" vertical="center" wrapText="1"/>
    </xf>
    <xf numFmtId="0" fontId="65" fillId="0" borderId="0" xfId="1" applyFont="1" applyAlignment="1">
      <alignment vertical="center" wrapText="1"/>
    </xf>
    <xf numFmtId="0" fontId="21" fillId="0" borderId="0" xfId="1" applyFont="1" applyAlignment="1">
      <alignment vertical="center" wrapText="1"/>
    </xf>
    <xf numFmtId="168" fontId="21" fillId="0" borderId="0" xfId="9" applyFont="1" applyAlignment="1" applyProtection="1">
      <alignment vertical="center" wrapText="1"/>
    </xf>
    <xf numFmtId="0" fontId="35" fillId="2" borderId="58" xfId="1" applyFont="1" applyFill="1" applyBorder="1" applyAlignment="1">
      <alignment horizontal="center" vertical="center" wrapText="1"/>
    </xf>
    <xf numFmtId="168" fontId="35" fillId="2" borderId="58" xfId="9" applyFont="1" applyFill="1" applyBorder="1" applyAlignment="1" applyProtection="1">
      <alignment horizontal="center" vertical="center" wrapText="1"/>
    </xf>
    <xf numFmtId="168" fontId="35" fillId="2" borderId="57" xfId="9" applyFont="1" applyFill="1" applyBorder="1" applyAlignment="1" applyProtection="1">
      <alignment horizontal="center" vertical="center" wrapText="1"/>
    </xf>
    <xf numFmtId="168" fontId="35" fillId="2" borderId="59" xfId="9" applyFont="1" applyFill="1" applyBorder="1" applyAlignment="1" applyProtection="1">
      <alignment horizontal="center" vertical="center" wrapText="1"/>
    </xf>
    <xf numFmtId="0" fontId="21" fillId="0" borderId="0" xfId="1" applyFont="1" applyAlignment="1">
      <alignment horizontal="center" vertical="center" wrapText="1"/>
    </xf>
    <xf numFmtId="169" fontId="60" fillId="0" borderId="0" xfId="10" applyFont="1" applyBorder="1" applyAlignment="1" applyProtection="1">
      <alignment vertical="center" wrapText="1"/>
    </xf>
    <xf numFmtId="169" fontId="22" fillId="0" borderId="62" xfId="10" applyFont="1" applyBorder="1" applyAlignment="1" applyProtection="1">
      <alignment horizontal="left" vertical="center" wrapText="1"/>
      <protection locked="0"/>
    </xf>
    <xf numFmtId="44" fontId="22" fillId="0" borderId="63" xfId="10" applyNumberFormat="1" applyFont="1" applyBorder="1" applyAlignment="1" applyProtection="1">
      <alignment horizontal="left" vertical="center" wrapText="1"/>
      <protection locked="0"/>
    </xf>
    <xf numFmtId="44" fontId="22" fillId="11" borderId="64" xfId="9" applyNumberFormat="1" applyFont="1" applyFill="1" applyBorder="1" applyAlignment="1" applyProtection="1">
      <alignment vertical="center" wrapText="1"/>
    </xf>
    <xf numFmtId="10" fontId="21" fillId="11" borderId="62" xfId="1" applyNumberFormat="1" applyFont="1" applyFill="1" applyBorder="1" applyAlignment="1">
      <alignment vertical="center" wrapText="1"/>
    </xf>
    <xf numFmtId="10" fontId="21" fillId="11" borderId="65" xfId="1" applyNumberFormat="1" applyFont="1" applyFill="1" applyBorder="1" applyAlignment="1">
      <alignment vertical="center" wrapText="1"/>
    </xf>
    <xf numFmtId="169" fontId="22" fillId="0" borderId="66" xfId="10" applyFont="1" applyBorder="1" applyAlignment="1" applyProtection="1">
      <alignment horizontal="left" vertical="center" wrapText="1"/>
      <protection locked="0"/>
    </xf>
    <xf numFmtId="44" fontId="22" fillId="0" borderId="67" xfId="10" applyNumberFormat="1" applyFont="1" applyBorder="1" applyAlignment="1" applyProtection="1">
      <alignment horizontal="left" vertical="center" wrapText="1"/>
      <protection locked="0"/>
    </xf>
    <xf numFmtId="44" fontId="22" fillId="11" borderId="68" xfId="1" applyNumberFormat="1" applyFont="1" applyFill="1" applyBorder="1" applyAlignment="1">
      <alignment vertical="center" wrapText="1"/>
    </xf>
    <xf numFmtId="44" fontId="22" fillId="11" borderId="69" xfId="9" applyNumberFormat="1" applyFont="1" applyFill="1" applyBorder="1" applyAlignment="1" applyProtection="1">
      <alignment vertical="center" wrapText="1"/>
    </xf>
    <xf numFmtId="10" fontId="21" fillId="11" borderId="66" xfId="1" applyNumberFormat="1" applyFont="1" applyFill="1" applyBorder="1" applyAlignment="1">
      <alignment vertical="center" wrapText="1"/>
    </xf>
    <xf numFmtId="10" fontId="21" fillId="11" borderId="70" xfId="1" applyNumberFormat="1" applyFont="1" applyFill="1" applyBorder="1" applyAlignment="1">
      <alignment vertical="center" wrapText="1"/>
    </xf>
    <xf numFmtId="0" fontId="9" fillId="0" borderId="71" xfId="1" applyFont="1" applyBorder="1" applyAlignment="1">
      <alignment vertical="center" wrapText="1"/>
    </xf>
    <xf numFmtId="44" fontId="22" fillId="0" borderId="72" xfId="10" applyNumberFormat="1" applyFont="1" applyBorder="1" applyAlignment="1" applyProtection="1">
      <alignment horizontal="left" vertical="center" wrapText="1"/>
      <protection locked="0"/>
    </xf>
    <xf numFmtId="169" fontId="22" fillId="0" borderId="73" xfId="10" applyFont="1" applyBorder="1" applyAlignment="1" applyProtection="1">
      <alignment horizontal="left" vertical="center" wrapText="1"/>
      <protection locked="0"/>
    </xf>
    <xf numFmtId="169" fontId="21" fillId="0" borderId="74" xfId="10" applyFont="1" applyBorder="1" applyAlignment="1" applyProtection="1">
      <alignment horizontal="left" vertical="center" wrapText="1"/>
    </xf>
    <xf numFmtId="169" fontId="22" fillId="0" borderId="75" xfId="10" applyFont="1" applyBorder="1" applyAlignment="1" applyProtection="1">
      <alignment horizontal="left" vertical="center" wrapText="1"/>
    </xf>
    <xf numFmtId="44" fontId="67" fillId="11" borderId="76" xfId="10" applyNumberFormat="1" applyFont="1" applyFill="1" applyBorder="1" applyAlignment="1" applyProtection="1">
      <alignment vertical="center" wrapText="1"/>
    </xf>
    <xf numFmtId="169" fontId="67" fillId="11" borderId="77" xfId="10" applyFont="1" applyFill="1" applyBorder="1" applyAlignment="1" applyProtection="1">
      <alignment vertical="center" wrapText="1"/>
    </xf>
    <xf numFmtId="44" fontId="67" fillId="11" borderId="78" xfId="1" applyNumberFormat="1" applyFont="1" applyFill="1" applyBorder="1" applyAlignment="1">
      <alignment horizontal="center" vertical="center" wrapText="1"/>
    </xf>
    <xf numFmtId="44" fontId="67" fillId="11" borderId="60" xfId="9" applyNumberFormat="1" applyFont="1" applyFill="1" applyBorder="1" applyAlignment="1" applyProtection="1">
      <alignment horizontal="center" vertical="center" wrapText="1"/>
    </xf>
    <xf numFmtId="10" fontId="60" fillId="11" borderId="66" xfId="11" applyNumberFormat="1" applyFont="1" applyFill="1" applyBorder="1" applyAlignment="1" applyProtection="1">
      <alignment vertical="center" wrapText="1"/>
    </xf>
    <xf numFmtId="10" fontId="60" fillId="11" borderId="70" xfId="11" applyNumberFormat="1" applyFont="1" applyFill="1" applyBorder="1" applyAlignment="1" applyProtection="1">
      <alignment vertical="center" wrapText="1"/>
    </xf>
    <xf numFmtId="169" fontId="21" fillId="0" borderId="0" xfId="10" applyFont="1" applyBorder="1" applyAlignment="1" applyProtection="1">
      <alignment horizontal="left" vertical="center" wrapText="1"/>
    </xf>
    <xf numFmtId="169" fontId="22" fillId="0" borderId="0" xfId="10" applyFont="1" applyBorder="1" applyAlignment="1" applyProtection="1">
      <alignment vertical="center" wrapText="1"/>
    </xf>
    <xf numFmtId="44" fontId="22" fillId="11" borderId="6" xfId="1" applyNumberFormat="1" applyFont="1" applyFill="1" applyBorder="1" applyAlignment="1">
      <alignment vertical="center" wrapText="1"/>
    </xf>
    <xf numFmtId="44" fontId="22" fillId="11" borderId="5" xfId="9" applyNumberFormat="1" applyFont="1" applyFill="1" applyBorder="1" applyAlignment="1" applyProtection="1">
      <alignment horizontal="right" vertical="center" wrapText="1"/>
    </xf>
    <xf numFmtId="10" fontId="21" fillId="11" borderId="73" xfId="11" applyNumberFormat="1" applyFont="1" applyFill="1" applyBorder="1" applyAlignment="1" applyProtection="1">
      <alignment vertical="center" wrapText="1"/>
    </xf>
    <xf numFmtId="10" fontId="21" fillId="11" borderId="79" xfId="11" applyNumberFormat="1" applyFont="1" applyFill="1" applyBorder="1" applyAlignment="1" applyProtection="1">
      <alignment vertical="center" wrapText="1"/>
    </xf>
    <xf numFmtId="10" fontId="62" fillId="11" borderId="81" xfId="11" applyNumberFormat="1" applyFont="1" applyFill="1" applyBorder="1" applyAlignment="1" applyProtection="1">
      <alignment horizontal="right" vertical="center" wrapText="1"/>
    </xf>
    <xf numFmtId="44" fontId="62" fillId="11" borderId="81" xfId="1" applyNumberFormat="1" applyFont="1" applyFill="1" applyBorder="1" applyAlignment="1">
      <alignment horizontal="center" vertical="center" wrapText="1"/>
    </xf>
    <xf numFmtId="44" fontId="62" fillId="11" borderId="82" xfId="1" applyNumberFormat="1" applyFont="1" applyFill="1" applyBorder="1" applyAlignment="1">
      <alignment horizontal="center" vertical="center" wrapText="1"/>
    </xf>
    <xf numFmtId="10" fontId="60" fillId="11" borderId="80" xfId="11" applyNumberFormat="1" applyFont="1" applyFill="1" applyBorder="1" applyAlignment="1" applyProtection="1">
      <alignment vertical="center" wrapText="1"/>
    </xf>
    <xf numFmtId="10" fontId="60" fillId="11" borderId="83" xfId="11" applyNumberFormat="1" applyFont="1" applyFill="1" applyBorder="1" applyAlignment="1" applyProtection="1">
      <alignment vertical="center" wrapText="1"/>
    </xf>
    <xf numFmtId="0" fontId="62" fillId="0" borderId="0" xfId="1" applyFont="1" applyAlignment="1">
      <alignment vertical="center" wrapText="1"/>
    </xf>
    <xf numFmtId="169" fontId="22" fillId="11" borderId="64" xfId="10" applyFont="1" applyFill="1" applyBorder="1" applyAlignment="1" applyProtection="1">
      <alignment horizontal="left" vertical="center" wrapText="1"/>
    </xf>
    <xf numFmtId="10" fontId="21" fillId="11" borderId="67" xfId="11" applyNumberFormat="1" applyFont="1" applyFill="1" applyBorder="1" applyAlignment="1" applyProtection="1">
      <alignment horizontal="right" vertical="center" wrapText="1"/>
    </xf>
    <xf numFmtId="44" fontId="22" fillId="0" borderId="62" xfId="1" applyNumberFormat="1" applyFont="1" applyBorder="1" applyAlignment="1" applyProtection="1">
      <alignment horizontal="right" vertical="center" wrapText="1"/>
      <protection locked="0"/>
    </xf>
    <xf numFmtId="44" fontId="22" fillId="11" borderId="67" xfId="9" applyNumberFormat="1" applyFont="1" applyFill="1" applyBorder="1" applyAlignment="1" applyProtection="1">
      <alignment horizontal="right" vertical="center" wrapText="1"/>
    </xf>
    <xf numFmtId="10" fontId="21" fillId="11" borderId="62" xfId="11" applyNumberFormat="1" applyFont="1" applyFill="1" applyBorder="1" applyAlignment="1" applyProtection="1">
      <alignment vertical="center" wrapText="1"/>
    </xf>
    <xf numFmtId="10" fontId="21" fillId="11" borderId="65" xfId="11" applyNumberFormat="1" applyFont="1" applyFill="1" applyBorder="1" applyAlignment="1" applyProtection="1">
      <alignment vertical="center" wrapText="1"/>
    </xf>
    <xf numFmtId="169" fontId="22" fillId="11" borderId="69" xfId="10" applyFont="1" applyFill="1" applyBorder="1" applyAlignment="1" applyProtection="1">
      <alignment horizontal="left" vertical="center" wrapText="1"/>
    </xf>
    <xf numFmtId="10" fontId="21" fillId="11" borderId="68" xfId="11" applyNumberFormat="1" applyFont="1" applyFill="1" applyBorder="1" applyAlignment="1" applyProtection="1">
      <alignment horizontal="right" vertical="center" wrapText="1"/>
    </xf>
    <xf numFmtId="44" fontId="22" fillId="0" borderId="66" xfId="1" applyNumberFormat="1" applyFont="1" applyBorder="1" applyAlignment="1" applyProtection="1">
      <alignment horizontal="right" vertical="center" wrapText="1"/>
      <protection locked="0"/>
    </xf>
    <xf numFmtId="44" fontId="22" fillId="11" borderId="68" xfId="9" applyNumberFormat="1" applyFont="1" applyFill="1" applyBorder="1" applyAlignment="1" applyProtection="1">
      <alignment horizontal="right" vertical="center" wrapText="1"/>
    </xf>
    <xf numFmtId="10" fontId="21" fillId="11" borderId="66" xfId="11" applyNumberFormat="1" applyFont="1" applyFill="1" applyBorder="1" applyAlignment="1" applyProtection="1">
      <alignment vertical="center" wrapText="1"/>
    </xf>
    <xf numFmtId="10" fontId="21" fillId="11" borderId="70" xfId="11" applyNumberFormat="1" applyFont="1" applyFill="1" applyBorder="1" applyAlignment="1" applyProtection="1">
      <alignment vertical="center" wrapText="1"/>
    </xf>
    <xf numFmtId="6" fontId="21" fillId="0" borderId="0" xfId="1" applyNumberFormat="1" applyFont="1" applyAlignment="1">
      <alignment vertical="center" wrapText="1"/>
    </xf>
    <xf numFmtId="169" fontId="21" fillId="0" borderId="71" xfId="10" applyFont="1" applyBorder="1" applyAlignment="1" applyProtection="1">
      <alignment horizontal="left" vertical="center" wrapText="1"/>
    </xf>
    <xf numFmtId="169" fontId="22" fillId="0" borderId="84" xfId="10" applyFont="1" applyBorder="1" applyAlignment="1" applyProtection="1">
      <alignment horizontal="left" vertical="center" wrapText="1"/>
      <protection locked="0"/>
    </xf>
    <xf numFmtId="169" fontId="22" fillId="11" borderId="85" xfId="10" applyFont="1" applyFill="1" applyBorder="1" applyAlignment="1" applyProtection="1">
      <alignment horizontal="left" vertical="center" wrapText="1"/>
    </xf>
    <xf numFmtId="10" fontId="22" fillId="11" borderId="86" xfId="11" applyNumberFormat="1" applyFont="1" applyFill="1" applyBorder="1" applyAlignment="1" applyProtection="1">
      <alignment horizontal="right" vertical="center" wrapText="1"/>
    </xf>
    <xf numFmtId="44" fontId="22" fillId="0" borderId="84" xfId="1" applyNumberFormat="1" applyFont="1" applyBorder="1" applyAlignment="1" applyProtection="1">
      <alignment horizontal="right" vertical="center" wrapText="1"/>
      <protection locked="0"/>
    </xf>
    <xf numFmtId="44" fontId="22" fillId="11" borderId="86" xfId="9" applyNumberFormat="1" applyFont="1" applyFill="1" applyBorder="1" applyAlignment="1" applyProtection="1">
      <alignment horizontal="right" vertical="center" wrapText="1"/>
    </xf>
    <xf numFmtId="169" fontId="22" fillId="11" borderId="87" xfId="10" applyFont="1" applyFill="1" applyBorder="1" applyAlignment="1" applyProtection="1">
      <alignment horizontal="left" vertical="center" wrapText="1"/>
    </xf>
    <xf numFmtId="10" fontId="22" fillId="11" borderId="88" xfId="11" applyNumberFormat="1" applyFont="1" applyFill="1" applyBorder="1" applyAlignment="1" applyProtection="1">
      <alignment horizontal="right" vertical="center" wrapText="1"/>
    </xf>
    <xf numFmtId="44" fontId="22" fillId="0" borderId="71" xfId="1" applyNumberFormat="1" applyFont="1" applyBorder="1" applyAlignment="1" applyProtection="1">
      <alignment horizontal="right" vertical="center" wrapText="1"/>
      <protection locked="0"/>
    </xf>
    <xf numFmtId="44" fontId="22" fillId="11" borderId="88" xfId="9" applyNumberFormat="1" applyFont="1" applyFill="1" applyBorder="1" applyAlignment="1" applyProtection="1">
      <alignment horizontal="right" vertical="center" wrapText="1"/>
    </xf>
    <xf numFmtId="10" fontId="21" fillId="11" borderId="89" xfId="11" applyNumberFormat="1" applyFont="1" applyFill="1" applyBorder="1" applyAlignment="1" applyProtection="1">
      <alignment vertical="center" wrapText="1"/>
    </xf>
    <xf numFmtId="10" fontId="21" fillId="11" borderId="90" xfId="11" applyNumberFormat="1" applyFont="1" applyFill="1" applyBorder="1" applyAlignment="1" applyProtection="1">
      <alignment vertical="center" wrapText="1"/>
    </xf>
    <xf numFmtId="169" fontId="60" fillId="0" borderId="74" xfId="10" applyFont="1" applyFill="1" applyBorder="1" applyAlignment="1" applyProtection="1">
      <alignment horizontal="left" vertical="center" wrapText="1"/>
    </xf>
    <xf numFmtId="169" fontId="22" fillId="11" borderId="5" xfId="10" applyFont="1" applyFill="1" applyBorder="1" applyAlignment="1" applyProtection="1">
      <alignment horizontal="left" vertical="center" wrapText="1"/>
    </xf>
    <xf numFmtId="10" fontId="22" fillId="11" borderId="6" xfId="11" applyNumberFormat="1" applyFont="1" applyFill="1" applyBorder="1" applyAlignment="1" applyProtection="1">
      <alignment horizontal="right" vertical="center" wrapText="1"/>
    </xf>
    <xf numFmtId="44" fontId="22" fillId="0" borderId="74" xfId="1" applyNumberFormat="1" applyFont="1" applyBorder="1" applyAlignment="1" applyProtection="1">
      <alignment horizontal="right" vertical="center" wrapText="1"/>
      <protection locked="0"/>
    </xf>
    <xf numFmtId="44" fontId="22" fillId="11" borderId="91" xfId="1" applyNumberFormat="1" applyFont="1" applyFill="1" applyBorder="1" applyAlignment="1">
      <alignment horizontal="right" vertical="center" wrapText="1"/>
    </xf>
    <xf numFmtId="10" fontId="21" fillId="11" borderId="0" xfId="11" applyNumberFormat="1" applyFont="1" applyFill="1" applyBorder="1" applyAlignment="1" applyProtection="1">
      <alignment vertical="center" wrapText="1"/>
    </xf>
    <xf numFmtId="10" fontId="21" fillId="11" borderId="55" xfId="11" applyNumberFormat="1" applyFont="1" applyFill="1" applyBorder="1" applyAlignment="1" applyProtection="1">
      <alignment vertical="center" wrapText="1"/>
    </xf>
    <xf numFmtId="44" fontId="62" fillId="11" borderId="80" xfId="1" applyNumberFormat="1" applyFont="1" applyFill="1" applyBorder="1" applyAlignment="1">
      <alignment horizontal="center" vertical="center" wrapText="1"/>
    </xf>
    <xf numFmtId="169" fontId="22" fillId="0" borderId="62" xfId="10" applyFont="1" applyBorder="1" applyAlignment="1" applyProtection="1">
      <alignment horizontal="left" vertical="center" wrapText="1"/>
    </xf>
    <xf numFmtId="10" fontId="22" fillId="11" borderId="67" xfId="11" applyNumberFormat="1" applyFont="1" applyFill="1" applyBorder="1" applyAlignment="1" applyProtection="1">
      <alignment horizontal="right" vertical="center" wrapText="1"/>
    </xf>
    <xf numFmtId="169" fontId="22" fillId="0" borderId="66" xfId="10" applyFont="1" applyBorder="1" applyAlignment="1" applyProtection="1">
      <alignment horizontal="left" vertical="center" wrapText="1"/>
    </xf>
    <xf numFmtId="10" fontId="21" fillId="11" borderId="71" xfId="11" applyNumberFormat="1" applyFont="1" applyFill="1" applyBorder="1" applyAlignment="1" applyProtection="1">
      <alignment vertical="center" wrapText="1"/>
    </xf>
    <xf numFmtId="10" fontId="21" fillId="11" borderId="92" xfId="11" applyNumberFormat="1" applyFont="1" applyFill="1" applyBorder="1" applyAlignment="1" applyProtection="1">
      <alignment vertical="center" wrapText="1"/>
    </xf>
    <xf numFmtId="169" fontId="22" fillId="0" borderId="74" xfId="10" applyFont="1" applyBorder="1" applyAlignment="1" applyProtection="1">
      <alignment horizontal="left" vertical="center" wrapText="1"/>
    </xf>
    <xf numFmtId="169" fontId="22" fillId="11" borderId="93" xfId="10" applyFont="1" applyFill="1" applyBorder="1" applyAlignment="1" applyProtection="1">
      <alignment horizontal="left" vertical="center" wrapText="1"/>
    </xf>
    <xf numFmtId="10" fontId="22" fillId="11" borderId="91" xfId="11" applyNumberFormat="1" applyFont="1" applyFill="1" applyBorder="1" applyAlignment="1" applyProtection="1">
      <alignment horizontal="right" vertical="center" wrapText="1"/>
    </xf>
    <xf numFmtId="44" fontId="22" fillId="11" borderId="91" xfId="9" applyNumberFormat="1" applyFont="1" applyFill="1" applyBorder="1" applyAlignment="1" applyProtection="1">
      <alignment horizontal="right" vertical="center" wrapText="1"/>
    </xf>
    <xf numFmtId="0" fontId="68" fillId="0" borderId="0" xfId="1" applyFont="1" applyAlignment="1">
      <alignment vertical="center" wrapText="1"/>
    </xf>
    <xf numFmtId="44" fontId="62" fillId="11" borderId="81" xfId="9" applyNumberFormat="1" applyFont="1" applyFill="1" applyBorder="1" applyAlignment="1" applyProtection="1">
      <alignment horizontal="center" vertical="center" wrapText="1"/>
    </xf>
    <xf numFmtId="169" fontId="22" fillId="0" borderId="71" xfId="10" applyFont="1" applyBorder="1" applyAlignment="1" applyProtection="1">
      <alignment horizontal="left" vertical="center" wrapText="1"/>
    </xf>
    <xf numFmtId="169" fontId="22" fillId="11" borderId="88" xfId="10" applyFont="1" applyFill="1" applyBorder="1" applyAlignment="1" applyProtection="1">
      <alignment horizontal="left" vertical="center" wrapText="1"/>
    </xf>
    <xf numFmtId="10" fontId="21" fillId="0" borderId="83" xfId="11" applyNumberFormat="1" applyFont="1" applyFill="1" applyBorder="1" applyAlignment="1" applyProtection="1">
      <alignment vertical="center" wrapText="1"/>
    </xf>
    <xf numFmtId="169" fontId="22" fillId="11" borderId="94" xfId="10" applyFont="1" applyFill="1" applyBorder="1" applyAlignment="1" applyProtection="1">
      <alignment horizontal="left" vertical="center" wrapText="1"/>
    </xf>
    <xf numFmtId="169" fontId="22" fillId="11" borderId="95" xfId="10" applyFont="1" applyFill="1" applyBorder="1" applyAlignment="1" applyProtection="1">
      <alignment horizontal="left" vertical="center" wrapText="1"/>
    </xf>
    <xf numFmtId="44" fontId="22" fillId="0" borderId="75" xfId="1" applyNumberFormat="1" applyFont="1" applyBorder="1" applyAlignment="1" applyProtection="1">
      <alignment horizontal="right" vertical="center" wrapText="1"/>
      <protection locked="0"/>
    </xf>
    <xf numFmtId="44" fontId="22" fillId="11" borderId="95" xfId="9" applyNumberFormat="1" applyFont="1" applyFill="1" applyBorder="1" applyAlignment="1" applyProtection="1">
      <alignment horizontal="right" vertical="center" wrapText="1"/>
    </xf>
    <xf numFmtId="0" fontId="69" fillId="0" borderId="0" xfId="1" applyFont="1" applyAlignment="1">
      <alignment vertical="center" wrapText="1"/>
    </xf>
    <xf numFmtId="44" fontId="70" fillId="3" borderId="97" xfId="1" applyNumberFormat="1" applyFont="1" applyFill="1" applyBorder="1" applyAlignment="1">
      <alignment horizontal="center" vertical="center" wrapText="1"/>
    </xf>
    <xf numFmtId="44" fontId="70" fillId="3" borderId="10" xfId="1" applyNumberFormat="1" applyFont="1" applyFill="1" applyBorder="1" applyAlignment="1">
      <alignment horizontal="center" vertical="center" wrapText="1"/>
    </xf>
    <xf numFmtId="168" fontId="21" fillId="0" borderId="0" xfId="9" applyFont="1" applyBorder="1" applyAlignment="1" applyProtection="1">
      <alignment vertical="center" wrapText="1"/>
    </xf>
    <xf numFmtId="0" fontId="25" fillId="0" borderId="30" xfId="1" applyFont="1" applyBorder="1" applyAlignment="1">
      <alignment horizontal="left" vertical="center"/>
    </xf>
    <xf numFmtId="0" fontId="25" fillId="0" borderId="31" xfId="1" applyFont="1" applyBorder="1" applyAlignment="1">
      <alignment horizontal="left" vertical="center"/>
    </xf>
    <xf numFmtId="0" fontId="20" fillId="2" borderId="31" xfId="2" applyFont="1" applyFill="1" applyBorder="1" applyAlignment="1">
      <alignment horizontal="left" vertical="center"/>
    </xf>
    <xf numFmtId="0" fontId="10" fillId="2" borderId="0" xfId="2" applyFont="1" applyFill="1" applyAlignment="1">
      <alignment horizontal="center" vertical="center" wrapText="1"/>
    </xf>
    <xf numFmtId="164" fontId="23" fillId="5" borderId="56" xfId="2" applyNumberFormat="1" applyFont="1" applyFill="1" applyBorder="1" applyAlignment="1">
      <alignment horizontal="left" vertical="center"/>
    </xf>
    <xf numFmtId="2" fontId="9" fillId="6" borderId="56" xfId="2" applyNumberFormat="1" applyFont="1" applyFill="1" applyBorder="1" applyAlignment="1">
      <alignment horizontal="center" vertical="center"/>
    </xf>
    <xf numFmtId="164" fontId="23" fillId="5" borderId="56" xfId="2" applyNumberFormat="1" applyFont="1" applyFill="1" applyBorder="1" applyAlignment="1">
      <alignment vertical="center"/>
    </xf>
    <xf numFmtId="170" fontId="60" fillId="11" borderId="80" xfId="11" applyNumberFormat="1" applyFont="1" applyFill="1" applyBorder="1" applyAlignment="1" applyProtection="1">
      <alignment vertical="center" wrapText="1"/>
    </xf>
    <xf numFmtId="170" fontId="62" fillId="11" borderId="80" xfId="10" applyNumberFormat="1" applyFont="1" applyFill="1" applyBorder="1" applyAlignment="1" applyProtection="1">
      <alignment vertical="center" wrapText="1"/>
    </xf>
    <xf numFmtId="0" fontId="20" fillId="2" borderId="43" xfId="7" applyFont="1" applyFill="1" applyBorder="1" applyAlignment="1">
      <alignment horizontal="center" vertical="center"/>
    </xf>
    <xf numFmtId="3" fontId="21" fillId="0" borderId="0" xfId="9" applyNumberFormat="1" applyFont="1" applyAlignment="1" applyProtection="1">
      <alignment vertical="center" wrapText="1"/>
    </xf>
    <xf numFmtId="3" fontId="28" fillId="0" borderId="0" xfId="1" applyNumberFormat="1" applyFont="1" applyAlignment="1">
      <alignment vertical="center"/>
    </xf>
    <xf numFmtId="3" fontId="9" fillId="0" borderId="0" xfId="1" applyNumberFormat="1" applyFont="1"/>
    <xf numFmtId="3" fontId="28" fillId="0" borderId="0" xfId="4" applyNumberFormat="1" applyFont="1"/>
    <xf numFmtId="0" fontId="9" fillId="0" borderId="0" xfId="1" applyFont="1" applyAlignment="1">
      <alignment horizontal="center"/>
    </xf>
    <xf numFmtId="0" fontId="28" fillId="0" borderId="0" xfId="4" applyFont="1" applyAlignment="1">
      <alignment horizontal="center"/>
    </xf>
    <xf numFmtId="170" fontId="21" fillId="0" borderId="0" xfId="1" applyNumberFormat="1" applyFont="1" applyAlignment="1">
      <alignment vertical="center" wrapText="1"/>
    </xf>
    <xf numFmtId="170" fontId="21" fillId="0" borderId="0" xfId="1" applyNumberFormat="1" applyFont="1" applyAlignment="1">
      <alignment horizontal="center" vertical="center" wrapText="1"/>
    </xf>
    <xf numFmtId="170" fontId="28" fillId="0" borderId="0" xfId="1" applyNumberFormat="1" applyFont="1" applyAlignment="1">
      <alignment vertical="center"/>
    </xf>
    <xf numFmtId="170" fontId="28" fillId="0" borderId="0" xfId="1" applyNumberFormat="1" applyFont="1" applyAlignment="1">
      <alignment horizontal="center" vertical="center"/>
    </xf>
    <xf numFmtId="170" fontId="9" fillId="0" borderId="0" xfId="1" applyNumberFormat="1" applyFont="1"/>
    <xf numFmtId="170" fontId="9" fillId="0" borderId="0" xfId="1" applyNumberFormat="1" applyFont="1" applyAlignment="1">
      <alignment horizontal="center"/>
    </xf>
    <xf numFmtId="170" fontId="28" fillId="0" borderId="0" xfId="4" applyNumberFormat="1" applyFont="1"/>
    <xf numFmtId="170" fontId="28" fillId="0" borderId="0" xfId="4" applyNumberFormat="1" applyFont="1" applyAlignment="1">
      <alignment horizontal="center"/>
    </xf>
    <xf numFmtId="170" fontId="9" fillId="0" borderId="0" xfId="1" applyNumberFormat="1" applyFont="1" applyAlignment="1">
      <alignment vertical="center"/>
    </xf>
    <xf numFmtId="170" fontId="9" fillId="0" borderId="0" xfId="1" applyNumberFormat="1" applyFont="1" applyAlignment="1">
      <alignment horizontal="center" vertical="center"/>
    </xf>
    <xf numFmtId="170" fontId="47" fillId="0" borderId="0" xfId="1" applyNumberFormat="1" applyFont="1" applyAlignment="1" applyProtection="1">
      <alignment wrapText="1"/>
      <protection locked="0"/>
    </xf>
    <xf numFmtId="170" fontId="12" fillId="0" borderId="0" xfId="1" applyNumberFormat="1" applyFont="1" applyAlignment="1">
      <alignment horizontal="center" vertical="center"/>
    </xf>
    <xf numFmtId="170" fontId="55" fillId="0" borderId="0" xfId="1" applyNumberFormat="1" applyFont="1" applyAlignment="1">
      <alignment vertical="center"/>
    </xf>
    <xf numFmtId="170" fontId="28" fillId="0" borderId="0" xfId="1" applyNumberFormat="1" applyFont="1" applyAlignment="1">
      <alignment vertical="center" wrapText="1"/>
    </xf>
    <xf numFmtId="170" fontId="62" fillId="0" borderId="0" xfId="1" applyNumberFormat="1" applyFont="1" applyAlignment="1">
      <alignment vertical="center" wrapText="1"/>
    </xf>
    <xf numFmtId="170" fontId="68" fillId="0" borderId="0" xfId="1" applyNumberFormat="1" applyFont="1" applyAlignment="1">
      <alignment vertical="center" wrapText="1"/>
    </xf>
    <xf numFmtId="170" fontId="69" fillId="0" borderId="0" xfId="1" applyNumberFormat="1" applyFont="1" applyAlignment="1">
      <alignment vertical="center" wrapText="1"/>
    </xf>
    <xf numFmtId="170" fontId="13" fillId="0" borderId="0" xfId="1" applyNumberFormat="1" applyFont="1" applyAlignment="1">
      <alignment vertical="center"/>
    </xf>
    <xf numFmtId="170" fontId="48" fillId="0" borderId="0" xfId="1" applyNumberFormat="1" applyFont="1" applyAlignment="1">
      <alignment horizontal="center" vertical="center"/>
    </xf>
    <xf numFmtId="170" fontId="9" fillId="6" borderId="9" xfId="1" applyNumberFormat="1" applyFont="1" applyFill="1" applyBorder="1" applyAlignment="1">
      <alignment vertical="center"/>
    </xf>
    <xf numFmtId="170" fontId="9" fillId="6" borderId="18" xfId="1" applyNumberFormat="1" applyFont="1" applyFill="1" applyBorder="1" applyAlignment="1">
      <alignment vertical="center"/>
    </xf>
    <xf numFmtId="170" fontId="9" fillId="6" borderId="39" xfId="1" applyNumberFormat="1" applyFont="1" applyFill="1" applyBorder="1" applyAlignment="1">
      <alignment vertical="center"/>
    </xf>
    <xf numFmtId="170" fontId="9" fillId="6" borderId="51" xfId="1" applyNumberFormat="1" applyFont="1" applyFill="1" applyBorder="1" applyAlignment="1">
      <alignment vertical="center"/>
    </xf>
    <xf numFmtId="170" fontId="19" fillId="3" borderId="54" xfId="1" applyNumberFormat="1" applyFont="1" applyFill="1" applyBorder="1" applyAlignment="1">
      <alignment vertical="center"/>
    </xf>
    <xf numFmtId="170" fontId="58" fillId="0" borderId="0" xfId="1" applyNumberFormat="1" applyFont="1" applyAlignment="1">
      <alignment wrapText="1"/>
    </xf>
    <xf numFmtId="170" fontId="27" fillId="0" borderId="0" xfId="1" applyNumberFormat="1" applyFont="1" applyAlignment="1" applyProtection="1">
      <alignment wrapText="1"/>
      <protection locked="0"/>
    </xf>
    <xf numFmtId="170" fontId="31" fillId="0" borderId="0" xfId="1" applyNumberFormat="1" applyFont="1" applyAlignment="1">
      <alignment vertical="center"/>
    </xf>
    <xf numFmtId="170" fontId="9" fillId="0" borderId="0" xfId="1" applyNumberFormat="1" applyFont="1" applyAlignment="1">
      <alignment horizontal="left" vertical="center"/>
    </xf>
    <xf numFmtId="170" fontId="12" fillId="0" borderId="0" xfId="1" applyNumberFormat="1" applyFont="1" applyAlignment="1">
      <alignment vertical="center"/>
    </xf>
    <xf numFmtId="170" fontId="42" fillId="10" borderId="9" xfId="1" applyNumberFormat="1" applyFont="1" applyFill="1" applyBorder="1" applyAlignment="1" applyProtection="1">
      <alignment horizontal="center"/>
      <protection locked="0"/>
    </xf>
    <xf numFmtId="170" fontId="42" fillId="10" borderId="18" xfId="1" applyNumberFormat="1" applyFont="1" applyFill="1" applyBorder="1" applyAlignment="1" applyProtection="1">
      <alignment horizontal="center"/>
      <protection locked="0"/>
    </xf>
    <xf numFmtId="170" fontId="42" fillId="10" borderId="39" xfId="1" applyNumberFormat="1" applyFont="1" applyFill="1" applyBorder="1" applyAlignment="1" applyProtection="1">
      <alignment horizontal="center"/>
      <protection locked="0"/>
    </xf>
    <xf numFmtId="170" fontId="25" fillId="0" borderId="31" xfId="1" applyNumberFormat="1" applyFont="1" applyBorder="1" applyAlignment="1">
      <alignment horizontal="left" vertical="center"/>
    </xf>
    <xf numFmtId="0" fontId="19" fillId="0" borderId="0" xfId="1" applyFont="1" applyAlignment="1">
      <alignment horizontal="center" vertical="center" wrapText="1"/>
    </xf>
    <xf numFmtId="0" fontId="19" fillId="0" borderId="0" xfId="1" applyFont="1"/>
    <xf numFmtId="0" fontId="19" fillId="0" borderId="0" xfId="4" applyFont="1"/>
    <xf numFmtId="0" fontId="19" fillId="0" borderId="0" xfId="1" applyFont="1" applyAlignment="1">
      <alignment vertical="center"/>
    </xf>
    <xf numFmtId="165" fontId="46" fillId="12" borderId="0" xfId="5" applyNumberFormat="1" applyFont="1" applyFill="1" applyBorder="1" applyAlignment="1">
      <alignment horizontal="center" vertical="center"/>
    </xf>
    <xf numFmtId="166" fontId="46" fillId="12" borderId="0" xfId="5" applyNumberFormat="1" applyFont="1" applyFill="1" applyBorder="1" applyAlignment="1">
      <alignment horizontal="center" vertical="center"/>
    </xf>
    <xf numFmtId="9" fontId="46" fillId="12" borderId="0" xfId="6" applyFont="1" applyFill="1" applyBorder="1" applyAlignment="1">
      <alignment horizontal="center" vertical="center"/>
    </xf>
    <xf numFmtId="0" fontId="25" fillId="6" borderId="34" xfId="13" applyFont="1" applyFill="1" applyBorder="1" applyAlignment="1" applyProtection="1">
      <alignment horizontal="center" vertical="center"/>
      <protection locked="0"/>
    </xf>
    <xf numFmtId="0" fontId="25" fillId="6" borderId="0" xfId="13" applyFont="1" applyFill="1" applyAlignment="1" applyProtection="1">
      <alignment horizontal="center" vertical="center"/>
      <protection locked="0"/>
    </xf>
    <xf numFmtId="2" fontId="25" fillId="6" borderId="0" xfId="13" applyNumberFormat="1" applyFont="1" applyFill="1" applyAlignment="1" applyProtection="1">
      <alignment horizontal="center" vertical="center"/>
      <protection locked="0"/>
    </xf>
    <xf numFmtId="0" fontId="25" fillId="6" borderId="0" xfId="13" applyFont="1" applyFill="1" applyAlignment="1" applyProtection="1">
      <alignment horizontal="center"/>
      <protection locked="0"/>
    </xf>
    <xf numFmtId="0" fontId="71" fillId="2" borderId="43" xfId="7" applyFont="1" applyFill="1" applyBorder="1" applyAlignment="1">
      <alignment horizontal="center" vertical="center" wrapText="1"/>
    </xf>
    <xf numFmtId="0" fontId="24" fillId="3" borderId="53" xfId="1" applyFont="1" applyFill="1" applyBorder="1" applyAlignment="1">
      <alignment vertical="center"/>
    </xf>
    <xf numFmtId="0" fontId="24" fillId="3" borderId="13" xfId="1" applyFont="1" applyFill="1" applyBorder="1" applyAlignment="1">
      <alignment vertical="center"/>
    </xf>
    <xf numFmtId="0" fontId="41" fillId="9" borderId="32" xfId="4" applyFont="1" applyFill="1" applyBorder="1" applyAlignment="1">
      <alignment horizontal="center" vertical="center" wrapText="1"/>
    </xf>
    <xf numFmtId="0" fontId="41" fillId="9" borderId="34" xfId="4" applyFont="1" applyFill="1" applyBorder="1" applyAlignment="1">
      <alignment horizontal="center" vertical="center" wrapText="1"/>
    </xf>
    <xf numFmtId="0" fontId="60" fillId="3" borderId="42" xfId="1" applyFont="1" applyFill="1" applyBorder="1" applyAlignment="1">
      <alignment horizontal="center" vertical="center"/>
    </xf>
    <xf numFmtId="4" fontId="37" fillId="2" borderId="41" xfId="1" applyNumberFormat="1" applyFont="1" applyFill="1" applyBorder="1" applyAlignment="1">
      <alignment horizontal="right"/>
    </xf>
    <xf numFmtId="0" fontId="20" fillId="4" borderId="0" xfId="1" applyFont="1" applyFill="1" applyAlignment="1">
      <alignment vertical="center" textRotation="90"/>
    </xf>
    <xf numFmtId="0" fontId="25" fillId="0" borderId="30" xfId="1" applyFont="1" applyBorder="1" applyAlignment="1">
      <alignment horizontal="left" vertical="center"/>
    </xf>
    <xf numFmtId="0" fontId="25" fillId="0" borderId="31" xfId="1" applyFont="1" applyBorder="1" applyAlignment="1">
      <alignment horizontal="left" vertical="center"/>
    </xf>
    <xf numFmtId="0" fontId="20" fillId="13" borderId="0" xfId="1" applyFont="1" applyFill="1" applyAlignment="1">
      <alignment vertical="center" textRotation="90"/>
    </xf>
    <xf numFmtId="0" fontId="20" fillId="8" borderId="0" xfId="1" applyFont="1" applyFill="1" applyAlignment="1">
      <alignment horizontal="center" vertical="center" textRotation="90"/>
    </xf>
    <xf numFmtId="0" fontId="41" fillId="9" borderId="14" xfId="4" applyFont="1" applyFill="1" applyBorder="1" applyAlignment="1">
      <alignment horizontal="center" vertical="center" wrapText="1"/>
    </xf>
    <xf numFmtId="0" fontId="41" fillId="9" borderId="16" xfId="4" applyFont="1" applyFill="1" applyBorder="1" applyAlignment="1">
      <alignment horizontal="center" vertical="center" wrapText="1"/>
    </xf>
    <xf numFmtId="165" fontId="46" fillId="12" borderId="32" xfId="5" applyNumberFormat="1" applyFont="1" applyFill="1" applyBorder="1" applyAlignment="1">
      <alignment horizontal="center" vertical="center"/>
    </xf>
    <xf numFmtId="165" fontId="46" fillId="12" borderId="34" xfId="5" applyNumberFormat="1" applyFont="1" applyFill="1" applyBorder="1" applyAlignment="1">
      <alignment horizontal="center" vertical="center"/>
    </xf>
    <xf numFmtId="165" fontId="46" fillId="12" borderId="37" xfId="5" applyNumberFormat="1" applyFont="1" applyFill="1" applyBorder="1" applyAlignment="1">
      <alignment horizontal="center" vertical="center"/>
    </xf>
    <xf numFmtId="166" fontId="46" fillId="12" borderId="32" xfId="5" applyNumberFormat="1" applyFont="1" applyFill="1" applyBorder="1" applyAlignment="1">
      <alignment horizontal="center" vertical="center"/>
    </xf>
    <xf numFmtId="166" fontId="46" fillId="12" borderId="34" xfId="5" applyNumberFormat="1" applyFont="1" applyFill="1" applyBorder="1" applyAlignment="1">
      <alignment horizontal="center" vertical="center"/>
    </xf>
    <xf numFmtId="166" fontId="46" fillId="12" borderId="37" xfId="5" applyNumberFormat="1" applyFont="1" applyFill="1" applyBorder="1" applyAlignment="1">
      <alignment horizontal="center" vertical="center"/>
    </xf>
    <xf numFmtId="0" fontId="41" fillId="9" borderId="15" xfId="4" applyFont="1" applyFill="1" applyBorder="1" applyAlignment="1">
      <alignment horizontal="center" vertical="center" wrapText="1"/>
    </xf>
    <xf numFmtId="0" fontId="37" fillId="2" borderId="6" xfId="1" applyFont="1" applyFill="1" applyBorder="1" applyAlignment="1">
      <alignment horizontal="center" vertical="center" wrapText="1"/>
    </xf>
    <xf numFmtId="0" fontId="37" fillId="2" borderId="9" xfId="1" applyFont="1" applyFill="1" applyBorder="1" applyAlignment="1">
      <alignment horizontal="center" vertical="center" wrapText="1"/>
    </xf>
    <xf numFmtId="0" fontId="39" fillId="2" borderId="7" xfId="1" applyFont="1" applyFill="1" applyBorder="1" applyAlignment="1">
      <alignment horizontal="center" textRotation="90"/>
    </xf>
    <xf numFmtId="0" fontId="39" fillId="2" borderId="12" xfId="1" applyFont="1" applyFill="1" applyBorder="1" applyAlignment="1">
      <alignment horizontal="center" textRotation="90"/>
    </xf>
    <xf numFmtId="9" fontId="46" fillId="12" borderId="32" xfId="6" applyFont="1" applyFill="1" applyBorder="1" applyAlignment="1">
      <alignment horizontal="center" vertical="center"/>
    </xf>
    <xf numFmtId="9" fontId="46" fillId="12" borderId="34" xfId="6" applyFont="1" applyFill="1" applyBorder="1" applyAlignment="1">
      <alignment horizontal="center" vertical="center"/>
    </xf>
    <xf numFmtId="9" fontId="46" fillId="12" borderId="37" xfId="6" applyFont="1" applyFill="1" applyBorder="1" applyAlignment="1">
      <alignment horizontal="center" vertical="center"/>
    </xf>
    <xf numFmtId="0" fontId="40" fillId="7" borderId="29" xfId="1" applyFont="1" applyFill="1" applyBorder="1" applyAlignment="1">
      <alignment horizontal="center" vertical="center"/>
    </xf>
    <xf numFmtId="0" fontId="40" fillId="7" borderId="10" xfId="1" applyFont="1" applyFill="1" applyBorder="1" applyAlignment="1">
      <alignment horizontal="center" vertical="center"/>
    </xf>
    <xf numFmtId="0" fontId="39" fillId="2" borderId="6" xfId="1" applyFont="1" applyFill="1" applyBorder="1" applyAlignment="1">
      <alignment horizontal="center" textRotation="90"/>
    </xf>
    <xf numFmtId="0" fontId="39" fillId="2" borderId="9" xfId="1" applyFont="1" applyFill="1" applyBorder="1" applyAlignment="1">
      <alignment horizontal="center" textRotation="90"/>
    </xf>
    <xf numFmtId="0" fontId="5" fillId="0" borderId="0" xfId="1" applyFont="1" applyAlignment="1" applyProtection="1">
      <alignment horizontal="center" vertical="top" wrapText="1"/>
      <protection locked="0"/>
    </xf>
    <xf numFmtId="0" fontId="4" fillId="0" borderId="0" xfId="1" applyFont="1" applyAlignment="1" applyProtection="1">
      <alignment horizontal="center" vertical="top" wrapText="1"/>
      <protection locked="0"/>
    </xf>
    <xf numFmtId="0" fontId="16" fillId="0" borderId="0" xfId="1" applyFont="1" applyAlignment="1">
      <alignment horizontal="right" vertical="center"/>
    </xf>
    <xf numFmtId="0" fontId="13" fillId="2" borderId="0" xfId="1" applyFont="1" applyFill="1" applyAlignment="1">
      <alignment horizontal="left" vertical="center"/>
    </xf>
    <xf numFmtId="0" fontId="18" fillId="2" borderId="1" xfId="1" applyFont="1" applyFill="1" applyBorder="1" applyAlignment="1">
      <alignment horizontal="center"/>
    </xf>
    <xf numFmtId="0" fontId="18" fillId="2" borderId="2" xfId="1" applyFont="1" applyFill="1" applyBorder="1" applyAlignment="1">
      <alignment horizontal="center"/>
    </xf>
    <xf numFmtId="0" fontId="18" fillId="2" borderId="3" xfId="1" applyFont="1" applyFill="1" applyBorder="1" applyAlignment="1">
      <alignment horizontal="center"/>
    </xf>
    <xf numFmtId="0" fontId="37" fillId="2" borderId="8" xfId="1" applyFont="1" applyFill="1" applyBorder="1" applyAlignment="1">
      <alignment horizontal="center" vertical="center"/>
    </xf>
    <xf numFmtId="0" fontId="37" fillId="2" borderId="19" xfId="1" applyFont="1" applyFill="1" applyBorder="1" applyAlignment="1">
      <alignment horizontal="center" vertical="center"/>
    </xf>
    <xf numFmtId="0" fontId="37" fillId="2" borderId="20" xfId="1" applyFont="1" applyFill="1" applyBorder="1" applyAlignment="1">
      <alignment horizontal="center" vertical="center"/>
    </xf>
    <xf numFmtId="0" fontId="37" fillId="2" borderId="21" xfId="1" applyFont="1" applyFill="1" applyBorder="1" applyAlignment="1">
      <alignment horizontal="center" textRotation="90"/>
    </xf>
    <xf numFmtId="0" fontId="37" fillId="2" borderId="25" xfId="1" applyFont="1" applyFill="1" applyBorder="1"/>
    <xf numFmtId="0" fontId="37" fillId="2" borderId="6" xfId="1" applyFont="1" applyFill="1" applyBorder="1" applyAlignment="1">
      <alignment horizontal="center" textRotation="90"/>
    </xf>
    <xf numFmtId="0" fontId="37" fillId="2" borderId="9" xfId="1" applyFont="1" applyFill="1" applyBorder="1"/>
    <xf numFmtId="0" fontId="19" fillId="2" borderId="9" xfId="1" applyFont="1" applyFill="1" applyBorder="1"/>
    <xf numFmtId="170" fontId="37" fillId="2" borderId="6" xfId="1" applyNumberFormat="1" applyFont="1" applyFill="1" applyBorder="1" applyAlignment="1">
      <alignment horizontal="center" textRotation="90"/>
    </xf>
    <xf numFmtId="170" fontId="37" fillId="2" borderId="9" xfId="1" applyNumberFormat="1" applyFont="1" applyFill="1" applyBorder="1"/>
    <xf numFmtId="0" fontId="38" fillId="2" borderId="6" xfId="1" applyFont="1" applyFill="1" applyBorder="1" applyAlignment="1">
      <alignment horizontal="center" textRotation="90"/>
    </xf>
    <xf numFmtId="0" fontId="38" fillId="2" borderId="9" xfId="1" applyFont="1" applyFill="1" applyBorder="1"/>
    <xf numFmtId="0" fontId="38" fillId="2" borderId="22" xfId="1" applyFont="1" applyFill="1" applyBorder="1" applyAlignment="1">
      <alignment horizontal="center" textRotation="90"/>
    </xf>
    <xf numFmtId="0" fontId="38" fillId="2" borderId="26" xfId="1" applyFont="1" applyFill="1" applyBorder="1"/>
    <xf numFmtId="0" fontId="39" fillId="2" borderId="23" xfId="1" applyFont="1" applyFill="1" applyBorder="1" applyAlignment="1">
      <alignment horizontal="center" textRotation="90"/>
    </xf>
    <xf numFmtId="0" fontId="39" fillId="2" borderId="27" xfId="1" applyFont="1" applyFill="1" applyBorder="1" applyAlignment="1">
      <alignment horizontal="center" textRotation="90"/>
    </xf>
    <xf numFmtId="0" fontId="34" fillId="0" borderId="0" xfId="3" applyFont="1" applyAlignment="1">
      <alignment horizontal="left" vertical="center" wrapText="1"/>
    </xf>
    <xf numFmtId="0" fontId="8" fillId="0" borderId="0" xfId="1" applyFont="1" applyAlignment="1" applyProtection="1">
      <alignment horizontal="center" vertical="top" wrapText="1"/>
      <protection locked="0"/>
    </xf>
    <xf numFmtId="0" fontId="13" fillId="2" borderId="0" xfId="1" applyFont="1" applyFill="1" applyAlignment="1">
      <alignment horizontal="center" vertical="center"/>
    </xf>
    <xf numFmtId="0" fontId="18" fillId="2" borderId="1" xfId="2" applyFont="1" applyFill="1" applyBorder="1" applyAlignment="1">
      <alignment horizontal="center"/>
    </xf>
    <xf numFmtId="0" fontId="18" fillId="2" borderId="2" xfId="2" applyFont="1" applyFill="1" applyBorder="1" applyAlignment="1">
      <alignment horizontal="center"/>
    </xf>
    <xf numFmtId="0" fontId="18" fillId="2" borderId="3" xfId="2" applyFont="1" applyFill="1" applyBorder="1" applyAlignment="1">
      <alignment horizontal="center"/>
    </xf>
    <xf numFmtId="0" fontId="9" fillId="0" borderId="0" xfId="1" applyFont="1" applyAlignment="1">
      <alignment horizontal="left" vertical="center" wrapText="1"/>
    </xf>
    <xf numFmtId="0" fontId="20" fillId="2" borderId="0" xfId="2" applyFont="1" applyFill="1" applyAlignment="1">
      <alignment horizontal="center" vertical="center"/>
    </xf>
    <xf numFmtId="164" fontId="60" fillId="3" borderId="17" xfId="1" applyNumberFormat="1" applyFont="1" applyFill="1" applyBorder="1" applyAlignment="1">
      <alignment horizontal="center" vertical="center"/>
    </xf>
    <xf numFmtId="164" fontId="60" fillId="3" borderId="41" xfId="1" applyNumberFormat="1" applyFont="1" applyFill="1" applyBorder="1" applyAlignment="1">
      <alignment horizontal="center" vertical="center"/>
    </xf>
    <xf numFmtId="164" fontId="60" fillId="3" borderId="47" xfId="1" applyNumberFormat="1" applyFont="1" applyFill="1" applyBorder="1" applyAlignment="1">
      <alignment horizontal="center" vertical="center"/>
    </xf>
    <xf numFmtId="0" fontId="36" fillId="2" borderId="0" xfId="1" applyFont="1" applyFill="1" applyAlignment="1">
      <alignment horizontal="left" vertical="center"/>
    </xf>
    <xf numFmtId="0" fontId="57" fillId="2" borderId="1" xfId="1" applyFont="1" applyFill="1" applyBorder="1" applyAlignment="1">
      <alignment horizontal="center"/>
    </xf>
    <xf numFmtId="0" fontId="57" fillId="2" borderId="2" xfId="1" applyFont="1" applyFill="1" applyBorder="1" applyAlignment="1">
      <alignment horizontal="center"/>
    </xf>
    <xf numFmtId="0" fontId="57" fillId="2" borderId="3" xfId="1" applyFont="1" applyFill="1" applyBorder="1" applyAlignment="1">
      <alignment horizontal="center"/>
    </xf>
    <xf numFmtId="0" fontId="28" fillId="11" borderId="0" xfId="4" applyFont="1" applyFill="1" applyAlignment="1">
      <alignment horizontal="center" vertical="center" wrapText="1"/>
    </xf>
    <xf numFmtId="0" fontId="37" fillId="2" borderId="0" xfId="4" applyFont="1" applyFill="1" applyAlignment="1">
      <alignment horizontal="center" vertical="center" wrapText="1"/>
    </xf>
    <xf numFmtId="0" fontId="28" fillId="0" borderId="0" xfId="4" applyFont="1" applyAlignment="1">
      <alignment horizontal="center" vertical="center" wrapText="1"/>
    </xf>
    <xf numFmtId="167" fontId="28" fillId="0" borderId="0" xfId="8" applyFont="1" applyFill="1" applyBorder="1" applyAlignment="1">
      <alignment horizontal="center" vertical="center"/>
    </xf>
    <xf numFmtId="0" fontId="28" fillId="0" borderId="0" xfId="4" applyFont="1" applyAlignment="1">
      <alignment horizontal="center" vertical="center"/>
    </xf>
    <xf numFmtId="0" fontId="4" fillId="0" borderId="0" xfId="1" applyFont="1" applyAlignment="1" applyProtection="1">
      <alignment horizontal="center" wrapText="1"/>
      <protection locked="0"/>
    </xf>
    <xf numFmtId="167" fontId="28" fillId="0" borderId="0" xfId="8" applyFont="1" applyFill="1" applyBorder="1" applyAlignment="1">
      <alignment horizontal="center" vertical="center" wrapText="1"/>
    </xf>
    <xf numFmtId="0" fontId="5" fillId="0" borderId="0" xfId="1" applyFont="1" applyAlignment="1" applyProtection="1">
      <alignment horizontal="center" wrapText="1"/>
      <protection locked="0"/>
    </xf>
    <xf numFmtId="0" fontId="20" fillId="2" borderId="4" xfId="1" applyFont="1" applyFill="1" applyBorder="1" applyAlignment="1">
      <alignment horizontal="center" vertical="center" wrapText="1"/>
    </xf>
    <xf numFmtId="0" fontId="20" fillId="2" borderId="45" xfId="1" applyFont="1" applyFill="1" applyBorder="1" applyAlignment="1">
      <alignment horizontal="center" vertical="center" wrapText="1"/>
    </xf>
    <xf numFmtId="0" fontId="20" fillId="2" borderId="43" xfId="7" applyFont="1" applyFill="1" applyBorder="1" applyAlignment="1">
      <alignment horizontal="center" vertical="center" wrapText="1"/>
    </xf>
    <xf numFmtId="0" fontId="20" fillId="2" borderId="43" xfId="7" applyFont="1" applyFill="1" applyBorder="1" applyAlignment="1">
      <alignment horizontal="center" vertical="center"/>
    </xf>
    <xf numFmtId="0" fontId="19" fillId="2" borderId="43" xfId="7" applyFont="1" applyFill="1" applyBorder="1" applyAlignment="1">
      <alignment horizontal="center" vertical="center" wrapText="1"/>
    </xf>
    <xf numFmtId="170" fontId="20" fillId="2" borderId="43" xfId="7" applyNumberFormat="1" applyFont="1" applyFill="1" applyBorder="1" applyAlignment="1">
      <alignment horizontal="center" vertical="center" wrapText="1"/>
    </xf>
    <xf numFmtId="0" fontId="20" fillId="2" borderId="44" xfId="7" applyFont="1" applyFill="1" applyBorder="1" applyAlignment="1">
      <alignment horizontal="center" vertical="center" wrapText="1"/>
    </xf>
    <xf numFmtId="169" fontId="62" fillId="11" borderId="80" xfId="10" applyFont="1" applyFill="1" applyBorder="1" applyAlignment="1" applyProtection="1">
      <alignment horizontal="left" vertical="center" wrapText="1"/>
    </xf>
    <xf numFmtId="169" fontId="70" fillId="3" borderId="96" xfId="10" applyFont="1" applyFill="1" applyBorder="1" applyAlignment="1" applyProtection="1">
      <alignment horizontal="center" vertical="center" wrapText="1"/>
    </xf>
    <xf numFmtId="169" fontId="70" fillId="3" borderId="15" xfId="10" applyFont="1" applyFill="1" applyBorder="1" applyAlignment="1" applyProtection="1">
      <alignment horizontal="center" vertical="center" wrapText="1"/>
    </xf>
    <xf numFmtId="0" fontId="66" fillId="2" borderId="61" xfId="1" applyFont="1" applyFill="1" applyBorder="1" applyAlignment="1">
      <alignment horizontal="center" vertical="center" wrapText="1"/>
    </xf>
    <xf numFmtId="0" fontId="66" fillId="2" borderId="58" xfId="1" applyFont="1" applyFill="1" applyBorder="1" applyAlignment="1">
      <alignment horizontal="center" vertical="center" wrapText="1"/>
    </xf>
    <xf numFmtId="9" fontId="67" fillId="0" borderId="0" xfId="1" applyNumberFormat="1" applyFont="1" applyAlignment="1" applyProtection="1">
      <alignment horizontal="center" vertical="center" wrapText="1"/>
      <protection locked="0"/>
    </xf>
  </cellXfs>
  <cellStyles count="15">
    <cellStyle name="Euro 2 2" xfId="8" xr:uid="{00000000-0005-0000-0000-000000000000}"/>
    <cellStyle name="Milliers_Annexe 2 Bordereau tarifaire v6 après visite 2" xfId="10" xr:uid="{00000000-0005-0000-0000-000001000000}"/>
    <cellStyle name="Monétaire 3" xfId="5" xr:uid="{00000000-0005-0000-0000-000002000000}"/>
    <cellStyle name="Monétaire_Annexe 2 Bordereau tarifaire v6 après visite 2" xfId="9" xr:uid="{00000000-0005-0000-0000-000003000000}"/>
    <cellStyle name="Normal" xfId="0" builtinId="0"/>
    <cellStyle name="Normal 2" xfId="14" xr:uid="{0B4ED254-E80A-487D-8204-EFE457F179D8}"/>
    <cellStyle name="Normal 2 2" xfId="1" xr:uid="{00000000-0005-0000-0000-000005000000}"/>
    <cellStyle name="Normal 2 3" xfId="3" xr:uid="{00000000-0005-0000-0000-000006000000}"/>
    <cellStyle name="Normal 2_Annexe 4.4 -  Fiches a renseigner - 08062012" xfId="13" xr:uid="{9A1A2090-18CF-4BD0-976F-E2738E698F98}"/>
    <cellStyle name="Normal 2_Annexe 4.4 -  Fiches a renseigner - Guerlain Magasin" xfId="7" xr:uid="{00000000-0005-0000-0000-000007000000}"/>
    <cellStyle name="Normal 2_Annexe 4.6 -  Files to fill - LVM UK 2013" xfId="2" xr:uid="{00000000-0005-0000-0000-000009000000}"/>
    <cellStyle name="Normal 3 2" xfId="4" xr:uid="{00000000-0005-0000-0000-00000A000000}"/>
    <cellStyle name="Normal 7" xfId="12" xr:uid="{00000000-0005-0000-0000-00000B000000}"/>
    <cellStyle name="Pourcentage 2" xfId="11" xr:uid="{00000000-0005-0000-0000-00000C000000}"/>
    <cellStyle name="Pourcentage 3" xfId="6" xr:uid="{00000000-0005-0000-0000-00000D000000}"/>
  </cellStyles>
  <dxfs count="2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B0D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44</xdr:col>
      <xdr:colOff>195792</xdr:colOff>
      <xdr:row>0</xdr:row>
      <xdr:rowOff>30480</xdr:rowOff>
    </xdr:from>
    <xdr:to>
      <xdr:col>46</xdr:col>
      <xdr:colOff>686975</xdr:colOff>
      <xdr:row>0</xdr:row>
      <xdr:rowOff>701040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0329A5C-0B3E-893D-F83E-306514309E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67472" y="30480"/>
          <a:ext cx="2319983" cy="670560"/>
        </a:xfrm>
        <a:prstGeom prst="rect">
          <a:avLst/>
        </a:prstGeom>
      </xdr:spPr>
    </xdr:pic>
    <xdr:clientData/>
  </xdr:twoCellAnchor>
  <xdr:twoCellAnchor editAs="oneCell">
    <xdr:from>
      <xdr:col>0</xdr:col>
      <xdr:colOff>50800</xdr:colOff>
      <xdr:row>0</xdr:row>
      <xdr:rowOff>40640</xdr:rowOff>
    </xdr:from>
    <xdr:to>
      <xdr:col>2</xdr:col>
      <xdr:colOff>357704</xdr:colOff>
      <xdr:row>0</xdr:row>
      <xdr:rowOff>729548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03BB638-61FA-E285-2DD4-894A3FEF55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800" y="40640"/>
          <a:ext cx="835224" cy="6889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590550</xdr:colOff>
      <xdr:row>0</xdr:row>
      <xdr:rowOff>19050</xdr:rowOff>
    </xdr:from>
    <xdr:to>
      <xdr:col>5</xdr:col>
      <xdr:colOff>739680</xdr:colOff>
      <xdr:row>0</xdr:row>
      <xdr:rowOff>553258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C65506D-66A1-94E8-C183-94386EC78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29400" y="19050"/>
          <a:ext cx="1836960" cy="530398"/>
        </a:xfrm>
        <a:prstGeom prst="rect">
          <a:avLst/>
        </a:prstGeom>
      </xdr:spPr>
    </xdr:pic>
    <xdr:clientData/>
  </xdr:twoCellAnchor>
  <xdr:twoCellAnchor editAs="oneCell">
    <xdr:from>
      <xdr:col>0</xdr:col>
      <xdr:colOff>53340</xdr:colOff>
      <xdr:row>0</xdr:row>
      <xdr:rowOff>38100</xdr:rowOff>
    </xdr:from>
    <xdr:to>
      <xdr:col>0</xdr:col>
      <xdr:colOff>819150</xdr:colOff>
      <xdr:row>0</xdr:row>
      <xdr:rowOff>667946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CB3093A-88A5-9EA6-8975-5E9565C366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" y="38100"/>
          <a:ext cx="754380" cy="62222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1112521</xdr:colOff>
      <xdr:row>0</xdr:row>
      <xdr:rowOff>45720</xdr:rowOff>
    </xdr:from>
    <xdr:to>
      <xdr:col>4</xdr:col>
      <xdr:colOff>2468881</xdr:colOff>
      <xdr:row>0</xdr:row>
      <xdr:rowOff>437758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B033BC3-89D0-77D4-48B4-DEC027330C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55921" y="45720"/>
          <a:ext cx="1356360" cy="392038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45720</xdr:rowOff>
    </xdr:from>
    <xdr:to>
      <xdr:col>0</xdr:col>
      <xdr:colOff>647700</xdr:colOff>
      <xdr:row>0</xdr:row>
      <xdr:rowOff>548529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A1FCDE8-E8DE-2090-540A-56E88E7246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100" y="45720"/>
          <a:ext cx="609600" cy="5028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1981201</xdr:colOff>
      <xdr:row>0</xdr:row>
      <xdr:rowOff>68580</xdr:rowOff>
    </xdr:from>
    <xdr:to>
      <xdr:col>3</xdr:col>
      <xdr:colOff>3375661</xdr:colOff>
      <xdr:row>0</xdr:row>
      <xdr:rowOff>471630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8254249-C8C9-7B78-AA36-661B694D0D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44541" y="68580"/>
          <a:ext cx="1394460" cy="403050"/>
        </a:xfrm>
        <a:prstGeom prst="rect">
          <a:avLst/>
        </a:prstGeom>
      </xdr:spPr>
    </xdr:pic>
    <xdr:clientData/>
  </xdr:twoCellAnchor>
  <xdr:twoCellAnchor editAs="oneCell">
    <xdr:from>
      <xdr:col>0</xdr:col>
      <xdr:colOff>45720</xdr:colOff>
      <xdr:row>0</xdr:row>
      <xdr:rowOff>38100</xdr:rowOff>
    </xdr:from>
    <xdr:to>
      <xdr:col>0</xdr:col>
      <xdr:colOff>685800</xdr:colOff>
      <xdr:row>0</xdr:row>
      <xdr:rowOff>566050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D136F60-61EF-B617-946C-DA0586AAED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720" y="38100"/>
          <a:ext cx="640080" cy="5279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481852</xdr:colOff>
      <xdr:row>36</xdr:row>
      <xdr:rowOff>100854</xdr:rowOff>
    </xdr:from>
    <xdr:to>
      <xdr:col>11</xdr:col>
      <xdr:colOff>830915</xdr:colOff>
      <xdr:row>37</xdr:row>
      <xdr:rowOff>124947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481852" y="10406904"/>
          <a:ext cx="11588563" cy="186018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>
          <a:noFill/>
        </a:ln>
        <a:effectLst>
          <a:outerShdw blurRad="50800" dist="38100" dir="16200000" rotWithShape="0">
            <a:srgbClr val="000000">
              <a:alpha val="39999"/>
            </a:srgbClr>
          </a:outerShdw>
        </a:effectLst>
      </xdr:spPr>
      <xdr:txBody>
        <a:bodyPr vertOverflow="clip" wrap="square" lIns="27432" tIns="0" rIns="28800" bIns="0" anchor="t" upright="1"/>
        <a:lstStyle/>
        <a:p>
          <a:pPr algn="ctr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Calibri"/>
            </a:rPr>
            <a:t>Le prestataire est informé que le Cabinet INCOS  vérifiera, lors sa mise en place, l'exactitude des informations ci-dessus et pourra imposer à ce dernier le remplacement des matériels non-conformes.</a:t>
          </a:r>
        </a:p>
      </xdr:txBody>
    </xdr:sp>
    <xdr:clientData/>
  </xdr:twoCellAnchor>
  <xdr:twoCellAnchor editAs="oneCell">
    <xdr:from>
      <xdr:col>11</xdr:col>
      <xdr:colOff>167291</xdr:colOff>
      <xdr:row>0</xdr:row>
      <xdr:rowOff>68580</xdr:rowOff>
    </xdr:from>
    <xdr:to>
      <xdr:col>12</xdr:col>
      <xdr:colOff>838201</xdr:colOff>
      <xdr:row>0</xdr:row>
      <xdr:rowOff>533400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F857FB8-D099-89CF-85AA-628A1C3AA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96551" y="68580"/>
          <a:ext cx="1608170" cy="464820"/>
        </a:xfrm>
        <a:prstGeom prst="rect">
          <a:avLst/>
        </a:prstGeom>
      </xdr:spPr>
    </xdr:pic>
    <xdr:clientData/>
  </xdr:twoCellAnchor>
  <xdr:twoCellAnchor editAs="oneCell">
    <xdr:from>
      <xdr:col>0</xdr:col>
      <xdr:colOff>53340</xdr:colOff>
      <xdr:row>0</xdr:row>
      <xdr:rowOff>38100</xdr:rowOff>
    </xdr:from>
    <xdr:to>
      <xdr:col>0</xdr:col>
      <xdr:colOff>822960</xdr:colOff>
      <xdr:row>0</xdr:row>
      <xdr:rowOff>672897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17E98DF6-88ED-EC69-A99C-F9DC16AD49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340" y="38100"/>
          <a:ext cx="769620" cy="63479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56029</xdr:colOff>
      <xdr:row>8</xdr:row>
      <xdr:rowOff>33618</xdr:rowOff>
    </xdr:from>
    <xdr:to>
      <xdr:col>8</xdr:col>
      <xdr:colOff>179294</xdr:colOff>
      <xdr:row>13</xdr:row>
      <xdr:rowOff>347383</xdr:rowOff>
    </xdr:to>
    <xdr:sp macro="" textlink="">
      <xdr:nvSpPr>
        <xdr:cNvPr id="2" name="Forme lib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11143129" y="3976968"/>
          <a:ext cx="123265" cy="2123515"/>
        </a:xfrm>
        <a:custGeom>
          <a:avLst/>
          <a:gdLst>
            <a:gd name="connsiteX0" fmla="*/ 0 w 123265"/>
            <a:gd name="connsiteY0" fmla="*/ 0 h 2106706"/>
            <a:gd name="connsiteX1" fmla="*/ 123265 w 123265"/>
            <a:gd name="connsiteY1" fmla="*/ 0 h 2106706"/>
            <a:gd name="connsiteX2" fmla="*/ 123265 w 123265"/>
            <a:gd name="connsiteY2" fmla="*/ 2106706 h 2106706"/>
            <a:gd name="connsiteX3" fmla="*/ 0 w 123265"/>
            <a:gd name="connsiteY3" fmla="*/ 2106706 h 2106706"/>
            <a:gd name="connsiteX4" fmla="*/ 22412 w 123265"/>
            <a:gd name="connsiteY4" fmla="*/ 2095500 h 210670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123265" h="2106706">
              <a:moveTo>
                <a:pt x="0" y="0"/>
              </a:moveTo>
              <a:lnTo>
                <a:pt x="123265" y="0"/>
              </a:lnTo>
              <a:lnTo>
                <a:pt x="123265" y="2106706"/>
              </a:lnTo>
              <a:lnTo>
                <a:pt x="0" y="2106706"/>
              </a:lnTo>
              <a:lnTo>
                <a:pt x="22412" y="2095500"/>
              </a:lnTo>
            </a:path>
          </a:pathLst>
        </a:custGeom>
        <a:noFill/>
        <a:ln>
          <a:solidFill>
            <a:schemeClr val="accent3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fr-FR">
            <a:solidFill>
              <a:schemeClr val="accent3">
                <a:lumMod val="50000"/>
              </a:schemeClr>
            </a:solidFill>
          </a:endParaRPr>
        </a:p>
      </xdr:txBody>
    </xdr:sp>
    <xdr:clientData/>
  </xdr:twoCellAnchor>
  <xdr:twoCellAnchor editAs="oneCell">
    <xdr:from>
      <xdr:col>4</xdr:col>
      <xdr:colOff>771525</xdr:colOff>
      <xdr:row>0</xdr:row>
      <xdr:rowOff>85725</xdr:rowOff>
    </xdr:from>
    <xdr:to>
      <xdr:col>4</xdr:col>
      <xdr:colOff>777240</xdr:colOff>
      <xdr:row>0</xdr:row>
      <xdr:rowOff>723900</xdr:rowOff>
    </xdr:to>
    <xdr:pic>
      <xdr:nvPicPr>
        <xdr:cNvPr id="4" name="Image 4" descr="Nouvelle image (2).png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115300" y="85725"/>
          <a:ext cx="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1030941</xdr:colOff>
      <xdr:row>0</xdr:row>
      <xdr:rowOff>98612</xdr:rowOff>
    </xdr:from>
    <xdr:to>
      <xdr:col>7</xdr:col>
      <xdr:colOff>583806</xdr:colOff>
      <xdr:row>0</xdr:row>
      <xdr:rowOff>629010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11AE485-94A3-1DA3-FBDB-4852D4D3C4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70141" y="98612"/>
          <a:ext cx="1835055" cy="530398"/>
        </a:xfrm>
        <a:prstGeom prst="rect">
          <a:avLst/>
        </a:prstGeom>
      </xdr:spPr>
    </xdr:pic>
    <xdr:clientData/>
  </xdr:twoCellAnchor>
  <xdr:twoCellAnchor editAs="oneCell">
    <xdr:from>
      <xdr:col>0</xdr:col>
      <xdr:colOff>35859</xdr:colOff>
      <xdr:row>0</xdr:row>
      <xdr:rowOff>26894</xdr:rowOff>
    </xdr:from>
    <xdr:to>
      <xdr:col>0</xdr:col>
      <xdr:colOff>867273</xdr:colOff>
      <xdr:row>0</xdr:row>
      <xdr:rowOff>711992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D8B61650-1FF6-D5C0-0B1B-6655975007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5859" y="26894"/>
          <a:ext cx="835224" cy="6889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12">
    <tabColor theme="6" tint="-0.249977111117893"/>
    <pageSetUpPr fitToPage="1"/>
  </sheetPr>
  <dimension ref="A1:BQ434"/>
  <sheetViews>
    <sheetView showGridLines="0" tabSelected="1" view="pageBreakPreview" zoomScale="75" zoomScaleNormal="70" zoomScaleSheetLayoutView="75" zoomScalePageLayoutView="85" workbookViewId="0">
      <selection sqref="A1:AU1"/>
    </sheetView>
  </sheetViews>
  <sheetFormatPr baseColWidth="10" defaultColWidth="11.453125" defaultRowHeight="13" x14ac:dyDescent="0.3"/>
  <cols>
    <col min="1" max="1" width="3.453125" style="22" customWidth="1"/>
    <col min="2" max="2" width="4.36328125" style="22" customWidth="1"/>
    <col min="3" max="3" width="28" style="22" customWidth="1"/>
    <col min="4" max="4" width="7.453125" style="22" customWidth="1"/>
    <col min="5" max="5" width="26.6328125" style="22" customWidth="1"/>
    <col min="6" max="9" width="2.6328125" style="22" customWidth="1"/>
    <col min="10" max="10" width="2.6328125" style="261" customWidth="1"/>
    <col min="11" max="12" width="2.6328125" style="22" customWidth="1"/>
    <col min="13" max="14" width="2.453125" style="22" customWidth="1"/>
    <col min="15" max="42" width="2.36328125" style="22" customWidth="1"/>
    <col min="43" max="43" width="4.36328125" style="22" customWidth="1"/>
    <col min="44" max="46" width="13.36328125" style="22" customWidth="1"/>
    <col min="47" max="47" width="10.54296875" style="22" customWidth="1"/>
    <col min="48" max="49" width="7.36328125" style="22" customWidth="1"/>
    <col min="50" max="68" width="10.6328125" style="22" hidden="1" customWidth="1"/>
    <col min="69" max="69" width="0" style="22" hidden="1" customWidth="1"/>
    <col min="70" max="16384" width="11.453125" style="22"/>
  </cols>
  <sheetData>
    <row r="1" spans="1:69" s="16" customFormat="1" ht="100.25" customHeight="1" x14ac:dyDescent="0.25">
      <c r="A1" s="333" t="s">
        <v>195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  <c r="P1" s="334"/>
      <c r="Q1" s="334"/>
      <c r="R1" s="334"/>
      <c r="S1" s="334"/>
      <c r="T1" s="334"/>
      <c r="U1" s="334"/>
      <c r="V1" s="334"/>
      <c r="W1" s="334"/>
      <c r="X1" s="334"/>
      <c r="Y1" s="334"/>
      <c r="Z1" s="334"/>
      <c r="AA1" s="334"/>
      <c r="AB1" s="334"/>
      <c r="AC1" s="334"/>
      <c r="AD1" s="334"/>
      <c r="AE1" s="334"/>
      <c r="AF1" s="334"/>
      <c r="AG1" s="334"/>
      <c r="AH1" s="334"/>
      <c r="AI1" s="334"/>
      <c r="AJ1" s="334"/>
      <c r="AK1" s="334"/>
      <c r="AL1" s="334"/>
      <c r="AM1" s="334"/>
      <c r="AN1" s="334"/>
      <c r="AO1" s="334"/>
      <c r="AP1" s="334"/>
      <c r="AQ1" s="334"/>
      <c r="AR1" s="334"/>
      <c r="AS1" s="334"/>
      <c r="AT1" s="334"/>
      <c r="AU1" s="334"/>
    </row>
    <row r="2" spans="1:69" s="3" customFormat="1" ht="21.75" customHeight="1" x14ac:dyDescent="0.25">
      <c r="A2" s="17">
        <v>2</v>
      </c>
      <c r="B2" s="18"/>
      <c r="C2" s="18"/>
      <c r="D2" s="18"/>
      <c r="E2" s="18"/>
      <c r="F2" s="18"/>
      <c r="G2" s="18"/>
      <c r="H2" s="18"/>
      <c r="I2" s="18"/>
      <c r="J2" s="284"/>
      <c r="AR2" s="335"/>
      <c r="AS2" s="335"/>
      <c r="AT2" s="335"/>
      <c r="AU2" s="335"/>
    </row>
    <row r="3" spans="1:69" s="3" customFormat="1" ht="21.75" customHeight="1" x14ac:dyDescent="0.25">
      <c r="A3" s="336" t="s">
        <v>0</v>
      </c>
      <c r="B3" s="336"/>
      <c r="C3" s="336"/>
      <c r="D3" s="2" t="s">
        <v>1</v>
      </c>
      <c r="E3" s="2"/>
      <c r="F3" s="10"/>
      <c r="G3" s="10"/>
      <c r="H3" s="10"/>
      <c r="I3" s="10"/>
      <c r="J3" s="274"/>
      <c r="K3" s="10"/>
      <c r="L3" s="10"/>
      <c r="M3" s="10"/>
      <c r="AR3" s="12"/>
      <c r="AS3" s="12"/>
      <c r="AT3" s="12"/>
      <c r="AU3" s="12"/>
    </row>
    <row r="4" spans="1:69" s="1" customFormat="1" ht="9" customHeight="1" thickBot="1" x14ac:dyDescent="0.3">
      <c r="A4" s="19"/>
      <c r="B4" s="19"/>
      <c r="C4" s="19"/>
      <c r="D4" s="19"/>
      <c r="E4" s="19"/>
      <c r="F4" s="7"/>
      <c r="G4" s="20"/>
      <c r="H4" s="21"/>
      <c r="I4" s="20"/>
      <c r="J4" s="285"/>
      <c r="K4" s="20"/>
      <c r="L4" s="20"/>
    </row>
    <row r="5" spans="1:69" ht="21.5" thickBot="1" x14ac:dyDescent="0.55000000000000004">
      <c r="A5" s="337" t="s">
        <v>4</v>
      </c>
      <c r="B5" s="338"/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8"/>
      <c r="N5" s="338"/>
      <c r="O5" s="338"/>
      <c r="P5" s="338"/>
      <c r="Q5" s="338"/>
      <c r="R5" s="338"/>
      <c r="S5" s="338"/>
      <c r="T5" s="338"/>
      <c r="U5" s="338"/>
      <c r="V5" s="338"/>
      <c r="W5" s="338"/>
      <c r="X5" s="338"/>
      <c r="Y5" s="338"/>
      <c r="Z5" s="338"/>
      <c r="AA5" s="338"/>
      <c r="AB5" s="338"/>
      <c r="AC5" s="338"/>
      <c r="AD5" s="338"/>
      <c r="AE5" s="338"/>
      <c r="AF5" s="338"/>
      <c r="AG5" s="338"/>
      <c r="AH5" s="338"/>
      <c r="AI5" s="338"/>
      <c r="AJ5" s="338"/>
      <c r="AK5" s="338"/>
      <c r="AL5" s="338"/>
      <c r="AM5" s="338"/>
      <c r="AN5" s="338"/>
      <c r="AO5" s="338"/>
      <c r="AP5" s="338"/>
      <c r="AQ5" s="338"/>
      <c r="AR5" s="338"/>
      <c r="AS5" s="338"/>
      <c r="AT5" s="338"/>
      <c r="AU5" s="339"/>
    </row>
    <row r="6" spans="1:69" ht="12.75" customHeight="1" x14ac:dyDescent="0.3"/>
    <row r="7" spans="1:69" s="1" customFormat="1" ht="27.5" customHeight="1" x14ac:dyDescent="0.25">
      <c r="A7" s="23"/>
      <c r="B7" s="340" t="s">
        <v>5</v>
      </c>
      <c r="C7" s="340"/>
      <c r="D7" s="341"/>
      <c r="E7" s="342" t="s">
        <v>2</v>
      </c>
      <c r="F7" s="343" t="s">
        <v>6</v>
      </c>
      <c r="G7" s="345" t="s">
        <v>7</v>
      </c>
      <c r="H7" s="345" t="s">
        <v>8</v>
      </c>
      <c r="I7" s="345" t="s">
        <v>9</v>
      </c>
      <c r="J7" s="348" t="s">
        <v>10</v>
      </c>
      <c r="K7" s="350" t="s">
        <v>11</v>
      </c>
      <c r="L7" s="352" t="s">
        <v>12</v>
      </c>
      <c r="M7" s="354" t="s">
        <v>13</v>
      </c>
      <c r="N7" s="24" t="s">
        <v>14</v>
      </c>
      <c r="O7" s="324" t="s">
        <v>15</v>
      </c>
      <c r="P7" s="25" t="s">
        <v>16</v>
      </c>
      <c r="Q7" s="324" t="s">
        <v>17</v>
      </c>
      <c r="R7" s="25" t="s">
        <v>18</v>
      </c>
      <c r="S7" s="324" t="s">
        <v>19</v>
      </c>
      <c r="T7" s="25" t="s">
        <v>20</v>
      </c>
      <c r="U7" s="324" t="s">
        <v>21</v>
      </c>
      <c r="V7" s="25" t="s">
        <v>22</v>
      </c>
      <c r="W7" s="324" t="s">
        <v>23</v>
      </c>
      <c r="X7" s="25" t="s">
        <v>24</v>
      </c>
      <c r="Y7" s="324" t="s">
        <v>25</v>
      </c>
      <c r="Z7" s="25" t="s">
        <v>26</v>
      </c>
      <c r="AA7" s="324" t="s">
        <v>27</v>
      </c>
      <c r="AB7" s="25" t="s">
        <v>28</v>
      </c>
      <c r="AC7" s="324" t="s">
        <v>29</v>
      </c>
      <c r="AD7" s="25" t="s">
        <v>30</v>
      </c>
      <c r="AE7" s="324" t="s">
        <v>31</v>
      </c>
      <c r="AF7" s="25" t="s">
        <v>32</v>
      </c>
      <c r="AG7" s="324" t="s">
        <v>33</v>
      </c>
      <c r="AH7" s="25" t="s">
        <v>34</v>
      </c>
      <c r="AI7" s="324" t="s">
        <v>35</v>
      </c>
      <c r="AJ7" s="25" t="s">
        <v>36</v>
      </c>
      <c r="AK7" s="324" t="s">
        <v>37</v>
      </c>
      <c r="AL7" s="25" t="s">
        <v>38</v>
      </c>
      <c r="AM7" s="324" t="s">
        <v>39</v>
      </c>
      <c r="AN7" s="25" t="s">
        <v>40</v>
      </c>
      <c r="AO7" s="324" t="s">
        <v>41</v>
      </c>
      <c r="AP7" s="25" t="s">
        <v>42</v>
      </c>
      <c r="AQ7" s="331" t="s">
        <v>43</v>
      </c>
      <c r="AR7" s="322" t="s">
        <v>44</v>
      </c>
      <c r="AS7" s="322" t="s">
        <v>45</v>
      </c>
      <c r="AT7" s="322" t="s">
        <v>46</v>
      </c>
      <c r="AU7" s="322" t="s">
        <v>47</v>
      </c>
    </row>
    <row r="8" spans="1:69" ht="26" x14ac:dyDescent="0.3">
      <c r="A8" s="26"/>
      <c r="B8" s="27" t="s">
        <v>48</v>
      </c>
      <c r="C8" s="27" t="s">
        <v>49</v>
      </c>
      <c r="D8" s="28" t="s">
        <v>50</v>
      </c>
      <c r="E8" s="341"/>
      <c r="F8" s="344"/>
      <c r="G8" s="346"/>
      <c r="H8" s="346"/>
      <c r="I8" s="347"/>
      <c r="J8" s="349"/>
      <c r="K8" s="351"/>
      <c r="L8" s="353"/>
      <c r="M8" s="355"/>
      <c r="N8" s="29"/>
      <c r="O8" s="325"/>
      <c r="P8" s="29"/>
      <c r="Q8" s="325"/>
      <c r="R8" s="29"/>
      <c r="S8" s="325"/>
      <c r="T8" s="29"/>
      <c r="U8" s="325"/>
      <c r="V8" s="29"/>
      <c r="W8" s="325"/>
      <c r="X8" s="29"/>
      <c r="Y8" s="325"/>
      <c r="Z8" s="29"/>
      <c r="AA8" s="325"/>
      <c r="AB8" s="29"/>
      <c r="AC8" s="325"/>
      <c r="AD8" s="29"/>
      <c r="AE8" s="325"/>
      <c r="AF8" s="29"/>
      <c r="AG8" s="325"/>
      <c r="AH8" s="29"/>
      <c r="AI8" s="325"/>
      <c r="AJ8" s="29"/>
      <c r="AK8" s="325"/>
      <c r="AL8" s="29"/>
      <c r="AM8" s="325"/>
      <c r="AN8" s="29"/>
      <c r="AO8" s="325"/>
      <c r="AP8" s="29"/>
      <c r="AQ8" s="332"/>
      <c r="AR8" s="323"/>
      <c r="AS8" s="323"/>
      <c r="AT8" s="323"/>
      <c r="AU8" s="323"/>
      <c r="AX8" s="329" t="s">
        <v>51</v>
      </c>
      <c r="AY8" s="330"/>
      <c r="AZ8" s="330"/>
      <c r="BA8" s="330"/>
      <c r="BB8" s="330"/>
      <c r="BC8" s="330"/>
      <c r="BD8" s="330"/>
      <c r="BE8" s="330"/>
      <c r="BF8" s="330"/>
      <c r="BG8" s="330"/>
      <c r="BH8" s="330"/>
      <c r="BI8" s="330"/>
      <c r="BJ8" s="330"/>
      <c r="BK8" s="330"/>
      <c r="BL8" s="330"/>
      <c r="BM8" s="330"/>
      <c r="BN8" s="330"/>
      <c r="BO8" s="330"/>
      <c r="BP8" s="330"/>
      <c r="BQ8" s="330"/>
    </row>
    <row r="9" spans="1:69" ht="15" customHeight="1" x14ac:dyDescent="0.3">
      <c r="A9" s="312" t="s">
        <v>52</v>
      </c>
      <c r="B9" s="309" t="s">
        <v>53</v>
      </c>
      <c r="C9" s="310"/>
      <c r="D9" s="310"/>
      <c r="E9" s="310"/>
      <c r="F9" s="310"/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310"/>
      <c r="AC9" s="310"/>
      <c r="AD9" s="310"/>
      <c r="AE9" s="310"/>
      <c r="AF9" s="310"/>
      <c r="AG9" s="310"/>
      <c r="AH9" s="310"/>
      <c r="AI9" s="310"/>
      <c r="AJ9" s="310"/>
      <c r="AK9" s="310"/>
      <c r="AL9" s="310"/>
      <c r="AM9" s="310"/>
      <c r="AN9" s="310"/>
      <c r="AO9" s="310"/>
      <c r="AP9" s="310"/>
      <c r="AQ9" s="310"/>
      <c r="AR9" s="310"/>
      <c r="AS9" s="310"/>
      <c r="AT9" s="310"/>
      <c r="AU9" s="310"/>
      <c r="AX9" s="313" t="s">
        <v>54</v>
      </c>
      <c r="AY9" s="321"/>
      <c r="AZ9" s="314"/>
      <c r="BA9" s="313" t="s">
        <v>55</v>
      </c>
      <c r="BB9" s="321"/>
      <c r="BC9" s="321"/>
      <c r="BD9" s="314"/>
      <c r="BE9" s="313" t="s">
        <v>56</v>
      </c>
      <c r="BF9" s="321"/>
      <c r="BG9" s="321"/>
      <c r="BH9" s="321"/>
      <c r="BI9" s="314"/>
      <c r="BJ9" s="313" t="s">
        <v>57</v>
      </c>
      <c r="BK9" s="314"/>
      <c r="BL9" s="313" t="s">
        <v>58</v>
      </c>
      <c r="BM9" s="314"/>
      <c r="BN9" s="304" t="s">
        <v>59</v>
      </c>
      <c r="BO9" s="304" t="s">
        <v>60</v>
      </c>
      <c r="BP9" s="304" t="s">
        <v>61</v>
      </c>
      <c r="BQ9" s="304" t="s">
        <v>62</v>
      </c>
    </row>
    <row r="10" spans="1:69" ht="12.75" customHeight="1" x14ac:dyDescent="0.3">
      <c r="A10" s="312"/>
      <c r="B10" s="297">
        <v>1</v>
      </c>
      <c r="C10" s="298" t="s">
        <v>63</v>
      </c>
      <c r="D10" s="299"/>
      <c r="E10" s="300" t="s">
        <v>192</v>
      </c>
      <c r="F10" s="30" t="s">
        <v>64</v>
      </c>
      <c r="G10" s="31" t="s">
        <v>64</v>
      </c>
      <c r="H10" s="31"/>
      <c r="I10" s="31"/>
      <c r="J10" s="286"/>
      <c r="K10" s="32"/>
      <c r="L10" s="33"/>
      <c r="M10" s="34" t="s">
        <v>65</v>
      </c>
      <c r="N10" s="35" t="s">
        <v>65</v>
      </c>
      <c r="O10" s="35" t="s">
        <v>65</v>
      </c>
      <c r="P10" s="35" t="s">
        <v>65</v>
      </c>
      <c r="Q10" s="35" t="s">
        <v>65</v>
      </c>
      <c r="R10" s="35"/>
      <c r="S10" s="35"/>
      <c r="T10" s="35"/>
      <c r="U10" s="35"/>
      <c r="V10" s="35"/>
      <c r="W10" s="35"/>
      <c r="X10" s="35"/>
      <c r="Y10" s="35" t="s">
        <v>65</v>
      </c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6"/>
      <c r="AQ10" s="37"/>
      <c r="AR10" s="38">
        <f>COUNTA(F10:J10)*COUNTA(M10:AP10)*0.5*B10</f>
        <v>6</v>
      </c>
      <c r="AS10" s="39">
        <f>COUNTA(K10)*COUNTA(M10:AP10)*0.5*B10</f>
        <v>0</v>
      </c>
      <c r="AT10" s="39">
        <f t="shared" ref="AT10:AT110" si="0">COUNTA(L10)*COUNTA(M10:AP10)*0.5*B10</f>
        <v>0</v>
      </c>
      <c r="AU10" s="40">
        <f t="shared" ref="AU10:AU110" si="1">SUM(AR10:AT10)*13/3</f>
        <v>26</v>
      </c>
      <c r="AX10" s="41" t="s">
        <v>66</v>
      </c>
      <c r="AY10" s="41" t="s">
        <v>67</v>
      </c>
      <c r="AZ10" s="41" t="s">
        <v>68</v>
      </c>
      <c r="BA10" s="41" t="s">
        <v>66</v>
      </c>
      <c r="BB10" s="41" t="s">
        <v>67</v>
      </c>
      <c r="BC10" s="41" t="s">
        <v>68</v>
      </c>
      <c r="BD10" s="41" t="s">
        <v>69</v>
      </c>
      <c r="BE10" s="41" t="s">
        <v>66</v>
      </c>
      <c r="BF10" s="41" t="s">
        <v>70</v>
      </c>
      <c r="BG10" s="41" t="s">
        <v>67</v>
      </c>
      <c r="BH10" s="41" t="s">
        <v>71</v>
      </c>
      <c r="BI10" s="41" t="s">
        <v>69</v>
      </c>
      <c r="BJ10" s="41" t="s">
        <v>72</v>
      </c>
      <c r="BK10" s="41" t="s">
        <v>67</v>
      </c>
      <c r="BL10" s="41" t="s">
        <v>73</v>
      </c>
      <c r="BM10" s="41" t="s">
        <v>67</v>
      </c>
      <c r="BN10" s="305"/>
      <c r="BO10" s="305"/>
      <c r="BP10" s="305"/>
      <c r="BQ10" s="305"/>
    </row>
    <row r="11" spans="1:69" ht="12.75" customHeight="1" x14ac:dyDescent="0.3">
      <c r="A11" s="312"/>
      <c r="B11" s="297">
        <v>1</v>
      </c>
      <c r="C11" s="298" t="s">
        <v>63</v>
      </c>
      <c r="D11" s="299"/>
      <c r="E11" s="300"/>
      <c r="F11" s="42"/>
      <c r="G11" s="43"/>
      <c r="H11" s="43"/>
      <c r="I11" s="43" t="s">
        <v>64</v>
      </c>
      <c r="J11" s="287" t="s">
        <v>64</v>
      </c>
      <c r="K11" s="44" t="s">
        <v>64</v>
      </c>
      <c r="L11" s="45"/>
      <c r="M11" s="46"/>
      <c r="N11" s="47"/>
      <c r="O11" s="47"/>
      <c r="P11" s="47"/>
      <c r="Q11" s="47"/>
      <c r="R11" s="47"/>
      <c r="S11" s="47"/>
      <c r="T11" s="47"/>
      <c r="U11" s="47"/>
      <c r="V11" s="47" t="s">
        <v>65</v>
      </c>
      <c r="W11" s="47" t="s">
        <v>65</v>
      </c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8"/>
      <c r="AQ11" s="37"/>
      <c r="AR11" s="38">
        <f t="shared" ref="AR11:AR27" si="2">COUNTA(F11:J11)*COUNTA(M11:AP11)*0.5*B11</f>
        <v>2</v>
      </c>
      <c r="AS11" s="39">
        <f t="shared" ref="AS11:AS27" si="3">COUNTA(K11)*COUNTA(M11:AP11)*0.5*B11</f>
        <v>1</v>
      </c>
      <c r="AT11" s="39">
        <f t="shared" ref="AT11:AT27" si="4">COUNTA(L11)*COUNTA(M11:AP11)*0.5*B11</f>
        <v>0</v>
      </c>
      <c r="AU11" s="40">
        <f t="shared" ref="AU11:AU27" si="5">SUM(AR11:AT11)*13/3</f>
        <v>13</v>
      </c>
      <c r="AX11" s="315">
        <f>AU127/151.67</f>
        <v>0</v>
      </c>
      <c r="AY11" s="315">
        <f>AU127</f>
        <v>0</v>
      </c>
      <c r="AZ11" s="315"/>
      <c r="BA11" s="315">
        <f>SUM(B109:B114)/151.67</f>
        <v>1.318652337311268E-2</v>
      </c>
      <c r="BB11" s="315">
        <f>SUM(AR109:AR114)*13/3</f>
        <v>151.66666666666666</v>
      </c>
      <c r="BC11" s="315"/>
      <c r="BD11" s="315">
        <f>SUM(AS109:AS114)*13/3</f>
        <v>0</v>
      </c>
      <c r="BE11" s="315">
        <f>(BG11+BI11)/151.67</f>
        <v>0.25713720577569726</v>
      </c>
      <c r="BF11" s="318">
        <f>SUMIF(J10:J107,"X",B10:B107)</f>
        <v>1</v>
      </c>
      <c r="BG11" s="315">
        <f>SUM(AR10:AR107)*13/3</f>
        <v>34.666666666666664</v>
      </c>
      <c r="BH11" s="318">
        <f>SUMIF(K10:K107,"X",B10:B107)</f>
        <v>1</v>
      </c>
      <c r="BI11" s="315">
        <f>SUM(AS10:AS107)*13/3</f>
        <v>4.333333333333333</v>
      </c>
      <c r="BJ11" s="318" t="e">
        <f>SUM(#REF!)</f>
        <v>#REF!</v>
      </c>
      <c r="BK11" s="315" t="e">
        <f>SUM(#REF!)</f>
        <v>#REF!</v>
      </c>
      <c r="BL11" s="315">
        <f>BM11/151.67</f>
        <v>0.25713720577569726</v>
      </c>
      <c r="BM11" s="315">
        <f>BI11+BG11+BD11+BB1</f>
        <v>39</v>
      </c>
      <c r="BN11" s="315" t="e">
        <f>AY11+BB11+BD11+BG11+BI11+BK11</f>
        <v>#REF!</v>
      </c>
      <c r="BO11" s="315">
        <f>AU121</f>
        <v>0</v>
      </c>
      <c r="BP11" s="315" t="e">
        <f>BO11+BN11</f>
        <v>#REF!</v>
      </c>
      <c r="BQ11" s="326">
        <f>AY11/BM11</f>
        <v>0</v>
      </c>
    </row>
    <row r="12" spans="1:69" ht="12.75" customHeight="1" x14ac:dyDescent="0.3">
      <c r="A12" s="312"/>
      <c r="B12" s="297"/>
      <c r="C12" s="298"/>
      <c r="D12" s="299"/>
      <c r="E12" s="300"/>
      <c r="F12" s="42"/>
      <c r="G12" s="43"/>
      <c r="H12" s="43"/>
      <c r="I12" s="43"/>
      <c r="J12" s="287"/>
      <c r="K12" s="44"/>
      <c r="L12" s="45"/>
      <c r="M12" s="46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8"/>
      <c r="AQ12" s="37"/>
      <c r="AR12" s="38">
        <f t="shared" si="2"/>
        <v>0</v>
      </c>
      <c r="AS12" s="39">
        <f t="shared" si="3"/>
        <v>0</v>
      </c>
      <c r="AT12" s="39">
        <f t="shared" si="4"/>
        <v>0</v>
      </c>
      <c r="AU12" s="40">
        <f t="shared" si="5"/>
        <v>0</v>
      </c>
      <c r="AX12" s="316"/>
      <c r="AY12" s="316"/>
      <c r="AZ12" s="316"/>
      <c r="BA12" s="316"/>
      <c r="BB12" s="316"/>
      <c r="BC12" s="316"/>
      <c r="BD12" s="316"/>
      <c r="BE12" s="316"/>
      <c r="BF12" s="319"/>
      <c r="BG12" s="316"/>
      <c r="BH12" s="319"/>
      <c r="BI12" s="316"/>
      <c r="BJ12" s="319"/>
      <c r="BK12" s="316"/>
      <c r="BL12" s="316"/>
      <c r="BM12" s="316"/>
      <c r="BN12" s="316"/>
      <c r="BO12" s="316"/>
      <c r="BP12" s="316"/>
      <c r="BQ12" s="327"/>
    </row>
    <row r="13" spans="1:69" ht="12.75" customHeight="1" x14ac:dyDescent="0.3">
      <c r="A13" s="312"/>
      <c r="B13" s="297"/>
      <c r="C13" s="298"/>
      <c r="D13" s="299"/>
      <c r="E13" s="300"/>
      <c r="F13" s="42"/>
      <c r="G13" s="43"/>
      <c r="H13" s="43"/>
      <c r="I13" s="43"/>
      <c r="J13" s="287"/>
      <c r="K13" s="44"/>
      <c r="L13" s="45"/>
      <c r="M13" s="46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8"/>
      <c r="AQ13" s="37"/>
      <c r="AR13" s="38">
        <f t="shared" si="2"/>
        <v>0</v>
      </c>
      <c r="AS13" s="39">
        <f t="shared" si="3"/>
        <v>0</v>
      </c>
      <c r="AT13" s="39">
        <f t="shared" si="4"/>
        <v>0</v>
      </c>
      <c r="AU13" s="40">
        <f t="shared" si="5"/>
        <v>0</v>
      </c>
      <c r="AX13" s="316"/>
      <c r="AY13" s="316"/>
      <c r="AZ13" s="316"/>
      <c r="BA13" s="316"/>
      <c r="BB13" s="316"/>
      <c r="BC13" s="316"/>
      <c r="BD13" s="316"/>
      <c r="BE13" s="316"/>
      <c r="BF13" s="319"/>
      <c r="BG13" s="316"/>
      <c r="BH13" s="319"/>
      <c r="BI13" s="316"/>
      <c r="BJ13" s="319"/>
      <c r="BK13" s="316"/>
      <c r="BL13" s="316"/>
      <c r="BM13" s="316"/>
      <c r="BN13" s="316"/>
      <c r="BO13" s="316"/>
      <c r="BP13" s="316"/>
      <c r="BQ13" s="327"/>
    </row>
    <row r="14" spans="1:69" ht="12.75" customHeight="1" x14ac:dyDescent="0.3">
      <c r="A14" s="312"/>
      <c r="B14" s="297"/>
      <c r="C14" s="298"/>
      <c r="D14" s="299"/>
      <c r="E14" s="300"/>
      <c r="F14" s="42"/>
      <c r="G14" s="43"/>
      <c r="H14" s="43"/>
      <c r="I14" s="43"/>
      <c r="J14" s="287"/>
      <c r="K14" s="44"/>
      <c r="L14" s="45"/>
      <c r="M14" s="46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8"/>
      <c r="AQ14" s="37"/>
      <c r="AR14" s="38">
        <f t="shared" si="2"/>
        <v>0</v>
      </c>
      <c r="AS14" s="39">
        <f t="shared" si="3"/>
        <v>0</v>
      </c>
      <c r="AT14" s="39">
        <f t="shared" si="4"/>
        <v>0</v>
      </c>
      <c r="AU14" s="40">
        <f t="shared" si="5"/>
        <v>0</v>
      </c>
      <c r="AX14" s="316"/>
      <c r="AY14" s="316"/>
      <c r="AZ14" s="316"/>
      <c r="BA14" s="316"/>
      <c r="BB14" s="316"/>
      <c r="BC14" s="316"/>
      <c r="BD14" s="316"/>
      <c r="BE14" s="316"/>
      <c r="BF14" s="319"/>
      <c r="BG14" s="316"/>
      <c r="BH14" s="319"/>
      <c r="BI14" s="316"/>
      <c r="BJ14" s="319"/>
      <c r="BK14" s="316"/>
      <c r="BL14" s="316"/>
      <c r="BM14" s="316"/>
      <c r="BN14" s="316"/>
      <c r="BO14" s="316"/>
      <c r="BP14" s="316"/>
      <c r="BQ14" s="327"/>
    </row>
    <row r="15" spans="1:69" ht="12.75" customHeight="1" x14ac:dyDescent="0.3">
      <c r="A15" s="312"/>
      <c r="B15" s="297"/>
      <c r="C15" s="298"/>
      <c r="D15" s="299"/>
      <c r="E15" s="300"/>
      <c r="F15" s="42"/>
      <c r="G15" s="43"/>
      <c r="H15" s="43"/>
      <c r="I15" s="43"/>
      <c r="J15" s="287"/>
      <c r="K15" s="44"/>
      <c r="L15" s="45"/>
      <c r="M15" s="46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8"/>
      <c r="AQ15" s="37"/>
      <c r="AR15" s="38">
        <f t="shared" si="2"/>
        <v>0</v>
      </c>
      <c r="AS15" s="39">
        <f t="shared" si="3"/>
        <v>0</v>
      </c>
      <c r="AT15" s="39">
        <f t="shared" si="4"/>
        <v>0</v>
      </c>
      <c r="AU15" s="40">
        <f t="shared" si="5"/>
        <v>0</v>
      </c>
      <c r="AX15" s="316"/>
      <c r="AY15" s="316"/>
      <c r="AZ15" s="316"/>
      <c r="BA15" s="316"/>
      <c r="BB15" s="316"/>
      <c r="BC15" s="316"/>
      <c r="BD15" s="316"/>
      <c r="BE15" s="316"/>
      <c r="BF15" s="319"/>
      <c r="BG15" s="316"/>
      <c r="BH15" s="319"/>
      <c r="BI15" s="316"/>
      <c r="BJ15" s="319"/>
      <c r="BK15" s="316"/>
      <c r="BL15" s="316"/>
      <c r="BM15" s="316"/>
      <c r="BN15" s="316"/>
      <c r="BO15" s="316"/>
      <c r="BP15" s="316"/>
      <c r="BQ15" s="327"/>
    </row>
    <row r="16" spans="1:69" ht="12.75" customHeight="1" x14ac:dyDescent="0.3">
      <c r="A16" s="312"/>
      <c r="B16" s="297"/>
      <c r="C16" s="298"/>
      <c r="D16" s="299"/>
      <c r="E16" s="300"/>
      <c r="F16" s="42"/>
      <c r="G16" s="43"/>
      <c r="H16" s="43"/>
      <c r="I16" s="43"/>
      <c r="J16" s="287"/>
      <c r="K16" s="44"/>
      <c r="L16" s="45"/>
      <c r="M16" s="46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8"/>
      <c r="AQ16" s="37"/>
      <c r="AR16" s="38">
        <f t="shared" si="2"/>
        <v>0</v>
      </c>
      <c r="AS16" s="39">
        <f t="shared" si="3"/>
        <v>0</v>
      </c>
      <c r="AT16" s="39">
        <f t="shared" si="4"/>
        <v>0</v>
      </c>
      <c r="AU16" s="40">
        <f t="shared" si="5"/>
        <v>0</v>
      </c>
      <c r="AX16" s="316"/>
      <c r="AY16" s="316"/>
      <c r="AZ16" s="316"/>
      <c r="BA16" s="316"/>
      <c r="BB16" s="316"/>
      <c r="BC16" s="316"/>
      <c r="BD16" s="316"/>
      <c r="BE16" s="316"/>
      <c r="BF16" s="319"/>
      <c r="BG16" s="316"/>
      <c r="BH16" s="319"/>
      <c r="BI16" s="316"/>
      <c r="BJ16" s="319"/>
      <c r="BK16" s="316"/>
      <c r="BL16" s="316"/>
      <c r="BM16" s="316"/>
      <c r="BN16" s="316"/>
      <c r="BO16" s="316"/>
      <c r="BP16" s="316"/>
      <c r="BQ16" s="327"/>
    </row>
    <row r="17" spans="1:69" ht="12.75" customHeight="1" x14ac:dyDescent="0.3">
      <c r="A17" s="312"/>
      <c r="B17" s="297"/>
      <c r="C17" s="298"/>
      <c r="D17" s="299"/>
      <c r="E17" s="300" t="s">
        <v>244</v>
      </c>
      <c r="F17" s="42"/>
      <c r="G17" s="43"/>
      <c r="H17" s="43"/>
      <c r="I17" s="43"/>
      <c r="J17" s="287"/>
      <c r="K17" s="44"/>
      <c r="L17" s="45"/>
      <c r="M17" s="46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8"/>
      <c r="AQ17" s="37"/>
      <c r="AR17" s="38">
        <f t="shared" si="2"/>
        <v>0</v>
      </c>
      <c r="AS17" s="39">
        <f t="shared" si="3"/>
        <v>0</v>
      </c>
      <c r="AT17" s="39">
        <f t="shared" si="4"/>
        <v>0</v>
      </c>
      <c r="AU17" s="40">
        <f t="shared" si="5"/>
        <v>0</v>
      </c>
      <c r="AX17" s="316"/>
      <c r="AY17" s="316"/>
      <c r="AZ17" s="316"/>
      <c r="BA17" s="316"/>
      <c r="BB17" s="316"/>
      <c r="BC17" s="316"/>
      <c r="BD17" s="316"/>
      <c r="BE17" s="316"/>
      <c r="BF17" s="319"/>
      <c r="BG17" s="316"/>
      <c r="BH17" s="319"/>
      <c r="BI17" s="316"/>
      <c r="BJ17" s="319"/>
      <c r="BK17" s="316"/>
      <c r="BL17" s="316"/>
      <c r="BM17" s="316"/>
      <c r="BN17" s="316"/>
      <c r="BO17" s="316"/>
      <c r="BP17" s="316"/>
      <c r="BQ17" s="327"/>
    </row>
    <row r="18" spans="1:69" ht="12.75" customHeight="1" x14ac:dyDescent="0.3">
      <c r="A18" s="312"/>
      <c r="B18" s="297"/>
      <c r="C18" s="298"/>
      <c r="D18" s="299"/>
      <c r="E18" s="300"/>
      <c r="F18" s="42"/>
      <c r="G18" s="43"/>
      <c r="H18" s="43"/>
      <c r="I18" s="43"/>
      <c r="J18" s="287"/>
      <c r="K18" s="44"/>
      <c r="L18" s="45"/>
      <c r="M18" s="46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8"/>
      <c r="AQ18" s="37"/>
      <c r="AR18" s="38">
        <f t="shared" si="2"/>
        <v>0</v>
      </c>
      <c r="AS18" s="39">
        <f t="shared" si="3"/>
        <v>0</v>
      </c>
      <c r="AT18" s="39">
        <f t="shared" si="4"/>
        <v>0</v>
      </c>
      <c r="AU18" s="40">
        <f t="shared" si="5"/>
        <v>0</v>
      </c>
      <c r="AX18" s="316"/>
      <c r="AY18" s="316"/>
      <c r="AZ18" s="316"/>
      <c r="BA18" s="316"/>
      <c r="BB18" s="316"/>
      <c r="BC18" s="316"/>
      <c r="BD18" s="316"/>
      <c r="BE18" s="316"/>
      <c r="BF18" s="319"/>
      <c r="BG18" s="316"/>
      <c r="BH18" s="319"/>
      <c r="BI18" s="316"/>
      <c r="BJ18" s="319"/>
      <c r="BK18" s="316"/>
      <c r="BL18" s="316"/>
      <c r="BM18" s="316"/>
      <c r="BN18" s="316"/>
      <c r="BO18" s="316"/>
      <c r="BP18" s="316"/>
      <c r="BQ18" s="327"/>
    </row>
    <row r="19" spans="1:69" ht="12.75" customHeight="1" x14ac:dyDescent="0.3">
      <c r="A19" s="312"/>
      <c r="B19" s="297"/>
      <c r="C19" s="298"/>
      <c r="D19" s="299"/>
      <c r="E19" s="300"/>
      <c r="F19" s="42"/>
      <c r="G19" s="43"/>
      <c r="H19" s="43"/>
      <c r="I19" s="43"/>
      <c r="J19" s="287"/>
      <c r="K19" s="44"/>
      <c r="L19" s="45"/>
      <c r="M19" s="46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8"/>
      <c r="AQ19" s="37"/>
      <c r="AR19" s="38">
        <f t="shared" si="2"/>
        <v>0</v>
      </c>
      <c r="AS19" s="39">
        <f t="shared" si="3"/>
        <v>0</v>
      </c>
      <c r="AT19" s="39">
        <f t="shared" si="4"/>
        <v>0</v>
      </c>
      <c r="AU19" s="40">
        <f t="shared" si="5"/>
        <v>0</v>
      </c>
      <c r="AX19" s="316"/>
      <c r="AY19" s="316"/>
      <c r="AZ19" s="316"/>
      <c r="BA19" s="316"/>
      <c r="BB19" s="316"/>
      <c r="BC19" s="316"/>
      <c r="BD19" s="316"/>
      <c r="BE19" s="316"/>
      <c r="BF19" s="319"/>
      <c r="BG19" s="316"/>
      <c r="BH19" s="319"/>
      <c r="BI19" s="316"/>
      <c r="BJ19" s="319"/>
      <c r="BK19" s="316"/>
      <c r="BL19" s="316"/>
      <c r="BM19" s="316"/>
      <c r="BN19" s="316"/>
      <c r="BO19" s="316"/>
      <c r="BP19" s="316"/>
      <c r="BQ19" s="327"/>
    </row>
    <row r="20" spans="1:69" ht="12.75" customHeight="1" x14ac:dyDescent="0.3">
      <c r="A20" s="312"/>
      <c r="B20" s="297"/>
      <c r="C20" s="298"/>
      <c r="D20" s="299"/>
      <c r="E20" s="300"/>
      <c r="F20" s="42"/>
      <c r="G20" s="43"/>
      <c r="H20" s="43"/>
      <c r="I20" s="43"/>
      <c r="J20" s="287"/>
      <c r="K20" s="44"/>
      <c r="L20" s="45"/>
      <c r="M20" s="46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8"/>
      <c r="AQ20" s="37"/>
      <c r="AR20" s="38">
        <f t="shared" si="2"/>
        <v>0</v>
      </c>
      <c r="AS20" s="39">
        <f t="shared" si="3"/>
        <v>0</v>
      </c>
      <c r="AT20" s="39">
        <f t="shared" si="4"/>
        <v>0</v>
      </c>
      <c r="AU20" s="40">
        <f t="shared" si="5"/>
        <v>0</v>
      </c>
      <c r="AX20" s="316"/>
      <c r="AY20" s="316"/>
      <c r="AZ20" s="316"/>
      <c r="BA20" s="316"/>
      <c r="BB20" s="316"/>
      <c r="BC20" s="316"/>
      <c r="BD20" s="316"/>
      <c r="BE20" s="316"/>
      <c r="BF20" s="319"/>
      <c r="BG20" s="316"/>
      <c r="BH20" s="319"/>
      <c r="BI20" s="316"/>
      <c r="BJ20" s="319"/>
      <c r="BK20" s="316"/>
      <c r="BL20" s="316"/>
      <c r="BM20" s="316"/>
      <c r="BN20" s="316"/>
      <c r="BO20" s="316"/>
      <c r="BP20" s="316"/>
      <c r="BQ20" s="327"/>
    </row>
    <row r="21" spans="1:69" ht="12.75" customHeight="1" x14ac:dyDescent="0.3">
      <c r="A21" s="312"/>
      <c r="B21" s="297"/>
      <c r="C21" s="298"/>
      <c r="D21" s="299"/>
      <c r="E21" s="300"/>
      <c r="F21" s="42"/>
      <c r="G21" s="43"/>
      <c r="H21" s="43"/>
      <c r="I21" s="43"/>
      <c r="J21" s="287"/>
      <c r="K21" s="44"/>
      <c r="L21" s="45"/>
      <c r="M21" s="46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8"/>
      <c r="AQ21" s="37"/>
      <c r="AR21" s="38">
        <f t="shared" si="2"/>
        <v>0</v>
      </c>
      <c r="AS21" s="39">
        <f t="shared" si="3"/>
        <v>0</v>
      </c>
      <c r="AT21" s="39">
        <f t="shared" si="4"/>
        <v>0</v>
      </c>
      <c r="AU21" s="40">
        <f t="shared" si="5"/>
        <v>0</v>
      </c>
      <c r="AX21" s="316"/>
      <c r="AY21" s="316"/>
      <c r="AZ21" s="316"/>
      <c r="BA21" s="316"/>
      <c r="BB21" s="316"/>
      <c r="BC21" s="316"/>
      <c r="BD21" s="316"/>
      <c r="BE21" s="316"/>
      <c r="BF21" s="319"/>
      <c r="BG21" s="316"/>
      <c r="BH21" s="319"/>
      <c r="BI21" s="316"/>
      <c r="BJ21" s="319"/>
      <c r="BK21" s="316"/>
      <c r="BL21" s="316"/>
      <c r="BM21" s="316"/>
      <c r="BN21" s="316"/>
      <c r="BO21" s="316"/>
      <c r="BP21" s="316"/>
      <c r="BQ21" s="327"/>
    </row>
    <row r="22" spans="1:69" ht="12.75" customHeight="1" x14ac:dyDescent="0.3">
      <c r="A22" s="312"/>
      <c r="B22" s="297"/>
      <c r="C22" s="298"/>
      <c r="D22" s="299"/>
      <c r="E22" s="300"/>
      <c r="F22" s="42"/>
      <c r="G22" s="43"/>
      <c r="H22" s="43"/>
      <c r="I22" s="43"/>
      <c r="J22" s="287"/>
      <c r="K22" s="44"/>
      <c r="L22" s="45"/>
      <c r="M22" s="46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8"/>
      <c r="AQ22" s="37"/>
      <c r="AR22" s="38">
        <f t="shared" si="2"/>
        <v>0</v>
      </c>
      <c r="AS22" s="39">
        <f t="shared" si="3"/>
        <v>0</v>
      </c>
      <c r="AT22" s="39">
        <f t="shared" si="4"/>
        <v>0</v>
      </c>
      <c r="AU22" s="40">
        <f t="shared" si="5"/>
        <v>0</v>
      </c>
      <c r="AX22" s="316"/>
      <c r="AY22" s="316"/>
      <c r="AZ22" s="316"/>
      <c r="BA22" s="316"/>
      <c r="BB22" s="316"/>
      <c r="BC22" s="316"/>
      <c r="BD22" s="316"/>
      <c r="BE22" s="316"/>
      <c r="BF22" s="319"/>
      <c r="BG22" s="316"/>
      <c r="BH22" s="319"/>
      <c r="BI22" s="316"/>
      <c r="BJ22" s="319"/>
      <c r="BK22" s="316"/>
      <c r="BL22" s="316"/>
      <c r="BM22" s="316"/>
      <c r="BN22" s="316"/>
      <c r="BO22" s="316"/>
      <c r="BP22" s="316"/>
      <c r="BQ22" s="327"/>
    </row>
    <row r="23" spans="1:69" ht="12.75" customHeight="1" x14ac:dyDescent="0.3">
      <c r="A23" s="312"/>
      <c r="B23" s="297"/>
      <c r="C23" s="298"/>
      <c r="D23" s="299"/>
      <c r="E23" s="300"/>
      <c r="F23" s="42"/>
      <c r="G23" s="43"/>
      <c r="H23" s="43"/>
      <c r="I23" s="43"/>
      <c r="J23" s="287"/>
      <c r="K23" s="44"/>
      <c r="L23" s="45"/>
      <c r="M23" s="46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8"/>
      <c r="AQ23" s="37"/>
      <c r="AR23" s="38">
        <f t="shared" si="2"/>
        <v>0</v>
      </c>
      <c r="AS23" s="39">
        <f t="shared" si="3"/>
        <v>0</v>
      </c>
      <c r="AT23" s="39">
        <f t="shared" si="4"/>
        <v>0</v>
      </c>
      <c r="AU23" s="40">
        <f t="shared" si="5"/>
        <v>0</v>
      </c>
      <c r="AX23" s="316"/>
      <c r="AY23" s="316"/>
      <c r="AZ23" s="316"/>
      <c r="BA23" s="316"/>
      <c r="BB23" s="316"/>
      <c r="BC23" s="316"/>
      <c r="BD23" s="316"/>
      <c r="BE23" s="316"/>
      <c r="BF23" s="319"/>
      <c r="BG23" s="316"/>
      <c r="BH23" s="319"/>
      <c r="BI23" s="316"/>
      <c r="BJ23" s="319"/>
      <c r="BK23" s="316"/>
      <c r="BL23" s="316"/>
      <c r="BM23" s="316"/>
      <c r="BN23" s="316"/>
      <c r="BO23" s="316"/>
      <c r="BP23" s="316"/>
      <c r="BQ23" s="327"/>
    </row>
    <row r="24" spans="1:69" ht="12.75" customHeight="1" x14ac:dyDescent="0.3">
      <c r="A24" s="312"/>
      <c r="B24" s="297"/>
      <c r="C24" s="298"/>
      <c r="D24" s="299"/>
      <c r="E24" s="300" t="s">
        <v>243</v>
      </c>
      <c r="F24" s="42"/>
      <c r="G24" s="43"/>
      <c r="H24" s="43"/>
      <c r="I24" s="43"/>
      <c r="J24" s="287"/>
      <c r="K24" s="44"/>
      <c r="L24" s="45"/>
      <c r="M24" s="46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8"/>
      <c r="AQ24" s="37"/>
      <c r="AR24" s="38">
        <f t="shared" si="2"/>
        <v>0</v>
      </c>
      <c r="AS24" s="39">
        <f t="shared" si="3"/>
        <v>0</v>
      </c>
      <c r="AT24" s="39">
        <f t="shared" si="4"/>
        <v>0</v>
      </c>
      <c r="AU24" s="40">
        <f t="shared" si="5"/>
        <v>0</v>
      </c>
      <c r="AX24" s="316"/>
      <c r="AY24" s="316"/>
      <c r="AZ24" s="316"/>
      <c r="BA24" s="316"/>
      <c r="BB24" s="316"/>
      <c r="BC24" s="316"/>
      <c r="BD24" s="316"/>
      <c r="BE24" s="316"/>
      <c r="BF24" s="319"/>
      <c r="BG24" s="316"/>
      <c r="BH24" s="319"/>
      <c r="BI24" s="316"/>
      <c r="BJ24" s="319"/>
      <c r="BK24" s="316"/>
      <c r="BL24" s="316"/>
      <c r="BM24" s="316"/>
      <c r="BN24" s="316"/>
      <c r="BO24" s="316"/>
      <c r="BP24" s="316"/>
      <c r="BQ24" s="327"/>
    </row>
    <row r="25" spans="1:69" ht="12.75" customHeight="1" x14ac:dyDescent="0.3">
      <c r="A25" s="312"/>
      <c r="B25" s="297"/>
      <c r="C25" s="298"/>
      <c r="D25" s="299"/>
      <c r="E25" s="300"/>
      <c r="F25" s="42"/>
      <c r="G25" s="43"/>
      <c r="H25" s="43"/>
      <c r="I25" s="43"/>
      <c r="J25" s="287"/>
      <c r="K25" s="44"/>
      <c r="L25" s="45"/>
      <c r="M25" s="46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8"/>
      <c r="AQ25" s="37"/>
      <c r="AR25" s="38">
        <f t="shared" si="2"/>
        <v>0</v>
      </c>
      <c r="AS25" s="39">
        <f t="shared" si="3"/>
        <v>0</v>
      </c>
      <c r="AT25" s="39">
        <f t="shared" si="4"/>
        <v>0</v>
      </c>
      <c r="AU25" s="40">
        <f t="shared" si="5"/>
        <v>0</v>
      </c>
      <c r="AX25" s="316"/>
      <c r="AY25" s="316"/>
      <c r="AZ25" s="316"/>
      <c r="BA25" s="316"/>
      <c r="BB25" s="316"/>
      <c r="BC25" s="316"/>
      <c r="BD25" s="316"/>
      <c r="BE25" s="316"/>
      <c r="BF25" s="319"/>
      <c r="BG25" s="316"/>
      <c r="BH25" s="319"/>
      <c r="BI25" s="316"/>
      <c r="BJ25" s="319"/>
      <c r="BK25" s="316"/>
      <c r="BL25" s="316"/>
      <c r="BM25" s="316"/>
      <c r="BN25" s="316"/>
      <c r="BO25" s="316"/>
      <c r="BP25" s="316"/>
      <c r="BQ25" s="327"/>
    </row>
    <row r="26" spans="1:69" ht="12.75" customHeight="1" x14ac:dyDescent="0.3">
      <c r="A26" s="312"/>
      <c r="B26" s="297"/>
      <c r="C26" s="298"/>
      <c r="D26" s="299"/>
      <c r="E26" s="300"/>
      <c r="F26" s="42"/>
      <c r="G26" s="43"/>
      <c r="H26" s="43"/>
      <c r="I26" s="43"/>
      <c r="J26" s="287"/>
      <c r="K26" s="44"/>
      <c r="L26" s="45"/>
      <c r="M26" s="46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8"/>
      <c r="AQ26" s="37"/>
      <c r="AR26" s="38">
        <f t="shared" si="2"/>
        <v>0</v>
      </c>
      <c r="AS26" s="39">
        <f t="shared" si="3"/>
        <v>0</v>
      </c>
      <c r="AT26" s="39">
        <f t="shared" si="4"/>
        <v>0</v>
      </c>
      <c r="AU26" s="40">
        <f t="shared" si="5"/>
        <v>0</v>
      </c>
      <c r="AX26" s="316"/>
      <c r="AY26" s="316"/>
      <c r="AZ26" s="316"/>
      <c r="BA26" s="316"/>
      <c r="BB26" s="316"/>
      <c r="BC26" s="316"/>
      <c r="BD26" s="316"/>
      <c r="BE26" s="316"/>
      <c r="BF26" s="319"/>
      <c r="BG26" s="316"/>
      <c r="BH26" s="319"/>
      <c r="BI26" s="316"/>
      <c r="BJ26" s="319"/>
      <c r="BK26" s="316"/>
      <c r="BL26" s="316"/>
      <c r="BM26" s="316"/>
      <c r="BN26" s="316"/>
      <c r="BO26" s="316"/>
      <c r="BP26" s="316"/>
      <c r="BQ26" s="327"/>
    </row>
    <row r="27" spans="1:69" ht="12.75" customHeight="1" x14ac:dyDescent="0.3">
      <c r="A27" s="312"/>
      <c r="B27" s="297"/>
      <c r="C27" s="298"/>
      <c r="D27" s="299"/>
      <c r="E27" s="300"/>
      <c r="F27" s="42"/>
      <c r="G27" s="43"/>
      <c r="H27" s="43"/>
      <c r="I27" s="43"/>
      <c r="J27" s="287"/>
      <c r="K27" s="44"/>
      <c r="L27" s="45"/>
      <c r="M27" s="46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8"/>
      <c r="AQ27" s="37"/>
      <c r="AR27" s="38">
        <f t="shared" si="2"/>
        <v>0</v>
      </c>
      <c r="AS27" s="39">
        <f t="shared" si="3"/>
        <v>0</v>
      </c>
      <c r="AT27" s="39">
        <f t="shared" si="4"/>
        <v>0</v>
      </c>
      <c r="AU27" s="40">
        <f t="shared" si="5"/>
        <v>0</v>
      </c>
      <c r="AX27" s="316"/>
      <c r="AY27" s="316"/>
      <c r="AZ27" s="316"/>
      <c r="BA27" s="316"/>
      <c r="BB27" s="316"/>
      <c r="BC27" s="316"/>
      <c r="BD27" s="316"/>
      <c r="BE27" s="316"/>
      <c r="BF27" s="319"/>
      <c r="BG27" s="316"/>
      <c r="BH27" s="319"/>
      <c r="BI27" s="316"/>
      <c r="BJ27" s="319"/>
      <c r="BK27" s="316"/>
      <c r="BL27" s="316"/>
      <c r="BM27" s="316"/>
      <c r="BN27" s="316"/>
      <c r="BO27" s="316"/>
      <c r="BP27" s="316"/>
      <c r="BQ27" s="327"/>
    </row>
    <row r="28" spans="1:69" ht="12.75" customHeight="1" x14ac:dyDescent="0.3">
      <c r="A28" s="312"/>
      <c r="B28" s="297"/>
      <c r="C28" s="298"/>
      <c r="D28" s="299"/>
      <c r="E28" s="300"/>
      <c r="F28" s="42"/>
      <c r="G28" s="43"/>
      <c r="H28" s="43"/>
      <c r="I28" s="43"/>
      <c r="J28" s="287"/>
      <c r="K28" s="44"/>
      <c r="L28" s="45"/>
      <c r="M28" s="46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8"/>
      <c r="AQ28" s="37"/>
      <c r="AR28" s="38">
        <f t="shared" ref="AR28:AR107" si="6">COUNTA(F28:J28)*COUNTA(M28:AP28)*0.5*B28</f>
        <v>0</v>
      </c>
      <c r="AS28" s="39">
        <f t="shared" ref="AS28:AS107" si="7">COUNTA(K28)*COUNTA(M28:AP28)*0.5*B28</f>
        <v>0</v>
      </c>
      <c r="AT28" s="39">
        <f t="shared" ref="AT28:AT107" si="8">COUNTA(L28)*COUNTA(M28:AP28)*0.5*B28</f>
        <v>0</v>
      </c>
      <c r="AU28" s="40">
        <f t="shared" ref="AU28:AU107" si="9">SUM(AR28:AT28)*13/3</f>
        <v>0</v>
      </c>
      <c r="AX28" s="316"/>
      <c r="AY28" s="316"/>
      <c r="AZ28" s="316"/>
      <c r="BA28" s="316"/>
      <c r="BB28" s="316"/>
      <c r="BC28" s="316"/>
      <c r="BD28" s="316"/>
      <c r="BE28" s="316"/>
      <c r="BF28" s="319"/>
      <c r="BG28" s="316"/>
      <c r="BH28" s="319"/>
      <c r="BI28" s="316"/>
      <c r="BJ28" s="319"/>
      <c r="BK28" s="316"/>
      <c r="BL28" s="316"/>
      <c r="BM28" s="316"/>
      <c r="BN28" s="316"/>
      <c r="BO28" s="316"/>
      <c r="BP28" s="316"/>
      <c r="BQ28" s="327"/>
    </row>
    <row r="29" spans="1:69" ht="12.75" customHeight="1" x14ac:dyDescent="0.3">
      <c r="A29" s="312"/>
      <c r="B29" s="297"/>
      <c r="C29" s="298"/>
      <c r="D29" s="299"/>
      <c r="E29" s="300"/>
      <c r="F29" s="42"/>
      <c r="G29" s="43"/>
      <c r="H29" s="43"/>
      <c r="I29" s="43"/>
      <c r="J29" s="287"/>
      <c r="K29" s="44"/>
      <c r="L29" s="45"/>
      <c r="M29" s="46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8"/>
      <c r="AQ29" s="37"/>
      <c r="AR29" s="38">
        <f t="shared" si="6"/>
        <v>0</v>
      </c>
      <c r="AS29" s="39">
        <f t="shared" si="7"/>
        <v>0</v>
      </c>
      <c r="AT29" s="39">
        <f t="shared" si="8"/>
        <v>0</v>
      </c>
      <c r="AU29" s="40">
        <f t="shared" si="9"/>
        <v>0</v>
      </c>
      <c r="AX29" s="316"/>
      <c r="AY29" s="316"/>
      <c r="AZ29" s="316"/>
      <c r="BA29" s="316"/>
      <c r="BB29" s="316"/>
      <c r="BC29" s="316"/>
      <c r="BD29" s="316"/>
      <c r="BE29" s="316"/>
      <c r="BF29" s="319"/>
      <c r="BG29" s="316"/>
      <c r="BH29" s="319"/>
      <c r="BI29" s="316"/>
      <c r="BJ29" s="319"/>
      <c r="BK29" s="316"/>
      <c r="BL29" s="316"/>
      <c r="BM29" s="316"/>
      <c r="BN29" s="316"/>
      <c r="BO29" s="316"/>
      <c r="BP29" s="316"/>
      <c r="BQ29" s="327"/>
    </row>
    <row r="30" spans="1:69" ht="12.75" customHeight="1" x14ac:dyDescent="0.3">
      <c r="A30" s="312"/>
      <c r="B30" s="297"/>
      <c r="C30" s="298"/>
      <c r="D30" s="299"/>
      <c r="E30" s="300"/>
      <c r="F30" s="42"/>
      <c r="G30" s="43"/>
      <c r="H30" s="43"/>
      <c r="I30" s="43"/>
      <c r="J30" s="287"/>
      <c r="K30" s="44"/>
      <c r="L30" s="45"/>
      <c r="M30" s="46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8"/>
      <c r="AQ30" s="37"/>
      <c r="AR30" s="38">
        <f t="shared" si="6"/>
        <v>0</v>
      </c>
      <c r="AS30" s="39">
        <f t="shared" si="7"/>
        <v>0</v>
      </c>
      <c r="AT30" s="39">
        <f t="shared" si="8"/>
        <v>0</v>
      </c>
      <c r="AU30" s="40">
        <f t="shared" si="9"/>
        <v>0</v>
      </c>
      <c r="AX30" s="316"/>
      <c r="AY30" s="316"/>
      <c r="AZ30" s="316"/>
      <c r="BA30" s="316"/>
      <c r="BB30" s="316"/>
      <c r="BC30" s="316"/>
      <c r="BD30" s="316"/>
      <c r="BE30" s="316"/>
      <c r="BF30" s="319"/>
      <c r="BG30" s="316"/>
      <c r="BH30" s="319"/>
      <c r="BI30" s="316"/>
      <c r="BJ30" s="319"/>
      <c r="BK30" s="316"/>
      <c r="BL30" s="316"/>
      <c r="BM30" s="316"/>
      <c r="BN30" s="316"/>
      <c r="BO30" s="316"/>
      <c r="BP30" s="316"/>
      <c r="BQ30" s="327"/>
    </row>
    <row r="31" spans="1:69" ht="12.75" customHeight="1" x14ac:dyDescent="0.3">
      <c r="A31" s="312"/>
      <c r="B31" s="297"/>
      <c r="C31" s="298"/>
      <c r="D31" s="299"/>
      <c r="E31" s="300"/>
      <c r="F31" s="42"/>
      <c r="G31" s="43"/>
      <c r="H31" s="43"/>
      <c r="I31" s="43"/>
      <c r="J31" s="287"/>
      <c r="K31" s="44"/>
      <c r="L31" s="45"/>
      <c r="M31" s="46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8"/>
      <c r="AQ31" s="37"/>
      <c r="AR31" s="38">
        <f t="shared" si="6"/>
        <v>0</v>
      </c>
      <c r="AS31" s="39">
        <f t="shared" si="7"/>
        <v>0</v>
      </c>
      <c r="AT31" s="39">
        <f t="shared" si="8"/>
        <v>0</v>
      </c>
      <c r="AU31" s="40">
        <f t="shared" si="9"/>
        <v>0</v>
      </c>
      <c r="AX31" s="316"/>
      <c r="AY31" s="316"/>
      <c r="AZ31" s="316"/>
      <c r="BA31" s="316"/>
      <c r="BB31" s="316"/>
      <c r="BC31" s="316"/>
      <c r="BD31" s="316"/>
      <c r="BE31" s="316"/>
      <c r="BF31" s="319"/>
      <c r="BG31" s="316"/>
      <c r="BH31" s="319"/>
      <c r="BI31" s="316"/>
      <c r="BJ31" s="319"/>
      <c r="BK31" s="316"/>
      <c r="BL31" s="316"/>
      <c r="BM31" s="316"/>
      <c r="BN31" s="316"/>
      <c r="BO31" s="316"/>
      <c r="BP31" s="316"/>
      <c r="BQ31" s="327"/>
    </row>
    <row r="32" spans="1:69" ht="12.75" customHeight="1" x14ac:dyDescent="0.3">
      <c r="A32" s="312"/>
      <c r="B32" s="297"/>
      <c r="C32" s="298"/>
      <c r="D32" s="299"/>
      <c r="E32" s="300" t="s">
        <v>193</v>
      </c>
      <c r="F32" s="42"/>
      <c r="G32" s="43"/>
      <c r="H32" s="43"/>
      <c r="I32" s="43"/>
      <c r="J32" s="287"/>
      <c r="K32" s="44"/>
      <c r="L32" s="45"/>
      <c r="M32" s="46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8"/>
      <c r="AQ32" s="37"/>
      <c r="AR32" s="38">
        <f t="shared" si="6"/>
        <v>0</v>
      </c>
      <c r="AS32" s="39">
        <f t="shared" si="7"/>
        <v>0</v>
      </c>
      <c r="AT32" s="39">
        <f t="shared" si="8"/>
        <v>0</v>
      </c>
      <c r="AU32" s="40">
        <f t="shared" si="9"/>
        <v>0</v>
      </c>
      <c r="AX32" s="316"/>
      <c r="AY32" s="316"/>
      <c r="AZ32" s="316"/>
      <c r="BA32" s="316"/>
      <c r="BB32" s="316"/>
      <c r="BC32" s="316"/>
      <c r="BD32" s="316"/>
      <c r="BE32" s="316"/>
      <c r="BF32" s="319"/>
      <c r="BG32" s="316"/>
      <c r="BH32" s="319"/>
      <c r="BI32" s="316"/>
      <c r="BJ32" s="319"/>
      <c r="BK32" s="316"/>
      <c r="BL32" s="316"/>
      <c r="BM32" s="316"/>
      <c r="BN32" s="316"/>
      <c r="BO32" s="316"/>
      <c r="BP32" s="316"/>
      <c r="BQ32" s="327"/>
    </row>
    <row r="33" spans="1:69" ht="12.75" customHeight="1" x14ac:dyDescent="0.3">
      <c r="A33" s="312"/>
      <c r="B33" s="297"/>
      <c r="C33" s="298"/>
      <c r="D33" s="299"/>
      <c r="E33" s="300"/>
      <c r="F33" s="42"/>
      <c r="G33" s="43"/>
      <c r="H33" s="43"/>
      <c r="I33" s="43"/>
      <c r="J33" s="287"/>
      <c r="K33" s="44"/>
      <c r="L33" s="45"/>
      <c r="M33" s="46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8"/>
      <c r="AQ33" s="37"/>
      <c r="AR33" s="38">
        <f t="shared" si="6"/>
        <v>0</v>
      </c>
      <c r="AS33" s="39">
        <f t="shared" si="7"/>
        <v>0</v>
      </c>
      <c r="AT33" s="39">
        <f t="shared" si="8"/>
        <v>0</v>
      </c>
      <c r="AU33" s="40">
        <f t="shared" si="9"/>
        <v>0</v>
      </c>
      <c r="AX33" s="316"/>
      <c r="AY33" s="316"/>
      <c r="AZ33" s="316"/>
      <c r="BA33" s="316"/>
      <c r="BB33" s="316"/>
      <c r="BC33" s="316"/>
      <c r="BD33" s="316"/>
      <c r="BE33" s="316"/>
      <c r="BF33" s="319"/>
      <c r="BG33" s="316"/>
      <c r="BH33" s="319"/>
      <c r="BI33" s="316"/>
      <c r="BJ33" s="319"/>
      <c r="BK33" s="316"/>
      <c r="BL33" s="316"/>
      <c r="BM33" s="316"/>
      <c r="BN33" s="316"/>
      <c r="BO33" s="316"/>
      <c r="BP33" s="316"/>
      <c r="BQ33" s="327"/>
    </row>
    <row r="34" spans="1:69" ht="12.75" customHeight="1" x14ac:dyDescent="0.3">
      <c r="A34" s="312"/>
      <c r="B34" s="297"/>
      <c r="C34" s="298"/>
      <c r="D34" s="299"/>
      <c r="E34" s="300"/>
      <c r="F34" s="42"/>
      <c r="G34" s="43"/>
      <c r="H34" s="43"/>
      <c r="I34" s="43"/>
      <c r="J34" s="287"/>
      <c r="K34" s="44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8"/>
      <c r="AQ34" s="37"/>
      <c r="AR34" s="38">
        <f t="shared" si="6"/>
        <v>0</v>
      </c>
      <c r="AS34" s="39">
        <f t="shared" si="7"/>
        <v>0</v>
      </c>
      <c r="AT34" s="39">
        <f t="shared" si="8"/>
        <v>0</v>
      </c>
      <c r="AU34" s="40">
        <f t="shared" si="9"/>
        <v>0</v>
      </c>
      <c r="AX34" s="316"/>
      <c r="AY34" s="316"/>
      <c r="AZ34" s="316"/>
      <c r="BA34" s="316"/>
      <c r="BB34" s="316"/>
      <c r="BC34" s="316"/>
      <c r="BD34" s="316"/>
      <c r="BE34" s="316"/>
      <c r="BF34" s="319"/>
      <c r="BG34" s="316"/>
      <c r="BH34" s="319"/>
      <c r="BI34" s="316"/>
      <c r="BJ34" s="319"/>
      <c r="BK34" s="316"/>
      <c r="BL34" s="316"/>
      <c r="BM34" s="316"/>
      <c r="BN34" s="316"/>
      <c r="BO34" s="316"/>
      <c r="BP34" s="316"/>
      <c r="BQ34" s="327"/>
    </row>
    <row r="35" spans="1:69" ht="12.75" customHeight="1" x14ac:dyDescent="0.3">
      <c r="A35" s="312"/>
      <c r="B35" s="297"/>
      <c r="C35" s="298"/>
      <c r="D35" s="299"/>
      <c r="E35" s="300"/>
      <c r="F35" s="42"/>
      <c r="G35" s="43"/>
      <c r="H35" s="43"/>
      <c r="I35" s="43"/>
      <c r="J35" s="287"/>
      <c r="K35" s="44"/>
      <c r="L35" s="45"/>
      <c r="M35" s="46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8"/>
      <c r="AQ35" s="37"/>
      <c r="AR35" s="38">
        <f t="shared" si="6"/>
        <v>0</v>
      </c>
      <c r="AS35" s="39">
        <f t="shared" si="7"/>
        <v>0</v>
      </c>
      <c r="AT35" s="39">
        <f t="shared" si="8"/>
        <v>0</v>
      </c>
      <c r="AU35" s="40">
        <f t="shared" si="9"/>
        <v>0</v>
      </c>
      <c r="AX35" s="316"/>
      <c r="AY35" s="316"/>
      <c r="AZ35" s="316"/>
      <c r="BA35" s="316"/>
      <c r="BB35" s="316"/>
      <c r="BC35" s="316"/>
      <c r="BD35" s="316"/>
      <c r="BE35" s="316"/>
      <c r="BF35" s="319"/>
      <c r="BG35" s="316"/>
      <c r="BH35" s="319"/>
      <c r="BI35" s="316"/>
      <c r="BJ35" s="319"/>
      <c r="BK35" s="316"/>
      <c r="BL35" s="316"/>
      <c r="BM35" s="316"/>
      <c r="BN35" s="316"/>
      <c r="BO35" s="316"/>
      <c r="BP35" s="316"/>
      <c r="BQ35" s="327"/>
    </row>
    <row r="36" spans="1:69" ht="12.75" customHeight="1" x14ac:dyDescent="0.3">
      <c r="A36" s="312"/>
      <c r="B36" s="297"/>
      <c r="C36" s="298"/>
      <c r="D36" s="299"/>
      <c r="E36" s="300"/>
      <c r="F36" s="42"/>
      <c r="G36" s="43"/>
      <c r="H36" s="43"/>
      <c r="I36" s="43"/>
      <c r="J36" s="287"/>
      <c r="K36" s="44"/>
      <c r="L36" s="45"/>
      <c r="M36" s="46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8"/>
      <c r="AQ36" s="37"/>
      <c r="AR36" s="38">
        <f t="shared" si="6"/>
        <v>0</v>
      </c>
      <c r="AS36" s="39">
        <f t="shared" si="7"/>
        <v>0</v>
      </c>
      <c r="AT36" s="39">
        <f t="shared" si="8"/>
        <v>0</v>
      </c>
      <c r="AU36" s="40">
        <f t="shared" si="9"/>
        <v>0</v>
      </c>
      <c r="AX36" s="316"/>
      <c r="AY36" s="316"/>
      <c r="AZ36" s="316"/>
      <c r="BA36" s="316"/>
      <c r="BB36" s="316"/>
      <c r="BC36" s="316"/>
      <c r="BD36" s="316"/>
      <c r="BE36" s="316"/>
      <c r="BF36" s="319"/>
      <c r="BG36" s="316"/>
      <c r="BH36" s="319"/>
      <c r="BI36" s="316"/>
      <c r="BJ36" s="319"/>
      <c r="BK36" s="316"/>
      <c r="BL36" s="316"/>
      <c r="BM36" s="316"/>
      <c r="BN36" s="316"/>
      <c r="BO36" s="316"/>
      <c r="BP36" s="316"/>
      <c r="BQ36" s="327"/>
    </row>
    <row r="37" spans="1:69" ht="12.75" customHeight="1" x14ac:dyDescent="0.3">
      <c r="A37" s="312"/>
      <c r="B37" s="297"/>
      <c r="C37" s="298"/>
      <c r="D37" s="299"/>
      <c r="E37" s="300"/>
      <c r="F37" s="42"/>
      <c r="G37" s="43"/>
      <c r="H37" s="43"/>
      <c r="I37" s="43"/>
      <c r="J37" s="287"/>
      <c r="K37" s="44"/>
      <c r="L37" s="45"/>
      <c r="M37" s="46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8"/>
      <c r="AQ37" s="37"/>
      <c r="AR37" s="38">
        <f t="shared" si="6"/>
        <v>0</v>
      </c>
      <c r="AS37" s="39">
        <f t="shared" si="7"/>
        <v>0</v>
      </c>
      <c r="AT37" s="39">
        <f t="shared" si="8"/>
        <v>0</v>
      </c>
      <c r="AU37" s="40">
        <f t="shared" si="9"/>
        <v>0</v>
      </c>
      <c r="AX37" s="316"/>
      <c r="AY37" s="316"/>
      <c r="AZ37" s="316"/>
      <c r="BA37" s="316"/>
      <c r="BB37" s="316"/>
      <c r="BC37" s="316"/>
      <c r="BD37" s="316"/>
      <c r="BE37" s="316"/>
      <c r="BF37" s="319"/>
      <c r="BG37" s="316"/>
      <c r="BH37" s="319"/>
      <c r="BI37" s="316"/>
      <c r="BJ37" s="319"/>
      <c r="BK37" s="316"/>
      <c r="BL37" s="316"/>
      <c r="BM37" s="316"/>
      <c r="BN37" s="316"/>
      <c r="BO37" s="316"/>
      <c r="BP37" s="316"/>
      <c r="BQ37" s="327"/>
    </row>
    <row r="38" spans="1:69" ht="12.75" customHeight="1" x14ac:dyDescent="0.3">
      <c r="A38" s="312"/>
      <c r="B38" s="297"/>
      <c r="C38" s="298"/>
      <c r="D38" s="299"/>
      <c r="E38" s="300"/>
      <c r="F38" s="42"/>
      <c r="G38" s="43"/>
      <c r="H38" s="43"/>
      <c r="I38" s="43"/>
      <c r="J38" s="287"/>
      <c r="K38" s="44"/>
      <c r="L38" s="45"/>
      <c r="M38" s="46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8"/>
      <c r="AQ38" s="37"/>
      <c r="AR38" s="38">
        <f t="shared" si="6"/>
        <v>0</v>
      </c>
      <c r="AS38" s="39">
        <f t="shared" si="7"/>
        <v>0</v>
      </c>
      <c r="AT38" s="39">
        <f t="shared" si="8"/>
        <v>0</v>
      </c>
      <c r="AU38" s="40">
        <f t="shared" si="9"/>
        <v>0</v>
      </c>
      <c r="AX38" s="316"/>
      <c r="AY38" s="316"/>
      <c r="AZ38" s="316"/>
      <c r="BA38" s="316"/>
      <c r="BB38" s="316"/>
      <c r="BC38" s="316"/>
      <c r="BD38" s="316"/>
      <c r="BE38" s="316"/>
      <c r="BF38" s="319"/>
      <c r="BG38" s="316"/>
      <c r="BH38" s="319"/>
      <c r="BI38" s="316"/>
      <c r="BJ38" s="319"/>
      <c r="BK38" s="316"/>
      <c r="BL38" s="316"/>
      <c r="BM38" s="316"/>
      <c r="BN38" s="316"/>
      <c r="BO38" s="316"/>
      <c r="BP38" s="316"/>
      <c r="BQ38" s="327"/>
    </row>
    <row r="39" spans="1:69" ht="12.75" customHeight="1" x14ac:dyDescent="0.3">
      <c r="A39" s="312"/>
      <c r="B39" s="297"/>
      <c r="C39" s="298"/>
      <c r="D39" s="299"/>
      <c r="E39" s="300" t="s">
        <v>245</v>
      </c>
      <c r="F39" s="42"/>
      <c r="G39" s="43"/>
      <c r="H39" s="43"/>
      <c r="I39" s="43"/>
      <c r="J39" s="287"/>
      <c r="K39" s="44"/>
      <c r="L39" s="45"/>
      <c r="M39" s="46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8"/>
      <c r="AQ39" s="37"/>
      <c r="AR39" s="38">
        <f t="shared" si="6"/>
        <v>0</v>
      </c>
      <c r="AS39" s="39">
        <f t="shared" si="7"/>
        <v>0</v>
      </c>
      <c r="AT39" s="39">
        <f t="shared" si="8"/>
        <v>0</v>
      </c>
      <c r="AU39" s="40">
        <f t="shared" si="9"/>
        <v>0</v>
      </c>
      <c r="AX39" s="316"/>
      <c r="AY39" s="316"/>
      <c r="AZ39" s="316"/>
      <c r="BA39" s="316"/>
      <c r="BB39" s="316"/>
      <c r="BC39" s="316"/>
      <c r="BD39" s="316"/>
      <c r="BE39" s="316"/>
      <c r="BF39" s="319"/>
      <c r="BG39" s="316"/>
      <c r="BH39" s="319"/>
      <c r="BI39" s="316"/>
      <c r="BJ39" s="319"/>
      <c r="BK39" s="316"/>
      <c r="BL39" s="316"/>
      <c r="BM39" s="316"/>
      <c r="BN39" s="316"/>
      <c r="BO39" s="316"/>
      <c r="BP39" s="316"/>
      <c r="BQ39" s="327"/>
    </row>
    <row r="40" spans="1:69" ht="12.75" customHeight="1" x14ac:dyDescent="0.3">
      <c r="A40" s="312"/>
      <c r="B40" s="297"/>
      <c r="C40" s="298"/>
      <c r="D40" s="299"/>
      <c r="E40" s="300"/>
      <c r="F40" s="42"/>
      <c r="G40" s="43"/>
      <c r="H40" s="43"/>
      <c r="I40" s="43"/>
      <c r="J40" s="287"/>
      <c r="K40" s="44"/>
      <c r="L40" s="45"/>
      <c r="M40" s="46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8"/>
      <c r="AQ40" s="37"/>
      <c r="AR40" s="38">
        <f t="shared" si="6"/>
        <v>0</v>
      </c>
      <c r="AS40" s="39">
        <f t="shared" si="7"/>
        <v>0</v>
      </c>
      <c r="AT40" s="39">
        <f t="shared" si="8"/>
        <v>0</v>
      </c>
      <c r="AU40" s="40">
        <f t="shared" si="9"/>
        <v>0</v>
      </c>
      <c r="AX40" s="316"/>
      <c r="AY40" s="316"/>
      <c r="AZ40" s="316"/>
      <c r="BA40" s="316"/>
      <c r="BB40" s="316"/>
      <c r="BC40" s="316"/>
      <c r="BD40" s="316"/>
      <c r="BE40" s="316"/>
      <c r="BF40" s="319"/>
      <c r="BG40" s="316"/>
      <c r="BH40" s="319"/>
      <c r="BI40" s="316"/>
      <c r="BJ40" s="319"/>
      <c r="BK40" s="316"/>
      <c r="BL40" s="316"/>
      <c r="BM40" s="316"/>
      <c r="BN40" s="316"/>
      <c r="BO40" s="316"/>
      <c r="BP40" s="316"/>
      <c r="BQ40" s="327"/>
    </row>
    <row r="41" spans="1:69" ht="12.75" customHeight="1" x14ac:dyDescent="0.3">
      <c r="A41" s="312"/>
      <c r="B41" s="297"/>
      <c r="C41" s="298"/>
      <c r="D41" s="299"/>
      <c r="E41" s="300"/>
      <c r="F41" s="42"/>
      <c r="G41" s="43"/>
      <c r="H41" s="43"/>
      <c r="I41" s="43"/>
      <c r="J41" s="287"/>
      <c r="K41" s="44"/>
      <c r="L41" s="45"/>
      <c r="M41" s="46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8"/>
      <c r="AQ41" s="37"/>
      <c r="AR41" s="38">
        <f t="shared" si="6"/>
        <v>0</v>
      </c>
      <c r="AS41" s="39">
        <f t="shared" si="7"/>
        <v>0</v>
      </c>
      <c r="AT41" s="39">
        <f t="shared" si="8"/>
        <v>0</v>
      </c>
      <c r="AU41" s="40">
        <f t="shared" si="9"/>
        <v>0</v>
      </c>
      <c r="AX41" s="316"/>
      <c r="AY41" s="316"/>
      <c r="AZ41" s="316"/>
      <c r="BA41" s="316"/>
      <c r="BB41" s="316"/>
      <c r="BC41" s="316"/>
      <c r="BD41" s="316"/>
      <c r="BE41" s="316"/>
      <c r="BF41" s="319"/>
      <c r="BG41" s="316"/>
      <c r="BH41" s="319"/>
      <c r="BI41" s="316"/>
      <c r="BJ41" s="319"/>
      <c r="BK41" s="316"/>
      <c r="BL41" s="316"/>
      <c r="BM41" s="316"/>
      <c r="BN41" s="316"/>
      <c r="BO41" s="316"/>
      <c r="BP41" s="316"/>
      <c r="BQ41" s="327"/>
    </row>
    <row r="42" spans="1:69" ht="12.75" customHeight="1" x14ac:dyDescent="0.3">
      <c r="A42" s="312"/>
      <c r="B42" s="297"/>
      <c r="C42" s="298"/>
      <c r="D42" s="299"/>
      <c r="E42" s="300"/>
      <c r="F42" s="42"/>
      <c r="G42" s="43"/>
      <c r="H42" s="43"/>
      <c r="I42" s="43"/>
      <c r="J42" s="287"/>
      <c r="K42" s="44"/>
      <c r="L42" s="45"/>
      <c r="M42" s="46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8"/>
      <c r="AQ42" s="37"/>
      <c r="AR42" s="38">
        <f t="shared" si="6"/>
        <v>0</v>
      </c>
      <c r="AS42" s="39">
        <f t="shared" si="7"/>
        <v>0</v>
      </c>
      <c r="AT42" s="39">
        <f t="shared" si="8"/>
        <v>0</v>
      </c>
      <c r="AU42" s="40">
        <f t="shared" si="9"/>
        <v>0</v>
      </c>
      <c r="AX42" s="316"/>
      <c r="AY42" s="316"/>
      <c r="AZ42" s="316"/>
      <c r="BA42" s="316"/>
      <c r="BB42" s="316"/>
      <c r="BC42" s="316"/>
      <c r="BD42" s="316"/>
      <c r="BE42" s="316"/>
      <c r="BF42" s="319"/>
      <c r="BG42" s="316"/>
      <c r="BH42" s="319"/>
      <c r="BI42" s="316"/>
      <c r="BJ42" s="319"/>
      <c r="BK42" s="316"/>
      <c r="BL42" s="316"/>
      <c r="BM42" s="316"/>
      <c r="BN42" s="316"/>
      <c r="BO42" s="316"/>
      <c r="BP42" s="316"/>
      <c r="BQ42" s="327"/>
    </row>
    <row r="43" spans="1:69" ht="12.75" customHeight="1" x14ac:dyDescent="0.3">
      <c r="A43" s="312"/>
      <c r="B43" s="297"/>
      <c r="C43" s="298"/>
      <c r="D43" s="299"/>
      <c r="E43" s="300"/>
      <c r="F43" s="42"/>
      <c r="G43" s="43"/>
      <c r="H43" s="43"/>
      <c r="I43" s="43"/>
      <c r="J43" s="287"/>
      <c r="K43" s="44"/>
      <c r="L43" s="45"/>
      <c r="M43" s="46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8"/>
      <c r="AQ43" s="37"/>
      <c r="AR43" s="38">
        <f t="shared" si="6"/>
        <v>0</v>
      </c>
      <c r="AS43" s="39">
        <f t="shared" si="7"/>
        <v>0</v>
      </c>
      <c r="AT43" s="39">
        <f t="shared" si="8"/>
        <v>0</v>
      </c>
      <c r="AU43" s="40">
        <f t="shared" si="9"/>
        <v>0</v>
      </c>
      <c r="AX43" s="316"/>
      <c r="AY43" s="316"/>
      <c r="AZ43" s="316"/>
      <c r="BA43" s="316"/>
      <c r="BB43" s="316"/>
      <c r="BC43" s="316"/>
      <c r="BD43" s="316"/>
      <c r="BE43" s="316"/>
      <c r="BF43" s="319"/>
      <c r="BG43" s="316"/>
      <c r="BH43" s="319"/>
      <c r="BI43" s="316"/>
      <c r="BJ43" s="319"/>
      <c r="BK43" s="316"/>
      <c r="BL43" s="316"/>
      <c r="BM43" s="316"/>
      <c r="BN43" s="316"/>
      <c r="BO43" s="316"/>
      <c r="BP43" s="316"/>
      <c r="BQ43" s="327"/>
    </row>
    <row r="44" spans="1:69" ht="12.75" customHeight="1" x14ac:dyDescent="0.3">
      <c r="A44" s="312"/>
      <c r="B44" s="297"/>
      <c r="C44" s="298"/>
      <c r="D44" s="299"/>
      <c r="E44" s="300"/>
      <c r="F44" s="42"/>
      <c r="G44" s="43"/>
      <c r="H44" s="43"/>
      <c r="I44" s="43"/>
      <c r="J44" s="287"/>
      <c r="K44" s="44"/>
      <c r="L44" s="45"/>
      <c r="M44" s="46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8"/>
      <c r="AQ44" s="37"/>
      <c r="AR44" s="38">
        <f t="shared" si="6"/>
        <v>0</v>
      </c>
      <c r="AS44" s="39">
        <f t="shared" si="7"/>
        <v>0</v>
      </c>
      <c r="AT44" s="39">
        <f t="shared" si="8"/>
        <v>0</v>
      </c>
      <c r="AU44" s="40">
        <f t="shared" si="9"/>
        <v>0</v>
      </c>
      <c r="AX44" s="316"/>
      <c r="AY44" s="316"/>
      <c r="AZ44" s="316"/>
      <c r="BA44" s="316"/>
      <c r="BB44" s="316"/>
      <c r="BC44" s="316"/>
      <c r="BD44" s="316"/>
      <c r="BE44" s="316"/>
      <c r="BF44" s="319"/>
      <c r="BG44" s="316"/>
      <c r="BH44" s="319"/>
      <c r="BI44" s="316"/>
      <c r="BJ44" s="319"/>
      <c r="BK44" s="316"/>
      <c r="BL44" s="316"/>
      <c r="BM44" s="316"/>
      <c r="BN44" s="316"/>
      <c r="BO44" s="316"/>
      <c r="BP44" s="316"/>
      <c r="BQ44" s="327"/>
    </row>
    <row r="45" spans="1:69" ht="12.75" customHeight="1" x14ac:dyDescent="0.3">
      <c r="A45" s="312"/>
      <c r="B45" s="297"/>
      <c r="C45" s="298"/>
      <c r="D45" s="299"/>
      <c r="E45" s="300"/>
      <c r="F45" s="42"/>
      <c r="G45" s="43"/>
      <c r="H45" s="43"/>
      <c r="I45" s="43"/>
      <c r="J45" s="287"/>
      <c r="K45" s="44"/>
      <c r="L45" s="45"/>
      <c r="M45" s="46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8"/>
      <c r="AQ45" s="37"/>
      <c r="AR45" s="38">
        <f t="shared" si="6"/>
        <v>0</v>
      </c>
      <c r="AS45" s="39">
        <f t="shared" si="7"/>
        <v>0</v>
      </c>
      <c r="AT45" s="39">
        <f t="shared" si="8"/>
        <v>0</v>
      </c>
      <c r="AU45" s="40">
        <f t="shared" si="9"/>
        <v>0</v>
      </c>
      <c r="AX45" s="316"/>
      <c r="AY45" s="316"/>
      <c r="AZ45" s="316"/>
      <c r="BA45" s="316"/>
      <c r="BB45" s="316"/>
      <c r="BC45" s="316"/>
      <c r="BD45" s="316"/>
      <c r="BE45" s="316"/>
      <c r="BF45" s="319"/>
      <c r="BG45" s="316"/>
      <c r="BH45" s="319"/>
      <c r="BI45" s="316"/>
      <c r="BJ45" s="319"/>
      <c r="BK45" s="316"/>
      <c r="BL45" s="316"/>
      <c r="BM45" s="316"/>
      <c r="BN45" s="316"/>
      <c r="BO45" s="316"/>
      <c r="BP45" s="316"/>
      <c r="BQ45" s="327"/>
    </row>
    <row r="46" spans="1:69" x14ac:dyDescent="0.3">
      <c r="A46" s="312"/>
      <c r="B46" s="297"/>
      <c r="C46" s="298"/>
      <c r="D46" s="299"/>
      <c r="E46" s="300" t="s">
        <v>194</v>
      </c>
      <c r="F46" s="42"/>
      <c r="G46" s="43"/>
      <c r="H46" s="43"/>
      <c r="I46" s="43"/>
      <c r="J46" s="287"/>
      <c r="K46" s="44"/>
      <c r="L46" s="45"/>
      <c r="M46" s="46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8"/>
      <c r="AQ46" s="37"/>
      <c r="AR46" s="38">
        <f t="shared" si="6"/>
        <v>0</v>
      </c>
      <c r="AS46" s="39">
        <f t="shared" si="7"/>
        <v>0</v>
      </c>
      <c r="AT46" s="39">
        <f t="shared" si="8"/>
        <v>0</v>
      </c>
      <c r="AU46" s="40">
        <f t="shared" si="9"/>
        <v>0</v>
      </c>
      <c r="AX46" s="317"/>
      <c r="AY46" s="317"/>
      <c r="AZ46" s="317"/>
      <c r="BA46" s="317"/>
      <c r="BB46" s="317"/>
      <c r="BC46" s="317"/>
      <c r="BD46" s="317"/>
      <c r="BE46" s="317"/>
      <c r="BF46" s="320"/>
      <c r="BG46" s="317"/>
      <c r="BH46" s="320"/>
      <c r="BI46" s="317"/>
      <c r="BJ46" s="320"/>
      <c r="BK46" s="317"/>
      <c r="BL46" s="317">
        <f>BM46/151.67</f>
        <v>0</v>
      </c>
      <c r="BM46" s="317">
        <f>BB46+BG46+BI46+BD46</f>
        <v>0</v>
      </c>
      <c r="BN46" s="317">
        <f>AY46+BB46+BG46+BK46+BI46+BD46</f>
        <v>0</v>
      </c>
      <c r="BO46" s="317">
        <v>21.1</v>
      </c>
      <c r="BP46" s="317">
        <f>AY46+BB46+BG46+BK46+BO46</f>
        <v>21.1</v>
      </c>
      <c r="BQ46" s="328">
        <f>AZ46+BC46+BH46+BL46+BP46</f>
        <v>21.1</v>
      </c>
    </row>
    <row r="47" spans="1:69" x14ac:dyDescent="0.3">
      <c r="A47" s="312"/>
      <c r="B47" s="297"/>
      <c r="C47" s="298"/>
      <c r="D47" s="299"/>
      <c r="E47" s="300"/>
      <c r="F47" s="42"/>
      <c r="G47" s="43"/>
      <c r="H47" s="43"/>
      <c r="I47" s="43"/>
      <c r="J47" s="287"/>
      <c r="K47" s="44"/>
      <c r="L47" s="45"/>
      <c r="M47" s="46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8"/>
      <c r="AQ47" s="37"/>
      <c r="AR47" s="38">
        <f t="shared" si="6"/>
        <v>0</v>
      </c>
      <c r="AS47" s="39">
        <f t="shared" si="7"/>
        <v>0</v>
      </c>
      <c r="AT47" s="39">
        <f t="shared" si="8"/>
        <v>0</v>
      </c>
      <c r="AU47" s="40">
        <f t="shared" si="9"/>
        <v>0</v>
      </c>
      <c r="AX47" s="294"/>
      <c r="AY47" s="294"/>
      <c r="AZ47" s="294"/>
      <c r="BA47" s="294"/>
      <c r="BB47" s="294"/>
      <c r="BC47" s="294"/>
      <c r="BD47" s="294"/>
      <c r="BE47" s="294"/>
      <c r="BF47" s="295"/>
      <c r="BG47" s="294"/>
      <c r="BH47" s="295"/>
      <c r="BI47" s="294"/>
      <c r="BJ47" s="295"/>
      <c r="BK47" s="294"/>
      <c r="BL47" s="294"/>
      <c r="BM47" s="294"/>
      <c r="BN47" s="294"/>
      <c r="BO47" s="294"/>
      <c r="BP47" s="294"/>
      <c r="BQ47" s="296"/>
    </row>
    <row r="48" spans="1:69" x14ac:dyDescent="0.3">
      <c r="A48" s="312"/>
      <c r="B48" s="297"/>
      <c r="C48" s="298"/>
      <c r="D48" s="299"/>
      <c r="E48" s="300"/>
      <c r="F48" s="42"/>
      <c r="G48" s="43"/>
      <c r="H48" s="43"/>
      <c r="I48" s="43"/>
      <c r="J48" s="287"/>
      <c r="K48" s="44"/>
      <c r="L48" s="45"/>
      <c r="M48" s="46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8"/>
      <c r="AQ48" s="37"/>
      <c r="AR48" s="38">
        <f t="shared" si="6"/>
        <v>0</v>
      </c>
      <c r="AS48" s="39">
        <f t="shared" si="7"/>
        <v>0</v>
      </c>
      <c r="AT48" s="39">
        <f t="shared" si="8"/>
        <v>0</v>
      </c>
      <c r="AU48" s="40">
        <f t="shared" si="9"/>
        <v>0</v>
      </c>
      <c r="AX48" s="294"/>
      <c r="AY48" s="294"/>
      <c r="AZ48" s="294"/>
      <c r="BA48" s="294"/>
      <c r="BB48" s="294"/>
      <c r="BC48" s="294"/>
      <c r="BD48" s="294"/>
      <c r="BE48" s="294"/>
      <c r="BF48" s="295"/>
      <c r="BG48" s="294"/>
      <c r="BH48" s="295"/>
      <c r="BI48" s="294"/>
      <c r="BJ48" s="295"/>
      <c r="BK48" s="294"/>
      <c r="BL48" s="294"/>
      <c r="BM48" s="294"/>
      <c r="BN48" s="294"/>
      <c r="BO48" s="294"/>
      <c r="BP48" s="294"/>
      <c r="BQ48" s="296"/>
    </row>
    <row r="49" spans="1:69" x14ac:dyDescent="0.3">
      <c r="A49" s="312"/>
      <c r="B49" s="297"/>
      <c r="C49" s="298"/>
      <c r="D49" s="299"/>
      <c r="E49" s="300"/>
      <c r="F49" s="42"/>
      <c r="G49" s="43"/>
      <c r="H49" s="43"/>
      <c r="I49" s="43"/>
      <c r="J49" s="287"/>
      <c r="K49" s="44"/>
      <c r="L49" s="45"/>
      <c r="M49" s="46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8"/>
      <c r="AQ49" s="37"/>
      <c r="AR49" s="38">
        <f t="shared" si="6"/>
        <v>0</v>
      </c>
      <c r="AS49" s="39">
        <f t="shared" si="7"/>
        <v>0</v>
      </c>
      <c r="AT49" s="39">
        <f t="shared" si="8"/>
        <v>0</v>
      </c>
      <c r="AU49" s="40">
        <f t="shared" si="9"/>
        <v>0</v>
      </c>
      <c r="AX49" s="294"/>
      <c r="AY49" s="294"/>
      <c r="AZ49" s="294"/>
      <c r="BA49" s="294"/>
      <c r="BB49" s="294"/>
      <c r="BC49" s="294"/>
      <c r="BD49" s="294"/>
      <c r="BE49" s="294"/>
      <c r="BF49" s="295"/>
      <c r="BG49" s="294"/>
      <c r="BH49" s="295"/>
      <c r="BI49" s="294"/>
      <c r="BJ49" s="295"/>
      <c r="BK49" s="294"/>
      <c r="BL49" s="294"/>
      <c r="BM49" s="294"/>
      <c r="BN49" s="294"/>
      <c r="BO49" s="294"/>
      <c r="BP49" s="294"/>
      <c r="BQ49" s="296"/>
    </row>
    <row r="50" spans="1:69" x14ac:dyDescent="0.3">
      <c r="A50" s="312"/>
      <c r="B50" s="297"/>
      <c r="C50" s="298"/>
      <c r="D50" s="299"/>
      <c r="E50" s="300"/>
      <c r="F50" s="42"/>
      <c r="G50" s="43"/>
      <c r="H50" s="43"/>
      <c r="I50" s="43"/>
      <c r="J50" s="287"/>
      <c r="K50" s="44"/>
      <c r="L50" s="45"/>
      <c r="M50" s="46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8"/>
      <c r="AQ50" s="37"/>
      <c r="AR50" s="38">
        <f t="shared" si="6"/>
        <v>0</v>
      </c>
      <c r="AS50" s="39">
        <f t="shared" si="7"/>
        <v>0</v>
      </c>
      <c r="AT50" s="39">
        <f t="shared" si="8"/>
        <v>0</v>
      </c>
      <c r="AU50" s="40">
        <f t="shared" si="9"/>
        <v>0</v>
      </c>
      <c r="AX50" s="294"/>
      <c r="AY50" s="294"/>
      <c r="AZ50" s="294"/>
      <c r="BA50" s="294"/>
      <c r="BB50" s="294"/>
      <c r="BC50" s="294"/>
      <c r="BD50" s="294"/>
      <c r="BE50" s="294"/>
      <c r="BF50" s="295"/>
      <c r="BG50" s="294"/>
      <c r="BH50" s="295"/>
      <c r="BI50" s="294"/>
      <c r="BJ50" s="295"/>
      <c r="BK50" s="294"/>
      <c r="BL50" s="294"/>
      <c r="BM50" s="294"/>
      <c r="BN50" s="294"/>
      <c r="BO50" s="294"/>
      <c r="BP50" s="294"/>
      <c r="BQ50" s="296"/>
    </row>
    <row r="51" spans="1:69" x14ac:dyDescent="0.3">
      <c r="A51" s="312"/>
      <c r="B51" s="297"/>
      <c r="C51" s="298"/>
      <c r="D51" s="299"/>
      <c r="E51" s="300"/>
      <c r="F51" s="42"/>
      <c r="G51" s="43"/>
      <c r="H51" s="43"/>
      <c r="I51" s="43"/>
      <c r="J51" s="287"/>
      <c r="K51" s="44"/>
      <c r="L51" s="45"/>
      <c r="M51" s="46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8"/>
      <c r="AQ51" s="37"/>
      <c r="AR51" s="38">
        <f t="shared" si="6"/>
        <v>0</v>
      </c>
      <c r="AS51" s="39">
        <f t="shared" si="7"/>
        <v>0</v>
      </c>
      <c r="AT51" s="39">
        <f t="shared" si="8"/>
        <v>0</v>
      </c>
      <c r="AU51" s="40">
        <f t="shared" si="9"/>
        <v>0</v>
      </c>
    </row>
    <row r="52" spans="1:69" x14ac:dyDescent="0.3">
      <c r="A52" s="312"/>
      <c r="B52" s="297"/>
      <c r="C52" s="298"/>
      <c r="D52" s="299"/>
      <c r="E52" s="300" t="s">
        <v>246</v>
      </c>
      <c r="F52" s="42"/>
      <c r="G52" s="43"/>
      <c r="H52" s="43"/>
      <c r="I52" s="43"/>
      <c r="J52" s="287"/>
      <c r="K52" s="44"/>
      <c r="L52" s="45"/>
      <c r="M52" s="46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8"/>
      <c r="AQ52" s="37"/>
      <c r="AR52" s="38">
        <f t="shared" ref="AR52" si="10">COUNTA(F52:J52)*COUNTA(M52:AP52)*0.5*B52</f>
        <v>0</v>
      </c>
      <c r="AS52" s="39">
        <f t="shared" ref="AS52" si="11">COUNTA(K52)*COUNTA(M52:AP52)*0.5*B52</f>
        <v>0</v>
      </c>
      <c r="AT52" s="39">
        <f t="shared" ref="AT52" si="12">COUNTA(L52)*COUNTA(M52:AP52)*0.5*B52</f>
        <v>0</v>
      </c>
      <c r="AU52" s="40">
        <f t="shared" ref="AU52" si="13">SUM(AR52:AT52)*13/3</f>
        <v>0</v>
      </c>
    </row>
    <row r="53" spans="1:69" x14ac:dyDescent="0.3">
      <c r="A53" s="312"/>
      <c r="B53" s="297"/>
      <c r="C53" s="298"/>
      <c r="D53" s="299"/>
      <c r="E53" s="300"/>
      <c r="F53" s="42"/>
      <c r="G53" s="43"/>
      <c r="H53" s="43"/>
      <c r="I53" s="43"/>
      <c r="J53" s="287"/>
      <c r="K53" s="44"/>
      <c r="L53" s="45"/>
      <c r="M53" s="46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8"/>
      <c r="AQ53" s="37"/>
      <c r="AR53" s="38">
        <f t="shared" ref="AR53:AR93" si="14">COUNTA(F53:J53)*COUNTA(M53:AP53)*0.5*B53</f>
        <v>0</v>
      </c>
      <c r="AS53" s="39">
        <f t="shared" ref="AS53:AS93" si="15">COUNTA(K53)*COUNTA(M53:AP53)*0.5*B53</f>
        <v>0</v>
      </c>
      <c r="AT53" s="39">
        <f t="shared" ref="AT53:AT93" si="16">COUNTA(L53)*COUNTA(M53:AP53)*0.5*B53</f>
        <v>0</v>
      </c>
      <c r="AU53" s="40">
        <f t="shared" ref="AU53:AU93" si="17">SUM(AR53:AT53)*13/3</f>
        <v>0</v>
      </c>
    </row>
    <row r="54" spans="1:69" x14ac:dyDescent="0.3">
      <c r="A54" s="312"/>
      <c r="B54" s="297"/>
      <c r="C54" s="298"/>
      <c r="D54" s="299"/>
      <c r="E54" s="300"/>
      <c r="F54" s="42"/>
      <c r="G54" s="43"/>
      <c r="H54" s="43"/>
      <c r="I54" s="43"/>
      <c r="J54" s="287"/>
      <c r="K54" s="44"/>
      <c r="L54" s="45"/>
      <c r="M54" s="46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8"/>
      <c r="AQ54" s="37"/>
      <c r="AR54" s="38">
        <f t="shared" si="14"/>
        <v>0</v>
      </c>
      <c r="AS54" s="39">
        <f t="shared" si="15"/>
        <v>0</v>
      </c>
      <c r="AT54" s="39">
        <f t="shared" si="16"/>
        <v>0</v>
      </c>
      <c r="AU54" s="40">
        <f t="shared" si="17"/>
        <v>0</v>
      </c>
    </row>
    <row r="55" spans="1:69" x14ac:dyDescent="0.3">
      <c r="A55" s="312"/>
      <c r="B55" s="297"/>
      <c r="C55" s="298"/>
      <c r="D55" s="299"/>
      <c r="E55" s="300"/>
      <c r="F55" s="42"/>
      <c r="G55" s="43"/>
      <c r="H55" s="43"/>
      <c r="I55" s="43"/>
      <c r="J55" s="287"/>
      <c r="K55" s="44"/>
      <c r="L55" s="45"/>
      <c r="M55" s="46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8"/>
      <c r="AQ55" s="37"/>
      <c r="AR55" s="38">
        <f t="shared" si="14"/>
        <v>0</v>
      </c>
      <c r="AS55" s="39">
        <f t="shared" si="15"/>
        <v>0</v>
      </c>
      <c r="AT55" s="39">
        <f t="shared" si="16"/>
        <v>0</v>
      </c>
      <c r="AU55" s="40">
        <f t="shared" si="17"/>
        <v>0</v>
      </c>
    </row>
    <row r="56" spans="1:69" x14ac:dyDescent="0.3">
      <c r="A56" s="312"/>
      <c r="B56" s="297"/>
      <c r="C56" s="298"/>
      <c r="D56" s="299"/>
      <c r="E56" s="300"/>
      <c r="F56" s="42"/>
      <c r="G56" s="43"/>
      <c r="H56" s="43"/>
      <c r="I56" s="43"/>
      <c r="J56" s="287"/>
      <c r="K56" s="44"/>
      <c r="L56" s="45"/>
      <c r="M56" s="46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8"/>
      <c r="AQ56" s="37"/>
      <c r="AR56" s="38">
        <f t="shared" si="14"/>
        <v>0</v>
      </c>
      <c r="AS56" s="39">
        <f t="shared" si="15"/>
        <v>0</v>
      </c>
      <c r="AT56" s="39">
        <f t="shared" si="16"/>
        <v>0</v>
      </c>
      <c r="AU56" s="40">
        <f t="shared" si="17"/>
        <v>0</v>
      </c>
    </row>
    <row r="57" spans="1:69" x14ac:dyDescent="0.3">
      <c r="A57" s="312"/>
      <c r="B57" s="297"/>
      <c r="C57" s="298"/>
      <c r="D57" s="299"/>
      <c r="E57" s="300" t="s">
        <v>247</v>
      </c>
      <c r="F57" s="42"/>
      <c r="G57" s="43"/>
      <c r="H57" s="43"/>
      <c r="I57" s="43"/>
      <c r="J57" s="287"/>
      <c r="K57" s="44"/>
      <c r="L57" s="45"/>
      <c r="M57" s="46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8"/>
      <c r="AQ57" s="37"/>
      <c r="AR57" s="38">
        <f t="shared" si="14"/>
        <v>0</v>
      </c>
      <c r="AS57" s="39">
        <f t="shared" si="15"/>
        <v>0</v>
      </c>
      <c r="AT57" s="39">
        <f t="shared" si="16"/>
        <v>0</v>
      </c>
      <c r="AU57" s="40">
        <f t="shared" si="17"/>
        <v>0</v>
      </c>
    </row>
    <row r="58" spans="1:69" x14ac:dyDescent="0.3">
      <c r="A58" s="312"/>
      <c r="B58" s="297"/>
      <c r="C58" s="298"/>
      <c r="D58" s="299"/>
      <c r="E58" s="300"/>
      <c r="F58" s="42"/>
      <c r="G58" s="43"/>
      <c r="H58" s="43"/>
      <c r="I58" s="43"/>
      <c r="J58" s="287"/>
      <c r="K58" s="44"/>
      <c r="L58" s="45"/>
      <c r="M58" s="46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8"/>
      <c r="AQ58" s="37"/>
      <c r="AR58" s="38">
        <f t="shared" si="14"/>
        <v>0</v>
      </c>
      <c r="AS58" s="39">
        <f t="shared" si="15"/>
        <v>0</v>
      </c>
      <c r="AT58" s="39">
        <f t="shared" si="16"/>
        <v>0</v>
      </c>
      <c r="AU58" s="40">
        <f t="shared" si="17"/>
        <v>0</v>
      </c>
    </row>
    <row r="59" spans="1:69" x14ac:dyDescent="0.3">
      <c r="A59" s="312"/>
      <c r="B59" s="297"/>
      <c r="C59" s="298"/>
      <c r="D59" s="299"/>
      <c r="E59" s="300" t="s">
        <v>202</v>
      </c>
      <c r="F59" s="42"/>
      <c r="G59" s="43"/>
      <c r="H59" s="43"/>
      <c r="I59" s="43"/>
      <c r="J59" s="287"/>
      <c r="K59" s="44"/>
      <c r="L59" s="45"/>
      <c r="M59" s="46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8"/>
      <c r="AQ59" s="37"/>
      <c r="AR59" s="38">
        <f t="shared" si="14"/>
        <v>0</v>
      </c>
      <c r="AS59" s="39">
        <f t="shared" si="15"/>
        <v>0</v>
      </c>
      <c r="AT59" s="39">
        <f t="shared" si="16"/>
        <v>0</v>
      </c>
      <c r="AU59" s="40">
        <f t="shared" si="17"/>
        <v>0</v>
      </c>
    </row>
    <row r="60" spans="1:69" x14ac:dyDescent="0.3">
      <c r="A60" s="312"/>
      <c r="B60" s="297"/>
      <c r="C60" s="298"/>
      <c r="D60" s="299"/>
      <c r="E60" s="300"/>
      <c r="F60" s="42"/>
      <c r="G60" s="43"/>
      <c r="H60" s="43"/>
      <c r="I60" s="43"/>
      <c r="J60" s="287"/>
      <c r="K60" s="44"/>
      <c r="L60" s="45"/>
      <c r="M60" s="46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8"/>
      <c r="AQ60" s="37"/>
      <c r="AR60" s="38">
        <f t="shared" si="14"/>
        <v>0</v>
      </c>
      <c r="AS60" s="39">
        <f t="shared" si="15"/>
        <v>0</v>
      </c>
      <c r="AT60" s="39">
        <f t="shared" si="16"/>
        <v>0</v>
      </c>
      <c r="AU60" s="40">
        <f t="shared" si="17"/>
        <v>0</v>
      </c>
    </row>
    <row r="61" spans="1:69" x14ac:dyDescent="0.3">
      <c r="A61" s="312"/>
      <c r="B61" s="297"/>
      <c r="C61" s="298"/>
      <c r="D61" s="299"/>
      <c r="E61" s="300" t="s">
        <v>205</v>
      </c>
      <c r="F61" s="42"/>
      <c r="G61" s="43"/>
      <c r="H61" s="43"/>
      <c r="I61" s="43"/>
      <c r="J61" s="287"/>
      <c r="K61" s="44"/>
      <c r="L61" s="45"/>
      <c r="M61" s="46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8"/>
      <c r="AQ61" s="37"/>
      <c r="AR61" s="38">
        <f t="shared" si="14"/>
        <v>0</v>
      </c>
      <c r="AS61" s="39">
        <f t="shared" si="15"/>
        <v>0</v>
      </c>
      <c r="AT61" s="39">
        <f t="shared" si="16"/>
        <v>0</v>
      </c>
      <c r="AU61" s="40">
        <f t="shared" si="17"/>
        <v>0</v>
      </c>
    </row>
    <row r="62" spans="1:69" x14ac:dyDescent="0.3">
      <c r="A62" s="312"/>
      <c r="B62" s="297"/>
      <c r="C62" s="298"/>
      <c r="D62" s="299"/>
      <c r="E62" s="298"/>
      <c r="F62" s="42"/>
      <c r="G62" s="43"/>
      <c r="H62" s="43"/>
      <c r="I62" s="43"/>
      <c r="J62" s="287"/>
      <c r="K62" s="44"/>
      <c r="L62" s="45"/>
      <c r="M62" s="46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8"/>
      <c r="AQ62" s="37"/>
      <c r="AR62" s="38">
        <f t="shared" si="14"/>
        <v>0</v>
      </c>
      <c r="AS62" s="39">
        <f t="shared" si="15"/>
        <v>0</v>
      </c>
      <c r="AT62" s="39">
        <f t="shared" si="16"/>
        <v>0</v>
      </c>
      <c r="AU62" s="40">
        <f t="shared" si="17"/>
        <v>0</v>
      </c>
    </row>
    <row r="63" spans="1:69" x14ac:dyDescent="0.3">
      <c r="A63" s="312"/>
      <c r="B63" s="297"/>
      <c r="C63" s="298"/>
      <c r="D63" s="299"/>
      <c r="E63" s="298" t="s">
        <v>206</v>
      </c>
      <c r="F63" s="42"/>
      <c r="G63" s="43"/>
      <c r="H63" s="43"/>
      <c r="I63" s="43"/>
      <c r="J63" s="287"/>
      <c r="K63" s="44"/>
      <c r="L63" s="45"/>
      <c r="M63" s="46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8"/>
      <c r="AQ63" s="37"/>
      <c r="AR63" s="38">
        <f t="shared" si="14"/>
        <v>0</v>
      </c>
      <c r="AS63" s="39">
        <f t="shared" si="15"/>
        <v>0</v>
      </c>
      <c r="AT63" s="39">
        <f t="shared" si="16"/>
        <v>0</v>
      </c>
      <c r="AU63" s="40">
        <f t="shared" si="17"/>
        <v>0</v>
      </c>
    </row>
    <row r="64" spans="1:69" x14ac:dyDescent="0.3">
      <c r="A64" s="312"/>
      <c r="B64" s="297"/>
      <c r="C64" s="298"/>
      <c r="D64" s="299"/>
      <c r="E64" s="298"/>
      <c r="F64" s="42"/>
      <c r="G64" s="43"/>
      <c r="H64" s="43"/>
      <c r="I64" s="43"/>
      <c r="J64" s="287"/>
      <c r="K64" s="44"/>
      <c r="L64" s="45"/>
      <c r="M64" s="46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8"/>
      <c r="AQ64" s="37"/>
      <c r="AR64" s="38">
        <f t="shared" si="14"/>
        <v>0</v>
      </c>
      <c r="AS64" s="39">
        <f t="shared" si="15"/>
        <v>0</v>
      </c>
      <c r="AT64" s="39">
        <f t="shared" si="16"/>
        <v>0</v>
      </c>
      <c r="AU64" s="40">
        <f t="shared" si="17"/>
        <v>0</v>
      </c>
    </row>
    <row r="65" spans="1:47" x14ac:dyDescent="0.3">
      <c r="A65" s="312"/>
      <c r="B65" s="297"/>
      <c r="C65" s="298"/>
      <c r="D65" s="299"/>
      <c r="E65" s="300" t="s">
        <v>204</v>
      </c>
      <c r="F65" s="42"/>
      <c r="G65" s="43"/>
      <c r="H65" s="43"/>
      <c r="I65" s="43"/>
      <c r="J65" s="287"/>
      <c r="K65" s="44"/>
      <c r="L65" s="45"/>
      <c r="M65" s="46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8"/>
      <c r="AQ65" s="37"/>
      <c r="AR65" s="38">
        <f t="shared" si="14"/>
        <v>0</v>
      </c>
      <c r="AS65" s="39">
        <f t="shared" si="15"/>
        <v>0</v>
      </c>
      <c r="AT65" s="39">
        <f t="shared" si="16"/>
        <v>0</v>
      </c>
      <c r="AU65" s="40">
        <f t="shared" si="17"/>
        <v>0</v>
      </c>
    </row>
    <row r="66" spans="1:47" x14ac:dyDescent="0.3">
      <c r="A66" s="312"/>
      <c r="B66" s="297"/>
      <c r="C66" s="298"/>
      <c r="D66" s="299"/>
      <c r="E66" s="300"/>
      <c r="F66" s="42"/>
      <c r="G66" s="43"/>
      <c r="H66" s="43"/>
      <c r="I66" s="43"/>
      <c r="J66" s="287"/>
      <c r="K66" s="44"/>
      <c r="L66" s="45"/>
      <c r="M66" s="46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8"/>
      <c r="AQ66" s="37"/>
      <c r="AR66" s="38">
        <f t="shared" si="14"/>
        <v>0</v>
      </c>
      <c r="AS66" s="39">
        <f t="shared" si="15"/>
        <v>0</v>
      </c>
      <c r="AT66" s="39">
        <f t="shared" si="16"/>
        <v>0</v>
      </c>
      <c r="AU66" s="40">
        <f t="shared" si="17"/>
        <v>0</v>
      </c>
    </row>
    <row r="67" spans="1:47" x14ac:dyDescent="0.3">
      <c r="A67" s="312"/>
      <c r="B67" s="297"/>
      <c r="C67" s="298"/>
      <c r="D67" s="299"/>
      <c r="E67" s="300" t="s">
        <v>203</v>
      </c>
      <c r="F67" s="42"/>
      <c r="G67" s="43"/>
      <c r="H67" s="43"/>
      <c r="I67" s="43"/>
      <c r="J67" s="287"/>
      <c r="K67" s="44"/>
      <c r="L67" s="45"/>
      <c r="M67" s="46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8"/>
      <c r="AQ67" s="37"/>
      <c r="AR67" s="38">
        <f t="shared" si="14"/>
        <v>0</v>
      </c>
      <c r="AS67" s="39">
        <f t="shared" si="15"/>
        <v>0</v>
      </c>
      <c r="AT67" s="39">
        <f t="shared" si="16"/>
        <v>0</v>
      </c>
      <c r="AU67" s="40">
        <f t="shared" si="17"/>
        <v>0</v>
      </c>
    </row>
    <row r="68" spans="1:47" x14ac:dyDescent="0.3">
      <c r="A68" s="312"/>
      <c r="B68" s="297"/>
      <c r="C68" s="298"/>
      <c r="D68" s="299"/>
      <c r="E68" s="300"/>
      <c r="F68" s="42"/>
      <c r="G68" s="43"/>
      <c r="H68" s="43"/>
      <c r="I68" s="43"/>
      <c r="J68" s="287"/>
      <c r="K68" s="44"/>
      <c r="L68" s="45"/>
      <c r="M68" s="46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8"/>
      <c r="AQ68" s="37"/>
      <c r="AR68" s="38">
        <f t="shared" si="14"/>
        <v>0</v>
      </c>
      <c r="AS68" s="39">
        <f t="shared" si="15"/>
        <v>0</v>
      </c>
      <c r="AT68" s="39">
        <f t="shared" si="16"/>
        <v>0</v>
      </c>
      <c r="AU68" s="40">
        <f t="shared" si="17"/>
        <v>0</v>
      </c>
    </row>
    <row r="69" spans="1:47" x14ac:dyDescent="0.3">
      <c r="A69" s="312"/>
      <c r="B69" s="297"/>
      <c r="C69" s="298"/>
      <c r="D69" s="299"/>
      <c r="E69" s="300" t="s">
        <v>248</v>
      </c>
      <c r="F69" s="42"/>
      <c r="G69" s="43"/>
      <c r="H69" s="43"/>
      <c r="I69" s="43"/>
      <c r="J69" s="287"/>
      <c r="K69" s="44"/>
      <c r="L69" s="45"/>
      <c r="M69" s="46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8"/>
      <c r="AQ69" s="37"/>
      <c r="AR69" s="38">
        <f t="shared" si="14"/>
        <v>0</v>
      </c>
      <c r="AS69" s="39">
        <f t="shared" si="15"/>
        <v>0</v>
      </c>
      <c r="AT69" s="39">
        <f t="shared" si="16"/>
        <v>0</v>
      </c>
      <c r="AU69" s="40">
        <f t="shared" si="17"/>
        <v>0</v>
      </c>
    </row>
    <row r="70" spans="1:47" x14ac:dyDescent="0.3">
      <c r="A70" s="312"/>
      <c r="B70" s="297"/>
      <c r="C70" s="298"/>
      <c r="D70" s="299"/>
      <c r="E70" s="300"/>
      <c r="F70" s="42"/>
      <c r="G70" s="43"/>
      <c r="H70" s="43"/>
      <c r="I70" s="43"/>
      <c r="J70" s="287"/>
      <c r="K70" s="44"/>
      <c r="L70" s="45"/>
      <c r="M70" s="46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8"/>
      <c r="AQ70" s="37"/>
      <c r="AR70" s="38">
        <f t="shared" si="14"/>
        <v>0</v>
      </c>
      <c r="AS70" s="39">
        <f t="shared" si="15"/>
        <v>0</v>
      </c>
      <c r="AT70" s="39">
        <f t="shared" si="16"/>
        <v>0</v>
      </c>
      <c r="AU70" s="40">
        <f t="shared" si="17"/>
        <v>0</v>
      </c>
    </row>
    <row r="71" spans="1:47" x14ac:dyDescent="0.3">
      <c r="A71" s="312"/>
      <c r="B71" s="297"/>
      <c r="C71" s="298"/>
      <c r="D71" s="299"/>
      <c r="E71" s="300" t="s">
        <v>249</v>
      </c>
      <c r="F71" s="42"/>
      <c r="G71" s="43"/>
      <c r="H71" s="43"/>
      <c r="I71" s="43"/>
      <c r="J71" s="287"/>
      <c r="K71" s="44"/>
      <c r="L71" s="45"/>
      <c r="M71" s="46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8"/>
      <c r="AQ71" s="37"/>
      <c r="AR71" s="38">
        <f t="shared" si="14"/>
        <v>0</v>
      </c>
      <c r="AS71" s="39">
        <f t="shared" si="15"/>
        <v>0</v>
      </c>
      <c r="AT71" s="39">
        <f t="shared" si="16"/>
        <v>0</v>
      </c>
      <c r="AU71" s="40">
        <f t="shared" si="17"/>
        <v>0</v>
      </c>
    </row>
    <row r="72" spans="1:47" x14ac:dyDescent="0.3">
      <c r="A72" s="312"/>
      <c r="B72" s="297"/>
      <c r="C72" s="298"/>
      <c r="D72" s="299"/>
      <c r="E72" s="300"/>
      <c r="F72" s="42"/>
      <c r="G72" s="43"/>
      <c r="H72" s="43"/>
      <c r="I72" s="43"/>
      <c r="J72" s="287"/>
      <c r="K72" s="44"/>
      <c r="L72" s="45"/>
      <c r="M72" s="46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8"/>
      <c r="AQ72" s="37"/>
      <c r="AR72" s="38">
        <f t="shared" si="14"/>
        <v>0</v>
      </c>
      <c r="AS72" s="39">
        <f t="shared" si="15"/>
        <v>0</v>
      </c>
      <c r="AT72" s="39">
        <f t="shared" si="16"/>
        <v>0</v>
      </c>
      <c r="AU72" s="40">
        <f t="shared" si="17"/>
        <v>0</v>
      </c>
    </row>
    <row r="73" spans="1:47" x14ac:dyDescent="0.3">
      <c r="A73" s="312"/>
      <c r="B73" s="297"/>
      <c r="C73" s="298"/>
      <c r="D73" s="299"/>
      <c r="E73" s="300" t="s">
        <v>240</v>
      </c>
      <c r="F73" s="42"/>
      <c r="G73" s="43"/>
      <c r="H73" s="43"/>
      <c r="I73" s="43"/>
      <c r="J73" s="287"/>
      <c r="K73" s="44"/>
      <c r="L73" s="45"/>
      <c r="M73" s="46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8"/>
      <c r="AQ73" s="37"/>
      <c r="AR73" s="38">
        <f t="shared" si="14"/>
        <v>0</v>
      </c>
      <c r="AS73" s="39">
        <f t="shared" si="15"/>
        <v>0</v>
      </c>
      <c r="AT73" s="39">
        <f t="shared" si="16"/>
        <v>0</v>
      </c>
      <c r="AU73" s="40">
        <f t="shared" si="17"/>
        <v>0</v>
      </c>
    </row>
    <row r="74" spans="1:47" x14ac:dyDescent="0.3">
      <c r="A74" s="312"/>
      <c r="B74" s="297"/>
      <c r="C74" s="298"/>
      <c r="D74" s="299"/>
      <c r="E74" s="300"/>
      <c r="F74" s="42"/>
      <c r="G74" s="43"/>
      <c r="H74" s="43"/>
      <c r="I74" s="43"/>
      <c r="J74" s="287"/>
      <c r="K74" s="44"/>
      <c r="L74" s="45"/>
      <c r="M74" s="46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8"/>
      <c r="AQ74" s="37"/>
      <c r="AR74" s="38">
        <f t="shared" si="14"/>
        <v>0</v>
      </c>
      <c r="AS74" s="39">
        <f t="shared" si="15"/>
        <v>0</v>
      </c>
      <c r="AT74" s="39">
        <f t="shared" si="16"/>
        <v>0</v>
      </c>
      <c r="AU74" s="40">
        <f t="shared" si="17"/>
        <v>0</v>
      </c>
    </row>
    <row r="75" spans="1:47" x14ac:dyDescent="0.3">
      <c r="A75" s="312"/>
      <c r="B75" s="297"/>
      <c r="C75" s="298"/>
      <c r="D75" s="299"/>
      <c r="E75" s="300"/>
      <c r="F75" s="42"/>
      <c r="G75" s="43"/>
      <c r="H75" s="43"/>
      <c r="I75" s="43"/>
      <c r="J75" s="287"/>
      <c r="K75" s="44"/>
      <c r="L75" s="45"/>
      <c r="M75" s="46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8"/>
      <c r="AQ75" s="37"/>
      <c r="AR75" s="38">
        <f t="shared" si="14"/>
        <v>0</v>
      </c>
      <c r="AS75" s="39">
        <f t="shared" si="15"/>
        <v>0</v>
      </c>
      <c r="AT75" s="39">
        <f t="shared" si="16"/>
        <v>0</v>
      </c>
      <c r="AU75" s="40">
        <f t="shared" si="17"/>
        <v>0</v>
      </c>
    </row>
    <row r="76" spans="1:47" x14ac:dyDescent="0.3">
      <c r="A76" s="312"/>
      <c r="B76" s="297"/>
      <c r="C76" s="298"/>
      <c r="D76" s="299"/>
      <c r="E76" s="300"/>
      <c r="F76" s="42"/>
      <c r="G76" s="43"/>
      <c r="H76" s="43"/>
      <c r="I76" s="43"/>
      <c r="J76" s="287"/>
      <c r="K76" s="44"/>
      <c r="L76" s="45"/>
      <c r="M76" s="46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8"/>
      <c r="AQ76" s="37"/>
      <c r="AR76" s="38">
        <f t="shared" si="14"/>
        <v>0</v>
      </c>
      <c r="AS76" s="39">
        <f t="shared" si="15"/>
        <v>0</v>
      </c>
      <c r="AT76" s="39">
        <f t="shared" si="16"/>
        <v>0</v>
      </c>
      <c r="AU76" s="40">
        <f t="shared" si="17"/>
        <v>0</v>
      </c>
    </row>
    <row r="77" spans="1:47" x14ac:dyDescent="0.3">
      <c r="A77" s="312"/>
      <c r="B77" s="297"/>
      <c r="C77" s="298"/>
      <c r="D77" s="299"/>
      <c r="E77" s="300" t="s">
        <v>239</v>
      </c>
      <c r="F77" s="42"/>
      <c r="G77" s="43"/>
      <c r="H77" s="43"/>
      <c r="I77" s="43"/>
      <c r="J77" s="287"/>
      <c r="K77" s="44"/>
      <c r="L77" s="45"/>
      <c r="M77" s="46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8"/>
      <c r="AQ77" s="37"/>
      <c r="AR77" s="38">
        <f t="shared" si="14"/>
        <v>0</v>
      </c>
      <c r="AS77" s="39">
        <f t="shared" si="15"/>
        <v>0</v>
      </c>
      <c r="AT77" s="39">
        <f t="shared" si="16"/>
        <v>0</v>
      </c>
      <c r="AU77" s="40">
        <f t="shared" si="17"/>
        <v>0</v>
      </c>
    </row>
    <row r="78" spans="1:47" x14ac:dyDescent="0.3">
      <c r="A78" s="312"/>
      <c r="B78" s="297"/>
      <c r="C78" s="298"/>
      <c r="D78" s="299"/>
      <c r="E78" s="300"/>
      <c r="F78" s="42"/>
      <c r="G78" s="43"/>
      <c r="H78" s="43"/>
      <c r="I78" s="43"/>
      <c r="J78" s="287"/>
      <c r="K78" s="44"/>
      <c r="L78" s="45"/>
      <c r="M78" s="46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8"/>
      <c r="AQ78" s="37"/>
      <c r="AR78" s="38">
        <f t="shared" si="14"/>
        <v>0</v>
      </c>
      <c r="AS78" s="39">
        <f t="shared" si="15"/>
        <v>0</v>
      </c>
      <c r="AT78" s="39">
        <f t="shared" si="16"/>
        <v>0</v>
      </c>
      <c r="AU78" s="40">
        <f t="shared" si="17"/>
        <v>0</v>
      </c>
    </row>
    <row r="79" spans="1:47" x14ac:dyDescent="0.3">
      <c r="A79" s="312"/>
      <c r="B79" s="297"/>
      <c r="C79" s="298"/>
      <c r="D79" s="299"/>
      <c r="E79" s="300"/>
      <c r="F79" s="42"/>
      <c r="G79" s="43"/>
      <c r="H79" s="43"/>
      <c r="I79" s="43"/>
      <c r="J79" s="287"/>
      <c r="K79" s="44"/>
      <c r="L79" s="45"/>
      <c r="M79" s="46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8"/>
      <c r="AQ79" s="37"/>
      <c r="AR79" s="38">
        <f t="shared" si="14"/>
        <v>0</v>
      </c>
      <c r="AS79" s="39">
        <f t="shared" si="15"/>
        <v>0</v>
      </c>
      <c r="AT79" s="39">
        <f t="shared" si="16"/>
        <v>0</v>
      </c>
      <c r="AU79" s="40">
        <f t="shared" si="17"/>
        <v>0</v>
      </c>
    </row>
    <row r="80" spans="1:47" x14ac:dyDescent="0.3">
      <c r="A80" s="312"/>
      <c r="B80" s="297"/>
      <c r="C80" s="298"/>
      <c r="D80" s="299"/>
      <c r="E80" s="300"/>
      <c r="F80" s="42"/>
      <c r="G80" s="43"/>
      <c r="H80" s="43"/>
      <c r="I80" s="43"/>
      <c r="J80" s="287"/>
      <c r="K80" s="44"/>
      <c r="L80" s="45"/>
      <c r="M80" s="46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8"/>
      <c r="AQ80" s="37"/>
      <c r="AR80" s="38">
        <f t="shared" si="14"/>
        <v>0</v>
      </c>
      <c r="AS80" s="39">
        <f t="shared" si="15"/>
        <v>0</v>
      </c>
      <c r="AT80" s="39">
        <f t="shared" si="16"/>
        <v>0</v>
      </c>
      <c r="AU80" s="40">
        <f t="shared" si="17"/>
        <v>0</v>
      </c>
    </row>
    <row r="81" spans="1:47" x14ac:dyDescent="0.3">
      <c r="A81" s="312"/>
      <c r="B81" s="297"/>
      <c r="C81" s="298"/>
      <c r="D81" s="299"/>
      <c r="E81" s="300" t="s">
        <v>250</v>
      </c>
      <c r="F81" s="42"/>
      <c r="G81" s="43"/>
      <c r="H81" s="43"/>
      <c r="I81" s="43"/>
      <c r="J81" s="287"/>
      <c r="K81" s="44"/>
      <c r="L81" s="45"/>
      <c r="M81" s="46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8"/>
      <c r="AQ81" s="37"/>
      <c r="AR81" s="38">
        <f t="shared" si="14"/>
        <v>0</v>
      </c>
      <c r="AS81" s="39">
        <f t="shared" si="15"/>
        <v>0</v>
      </c>
      <c r="AT81" s="39">
        <f t="shared" si="16"/>
        <v>0</v>
      </c>
      <c r="AU81" s="40">
        <f t="shared" si="17"/>
        <v>0</v>
      </c>
    </row>
    <row r="82" spans="1:47" x14ac:dyDescent="0.3">
      <c r="A82" s="312"/>
      <c r="B82" s="297"/>
      <c r="C82" s="298"/>
      <c r="D82" s="299"/>
      <c r="E82" s="300"/>
      <c r="F82" s="42"/>
      <c r="G82" s="43"/>
      <c r="H82" s="43"/>
      <c r="I82" s="43"/>
      <c r="J82" s="287"/>
      <c r="K82" s="44"/>
      <c r="L82" s="45"/>
      <c r="M82" s="46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8"/>
      <c r="AQ82" s="37"/>
      <c r="AR82" s="38">
        <f t="shared" si="14"/>
        <v>0</v>
      </c>
      <c r="AS82" s="39">
        <f t="shared" si="15"/>
        <v>0</v>
      </c>
      <c r="AT82" s="39">
        <f t="shared" si="16"/>
        <v>0</v>
      </c>
      <c r="AU82" s="40">
        <f t="shared" si="17"/>
        <v>0</v>
      </c>
    </row>
    <row r="83" spans="1:47" x14ac:dyDescent="0.3">
      <c r="A83" s="312"/>
      <c r="B83" s="297"/>
      <c r="C83" s="298"/>
      <c r="D83" s="299"/>
      <c r="E83" s="300"/>
      <c r="F83" s="42"/>
      <c r="G83" s="43"/>
      <c r="H83" s="43"/>
      <c r="I83" s="43"/>
      <c r="J83" s="287"/>
      <c r="K83" s="44"/>
      <c r="L83" s="45"/>
      <c r="M83" s="46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8"/>
      <c r="AQ83" s="37"/>
      <c r="AR83" s="38">
        <f t="shared" si="14"/>
        <v>0</v>
      </c>
      <c r="AS83" s="39">
        <f t="shared" si="15"/>
        <v>0</v>
      </c>
      <c r="AT83" s="39">
        <f t="shared" si="16"/>
        <v>0</v>
      </c>
      <c r="AU83" s="40">
        <f t="shared" si="17"/>
        <v>0</v>
      </c>
    </row>
    <row r="84" spans="1:47" x14ac:dyDescent="0.3">
      <c r="A84" s="312"/>
      <c r="B84" s="297"/>
      <c r="C84" s="298"/>
      <c r="D84" s="299"/>
      <c r="E84" s="300"/>
      <c r="F84" s="42"/>
      <c r="G84" s="43"/>
      <c r="H84" s="43"/>
      <c r="I84" s="43"/>
      <c r="J84" s="287"/>
      <c r="K84" s="44"/>
      <c r="L84" s="45"/>
      <c r="M84" s="46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8"/>
      <c r="AQ84" s="37"/>
      <c r="AR84" s="38">
        <f t="shared" si="14"/>
        <v>0</v>
      </c>
      <c r="AS84" s="39">
        <f t="shared" si="15"/>
        <v>0</v>
      </c>
      <c r="AT84" s="39">
        <f t="shared" si="16"/>
        <v>0</v>
      </c>
      <c r="AU84" s="40">
        <f t="shared" si="17"/>
        <v>0</v>
      </c>
    </row>
    <row r="85" spans="1:47" x14ac:dyDescent="0.3">
      <c r="A85" s="312"/>
      <c r="B85" s="297"/>
      <c r="C85" s="298"/>
      <c r="D85" s="299"/>
      <c r="E85" s="300"/>
      <c r="F85" s="42"/>
      <c r="G85" s="43"/>
      <c r="H85" s="43"/>
      <c r="I85" s="43"/>
      <c r="J85" s="287"/>
      <c r="K85" s="44"/>
      <c r="L85" s="45"/>
      <c r="M85" s="46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8"/>
      <c r="AQ85" s="37"/>
      <c r="AR85" s="38">
        <f t="shared" si="14"/>
        <v>0</v>
      </c>
      <c r="AS85" s="39">
        <f t="shared" si="15"/>
        <v>0</v>
      </c>
      <c r="AT85" s="39">
        <f t="shared" si="16"/>
        <v>0</v>
      </c>
      <c r="AU85" s="40">
        <f t="shared" si="17"/>
        <v>0</v>
      </c>
    </row>
    <row r="86" spans="1:47" x14ac:dyDescent="0.3">
      <c r="A86" s="312"/>
      <c r="B86" s="297"/>
      <c r="C86" s="298"/>
      <c r="D86" s="299"/>
      <c r="E86" s="300"/>
      <c r="F86" s="42"/>
      <c r="G86" s="43"/>
      <c r="H86" s="43"/>
      <c r="I86" s="43"/>
      <c r="J86" s="287"/>
      <c r="K86" s="44"/>
      <c r="L86" s="45"/>
      <c r="M86" s="46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8"/>
      <c r="AQ86" s="37"/>
      <c r="AR86" s="38">
        <f t="shared" si="14"/>
        <v>0</v>
      </c>
      <c r="AS86" s="39">
        <f t="shared" si="15"/>
        <v>0</v>
      </c>
      <c r="AT86" s="39">
        <f t="shared" si="16"/>
        <v>0</v>
      </c>
      <c r="AU86" s="40">
        <f t="shared" si="17"/>
        <v>0</v>
      </c>
    </row>
    <row r="87" spans="1:47" x14ac:dyDescent="0.3">
      <c r="A87" s="312"/>
      <c r="B87" s="297"/>
      <c r="C87" s="298"/>
      <c r="D87" s="299"/>
      <c r="E87" s="300"/>
      <c r="F87" s="42"/>
      <c r="G87" s="43"/>
      <c r="H87" s="43"/>
      <c r="I87" s="43"/>
      <c r="J87" s="287"/>
      <c r="K87" s="44"/>
      <c r="L87" s="45"/>
      <c r="M87" s="46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8"/>
      <c r="AQ87" s="37"/>
      <c r="AR87" s="38">
        <f t="shared" si="14"/>
        <v>0</v>
      </c>
      <c r="AS87" s="39">
        <f t="shared" si="15"/>
        <v>0</v>
      </c>
      <c r="AT87" s="39">
        <f t="shared" si="16"/>
        <v>0</v>
      </c>
      <c r="AU87" s="40">
        <f t="shared" si="17"/>
        <v>0</v>
      </c>
    </row>
    <row r="88" spans="1:47" x14ac:dyDescent="0.3">
      <c r="A88" s="312"/>
      <c r="B88" s="297"/>
      <c r="C88" s="298"/>
      <c r="D88" s="299"/>
      <c r="E88" s="300"/>
      <c r="F88" s="42"/>
      <c r="G88" s="43"/>
      <c r="H88" s="43"/>
      <c r="I88" s="43"/>
      <c r="J88" s="287"/>
      <c r="K88" s="44"/>
      <c r="L88" s="45"/>
      <c r="M88" s="46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8"/>
      <c r="AQ88" s="37"/>
      <c r="AR88" s="38">
        <f t="shared" si="14"/>
        <v>0</v>
      </c>
      <c r="AS88" s="39">
        <f t="shared" si="15"/>
        <v>0</v>
      </c>
      <c r="AT88" s="39">
        <f t="shared" si="16"/>
        <v>0</v>
      </c>
      <c r="AU88" s="40">
        <f t="shared" si="17"/>
        <v>0</v>
      </c>
    </row>
    <row r="89" spans="1:47" x14ac:dyDescent="0.3">
      <c r="A89" s="312"/>
      <c r="B89" s="297"/>
      <c r="C89" s="298"/>
      <c r="D89" s="299"/>
      <c r="E89" s="300"/>
      <c r="F89" s="42"/>
      <c r="G89" s="43"/>
      <c r="H89" s="43"/>
      <c r="I89" s="43"/>
      <c r="J89" s="287"/>
      <c r="K89" s="44"/>
      <c r="L89" s="45"/>
      <c r="M89" s="46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8"/>
      <c r="AQ89" s="37"/>
      <c r="AR89" s="38">
        <f t="shared" si="14"/>
        <v>0</v>
      </c>
      <c r="AS89" s="39">
        <f t="shared" si="15"/>
        <v>0</v>
      </c>
      <c r="AT89" s="39">
        <f t="shared" si="16"/>
        <v>0</v>
      </c>
      <c r="AU89" s="40">
        <f t="shared" si="17"/>
        <v>0</v>
      </c>
    </row>
    <row r="90" spans="1:47" x14ac:dyDescent="0.3">
      <c r="A90" s="312"/>
      <c r="B90" s="297"/>
      <c r="C90" s="298"/>
      <c r="D90" s="299"/>
      <c r="E90" s="300"/>
      <c r="F90" s="42"/>
      <c r="G90" s="43"/>
      <c r="H90" s="43"/>
      <c r="I90" s="43"/>
      <c r="J90" s="287"/>
      <c r="K90" s="44"/>
      <c r="L90" s="45"/>
      <c r="M90" s="46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8"/>
      <c r="AQ90" s="37"/>
      <c r="AR90" s="38">
        <f t="shared" si="14"/>
        <v>0</v>
      </c>
      <c r="AS90" s="39">
        <f t="shared" si="15"/>
        <v>0</v>
      </c>
      <c r="AT90" s="39">
        <f t="shared" si="16"/>
        <v>0</v>
      </c>
      <c r="AU90" s="40">
        <f t="shared" si="17"/>
        <v>0</v>
      </c>
    </row>
    <row r="91" spans="1:47" x14ac:dyDescent="0.3">
      <c r="A91" s="312"/>
      <c r="B91" s="297"/>
      <c r="C91" s="298"/>
      <c r="D91" s="299"/>
      <c r="E91" s="300"/>
      <c r="F91" s="42"/>
      <c r="G91" s="43"/>
      <c r="H91" s="43"/>
      <c r="I91" s="43"/>
      <c r="J91" s="287"/>
      <c r="K91" s="44"/>
      <c r="L91" s="45"/>
      <c r="M91" s="46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8"/>
      <c r="AQ91" s="37"/>
      <c r="AR91" s="38">
        <f t="shared" si="14"/>
        <v>0</v>
      </c>
      <c r="AS91" s="39">
        <f t="shared" si="15"/>
        <v>0</v>
      </c>
      <c r="AT91" s="39">
        <f t="shared" si="16"/>
        <v>0</v>
      </c>
      <c r="AU91" s="40">
        <f t="shared" si="17"/>
        <v>0</v>
      </c>
    </row>
    <row r="92" spans="1:47" x14ac:dyDescent="0.3">
      <c r="A92" s="312"/>
      <c r="B92" s="297"/>
      <c r="C92" s="298"/>
      <c r="D92" s="299"/>
      <c r="E92" s="300"/>
      <c r="F92" s="42"/>
      <c r="G92" s="43"/>
      <c r="H92" s="43"/>
      <c r="I92" s="43"/>
      <c r="J92" s="287"/>
      <c r="K92" s="44"/>
      <c r="L92" s="45"/>
      <c r="M92" s="46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8"/>
      <c r="AQ92" s="37"/>
      <c r="AR92" s="38">
        <f t="shared" si="14"/>
        <v>0</v>
      </c>
      <c r="AS92" s="39">
        <f t="shared" si="15"/>
        <v>0</v>
      </c>
      <c r="AT92" s="39">
        <f t="shared" si="16"/>
        <v>0</v>
      </c>
      <c r="AU92" s="40">
        <f t="shared" si="17"/>
        <v>0</v>
      </c>
    </row>
    <row r="93" spans="1:47" x14ac:dyDescent="0.3">
      <c r="A93" s="312"/>
      <c r="B93" s="297"/>
      <c r="C93" s="298"/>
      <c r="D93" s="299"/>
      <c r="E93" s="300"/>
      <c r="F93" s="42"/>
      <c r="G93" s="43"/>
      <c r="H93" s="43"/>
      <c r="I93" s="43"/>
      <c r="J93" s="287"/>
      <c r="K93" s="44"/>
      <c r="L93" s="45"/>
      <c r="M93" s="46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8"/>
      <c r="AQ93" s="37"/>
      <c r="AR93" s="38">
        <f t="shared" si="14"/>
        <v>0</v>
      </c>
      <c r="AS93" s="39">
        <f t="shared" si="15"/>
        <v>0</v>
      </c>
      <c r="AT93" s="39">
        <f t="shared" si="16"/>
        <v>0</v>
      </c>
      <c r="AU93" s="40">
        <f t="shared" si="17"/>
        <v>0</v>
      </c>
    </row>
    <row r="94" spans="1:47" x14ac:dyDescent="0.3">
      <c r="A94" s="312"/>
      <c r="B94" s="309" t="s">
        <v>201</v>
      </c>
      <c r="C94" s="310"/>
      <c r="D94" s="310"/>
      <c r="E94" s="310"/>
      <c r="F94" s="310"/>
      <c r="G94" s="310"/>
      <c r="H94" s="310"/>
      <c r="I94" s="310"/>
      <c r="J94" s="310"/>
      <c r="K94" s="310"/>
      <c r="L94" s="310"/>
      <c r="M94" s="310"/>
      <c r="N94" s="310"/>
      <c r="O94" s="310"/>
      <c r="P94" s="310"/>
      <c r="Q94" s="310"/>
      <c r="R94" s="310"/>
      <c r="S94" s="310"/>
      <c r="T94" s="310"/>
      <c r="U94" s="310"/>
      <c r="V94" s="310"/>
      <c r="W94" s="310"/>
      <c r="X94" s="310"/>
      <c r="Y94" s="310"/>
      <c r="Z94" s="310"/>
      <c r="AA94" s="310"/>
      <c r="AB94" s="310"/>
      <c r="AC94" s="310"/>
      <c r="AD94" s="310"/>
      <c r="AE94" s="310"/>
      <c r="AF94" s="310"/>
      <c r="AG94" s="310"/>
      <c r="AH94" s="310"/>
      <c r="AI94" s="310"/>
      <c r="AJ94" s="310"/>
      <c r="AK94" s="310"/>
      <c r="AL94" s="310"/>
      <c r="AM94" s="310"/>
      <c r="AN94" s="310"/>
      <c r="AO94" s="310"/>
      <c r="AP94" s="310"/>
      <c r="AQ94" s="310"/>
      <c r="AR94" s="310"/>
      <c r="AS94" s="310"/>
      <c r="AT94" s="310"/>
      <c r="AU94" s="310"/>
    </row>
    <row r="95" spans="1:47" x14ac:dyDescent="0.3">
      <c r="A95" s="312"/>
      <c r="B95" s="297"/>
      <c r="C95" s="298"/>
      <c r="D95" s="299"/>
      <c r="E95" s="300" t="s">
        <v>192</v>
      </c>
      <c r="F95" s="42"/>
      <c r="G95" s="43"/>
      <c r="H95" s="43"/>
      <c r="I95" s="43"/>
      <c r="J95" s="287"/>
      <c r="K95" s="44"/>
      <c r="L95" s="45"/>
      <c r="M95" s="46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8"/>
      <c r="AQ95" s="37"/>
      <c r="AR95" s="38">
        <f t="shared" ref="AR95:AR104" si="18">COUNTA(F95:J95)*COUNTA(M95:AP95)*0.5*B95</f>
        <v>0</v>
      </c>
      <c r="AS95" s="39">
        <f t="shared" ref="AS95:AS104" si="19">COUNTA(K95)*COUNTA(M95:AP95)*0.5*B95</f>
        <v>0</v>
      </c>
      <c r="AT95" s="39">
        <f t="shared" ref="AT95:AT104" si="20">COUNTA(L95)*COUNTA(M95:AP95)*0.5*B95</f>
        <v>0</v>
      </c>
      <c r="AU95" s="40">
        <f t="shared" ref="AU95:AU104" si="21">SUM(AR95:AT95)*13/3</f>
        <v>0</v>
      </c>
    </row>
    <row r="96" spans="1:47" x14ac:dyDescent="0.3">
      <c r="A96" s="312"/>
      <c r="B96" s="297"/>
      <c r="C96" s="298"/>
      <c r="D96" s="299"/>
      <c r="E96" s="300"/>
      <c r="F96" s="42"/>
      <c r="G96" s="43"/>
      <c r="H96" s="43"/>
      <c r="I96" s="43"/>
      <c r="J96" s="287"/>
      <c r="K96" s="44"/>
      <c r="L96" s="45"/>
      <c r="M96" s="46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8"/>
      <c r="AQ96" s="37"/>
      <c r="AR96" s="38">
        <f t="shared" si="18"/>
        <v>0</v>
      </c>
      <c r="AS96" s="39">
        <f t="shared" si="19"/>
        <v>0</v>
      </c>
      <c r="AT96" s="39">
        <f t="shared" si="20"/>
        <v>0</v>
      </c>
      <c r="AU96" s="40">
        <f t="shared" si="21"/>
        <v>0</v>
      </c>
    </row>
    <row r="97" spans="1:47" x14ac:dyDescent="0.3">
      <c r="A97" s="312"/>
      <c r="B97" s="297"/>
      <c r="C97" s="298"/>
      <c r="D97" s="299"/>
      <c r="E97" s="300"/>
      <c r="F97" s="42"/>
      <c r="G97" s="43"/>
      <c r="H97" s="43"/>
      <c r="I97" s="43"/>
      <c r="J97" s="287"/>
      <c r="K97" s="44"/>
      <c r="L97" s="45"/>
      <c r="M97" s="46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8"/>
      <c r="AQ97" s="37"/>
      <c r="AR97" s="38">
        <f t="shared" si="18"/>
        <v>0</v>
      </c>
      <c r="AS97" s="39">
        <f t="shared" si="19"/>
        <v>0</v>
      </c>
      <c r="AT97" s="39">
        <f t="shared" si="20"/>
        <v>0</v>
      </c>
      <c r="AU97" s="40">
        <f t="shared" si="21"/>
        <v>0</v>
      </c>
    </row>
    <row r="98" spans="1:47" x14ac:dyDescent="0.3">
      <c r="A98" s="312"/>
      <c r="B98" s="297"/>
      <c r="C98" s="298"/>
      <c r="D98" s="299"/>
      <c r="E98" s="300"/>
      <c r="F98" s="42"/>
      <c r="G98" s="43"/>
      <c r="H98" s="43"/>
      <c r="I98" s="43"/>
      <c r="J98" s="287"/>
      <c r="K98" s="44"/>
      <c r="L98" s="45"/>
      <c r="M98" s="46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8"/>
      <c r="AQ98" s="37"/>
      <c r="AR98" s="38">
        <f t="shared" si="18"/>
        <v>0</v>
      </c>
      <c r="AS98" s="39">
        <f t="shared" si="19"/>
        <v>0</v>
      </c>
      <c r="AT98" s="39">
        <f t="shared" si="20"/>
        <v>0</v>
      </c>
      <c r="AU98" s="40">
        <f t="shared" si="21"/>
        <v>0</v>
      </c>
    </row>
    <row r="99" spans="1:47" x14ac:dyDescent="0.3">
      <c r="A99" s="312"/>
      <c r="B99" s="297"/>
      <c r="C99" s="298"/>
      <c r="D99" s="299"/>
      <c r="E99" s="300" t="s">
        <v>243</v>
      </c>
      <c r="F99" s="42"/>
      <c r="G99" s="43"/>
      <c r="H99" s="43"/>
      <c r="I99" s="43"/>
      <c r="J99" s="287"/>
      <c r="K99" s="44"/>
      <c r="L99" s="45"/>
      <c r="M99" s="46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8"/>
      <c r="AQ99" s="37"/>
      <c r="AR99" s="38">
        <f t="shared" si="18"/>
        <v>0</v>
      </c>
      <c r="AS99" s="39">
        <f t="shared" si="19"/>
        <v>0</v>
      </c>
      <c r="AT99" s="39">
        <f t="shared" si="20"/>
        <v>0</v>
      </c>
      <c r="AU99" s="40">
        <f t="shared" si="21"/>
        <v>0</v>
      </c>
    </row>
    <row r="100" spans="1:47" x14ac:dyDescent="0.3">
      <c r="A100" s="312"/>
      <c r="B100" s="297"/>
      <c r="C100" s="298"/>
      <c r="D100" s="299"/>
      <c r="E100" s="300"/>
      <c r="F100" s="42"/>
      <c r="G100" s="43"/>
      <c r="H100" s="43"/>
      <c r="I100" s="43"/>
      <c r="J100" s="287"/>
      <c r="K100" s="44"/>
      <c r="L100" s="45"/>
      <c r="M100" s="46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8"/>
      <c r="AQ100" s="37"/>
      <c r="AR100" s="38">
        <f t="shared" si="18"/>
        <v>0</v>
      </c>
      <c r="AS100" s="39">
        <f t="shared" si="19"/>
        <v>0</v>
      </c>
      <c r="AT100" s="39">
        <f t="shared" si="20"/>
        <v>0</v>
      </c>
      <c r="AU100" s="40">
        <f t="shared" si="21"/>
        <v>0</v>
      </c>
    </row>
    <row r="101" spans="1:47" x14ac:dyDescent="0.3">
      <c r="A101" s="312"/>
      <c r="B101" s="297"/>
      <c r="C101" s="298"/>
      <c r="D101" s="299"/>
      <c r="E101" s="300"/>
      <c r="F101" s="42"/>
      <c r="G101" s="43"/>
      <c r="H101" s="43"/>
      <c r="I101" s="43"/>
      <c r="J101" s="287"/>
      <c r="K101" s="44"/>
      <c r="L101" s="45"/>
      <c r="M101" s="46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8"/>
      <c r="AQ101" s="37"/>
      <c r="AR101" s="38">
        <f t="shared" si="18"/>
        <v>0</v>
      </c>
      <c r="AS101" s="39">
        <f t="shared" si="19"/>
        <v>0</v>
      </c>
      <c r="AT101" s="39">
        <f t="shared" si="20"/>
        <v>0</v>
      </c>
      <c r="AU101" s="40">
        <f t="shared" si="21"/>
        <v>0</v>
      </c>
    </row>
    <row r="102" spans="1:47" x14ac:dyDescent="0.3">
      <c r="A102" s="312"/>
      <c r="B102" s="297"/>
      <c r="C102" s="298"/>
      <c r="D102" s="299"/>
      <c r="E102" s="300" t="s">
        <v>193</v>
      </c>
      <c r="F102" s="42"/>
      <c r="G102" s="43"/>
      <c r="H102" s="43"/>
      <c r="I102" s="43"/>
      <c r="J102" s="287"/>
      <c r="K102" s="44"/>
      <c r="L102" s="45"/>
      <c r="M102" s="46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8"/>
      <c r="AQ102" s="37"/>
      <c r="AR102" s="38">
        <f t="shared" si="18"/>
        <v>0</v>
      </c>
      <c r="AS102" s="39">
        <f t="shared" si="19"/>
        <v>0</v>
      </c>
      <c r="AT102" s="39">
        <f t="shared" si="20"/>
        <v>0</v>
      </c>
      <c r="AU102" s="40">
        <f t="shared" si="21"/>
        <v>0</v>
      </c>
    </row>
    <row r="103" spans="1:47" x14ac:dyDescent="0.3">
      <c r="A103" s="312"/>
      <c r="B103" s="297"/>
      <c r="C103" s="298"/>
      <c r="D103" s="299"/>
      <c r="E103" s="300"/>
      <c r="F103" s="42"/>
      <c r="G103" s="43"/>
      <c r="H103" s="43"/>
      <c r="I103" s="43"/>
      <c r="J103" s="287"/>
      <c r="K103" s="44"/>
      <c r="L103" s="45"/>
      <c r="M103" s="46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8"/>
      <c r="AQ103" s="37"/>
      <c r="AR103" s="38">
        <f t="shared" si="18"/>
        <v>0</v>
      </c>
      <c r="AS103" s="39">
        <f t="shared" si="19"/>
        <v>0</v>
      </c>
      <c r="AT103" s="39">
        <f t="shared" si="20"/>
        <v>0</v>
      </c>
      <c r="AU103" s="40">
        <f t="shared" si="21"/>
        <v>0</v>
      </c>
    </row>
    <row r="104" spans="1:47" x14ac:dyDescent="0.3">
      <c r="A104" s="312"/>
      <c r="B104" s="297"/>
      <c r="C104" s="298"/>
      <c r="D104" s="299"/>
      <c r="E104" s="300"/>
      <c r="F104" s="42"/>
      <c r="G104" s="43"/>
      <c r="H104" s="43"/>
      <c r="I104" s="43"/>
      <c r="J104" s="287"/>
      <c r="K104" s="44"/>
      <c r="L104" s="45"/>
      <c r="M104" s="46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8"/>
      <c r="AQ104" s="37"/>
      <c r="AR104" s="38">
        <f t="shared" si="18"/>
        <v>0</v>
      </c>
      <c r="AS104" s="39">
        <f t="shared" si="19"/>
        <v>0</v>
      </c>
      <c r="AT104" s="39">
        <f t="shared" si="20"/>
        <v>0</v>
      </c>
      <c r="AU104" s="40">
        <f t="shared" si="21"/>
        <v>0</v>
      </c>
    </row>
    <row r="105" spans="1:47" x14ac:dyDescent="0.3">
      <c r="A105" s="312"/>
      <c r="B105" s="297"/>
      <c r="C105" s="298"/>
      <c r="D105" s="299"/>
      <c r="E105" s="300"/>
      <c r="F105" s="42"/>
      <c r="G105" s="43"/>
      <c r="H105" s="43"/>
      <c r="I105" s="43"/>
      <c r="J105" s="287"/>
      <c r="K105" s="44"/>
      <c r="L105" s="45"/>
      <c r="M105" s="46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8"/>
      <c r="AQ105" s="37"/>
      <c r="AR105" s="38">
        <f t="shared" si="6"/>
        <v>0</v>
      </c>
      <c r="AS105" s="39">
        <f t="shared" si="7"/>
        <v>0</v>
      </c>
      <c r="AT105" s="39">
        <f t="shared" si="8"/>
        <v>0</v>
      </c>
      <c r="AU105" s="40">
        <f t="shared" si="9"/>
        <v>0</v>
      </c>
    </row>
    <row r="106" spans="1:47" x14ac:dyDescent="0.3">
      <c r="A106" s="312"/>
      <c r="B106" s="297"/>
      <c r="C106" s="298"/>
      <c r="D106" s="299"/>
      <c r="E106" s="300"/>
      <c r="F106" s="42"/>
      <c r="G106" s="43"/>
      <c r="H106" s="43"/>
      <c r="I106" s="43"/>
      <c r="J106" s="287"/>
      <c r="K106" s="44"/>
      <c r="L106" s="45"/>
      <c r="M106" s="46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8"/>
      <c r="AQ106" s="37"/>
      <c r="AR106" s="38">
        <f t="shared" si="6"/>
        <v>0</v>
      </c>
      <c r="AS106" s="39">
        <f t="shared" si="7"/>
        <v>0</v>
      </c>
      <c r="AT106" s="39">
        <f t="shared" si="8"/>
        <v>0</v>
      </c>
      <c r="AU106" s="40">
        <f t="shared" si="9"/>
        <v>0</v>
      </c>
    </row>
    <row r="107" spans="1:47" x14ac:dyDescent="0.3">
      <c r="A107" s="312"/>
      <c r="B107" s="297"/>
      <c r="C107" s="298"/>
      <c r="D107" s="299"/>
      <c r="E107" s="300"/>
      <c r="F107" s="42"/>
      <c r="G107" s="43"/>
      <c r="H107" s="43"/>
      <c r="I107" s="43"/>
      <c r="J107" s="287"/>
      <c r="K107" s="44"/>
      <c r="L107" s="45"/>
      <c r="M107" s="46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8"/>
      <c r="AQ107" s="37"/>
      <c r="AR107" s="38">
        <f t="shared" si="6"/>
        <v>0</v>
      </c>
      <c r="AS107" s="39">
        <f t="shared" si="7"/>
        <v>0</v>
      </c>
      <c r="AT107" s="39">
        <f t="shared" si="8"/>
        <v>0</v>
      </c>
      <c r="AU107" s="40">
        <f t="shared" si="9"/>
        <v>0</v>
      </c>
    </row>
    <row r="108" spans="1:47" ht="15" customHeight="1" x14ac:dyDescent="0.3">
      <c r="A108" s="312"/>
      <c r="B108" s="309" t="s">
        <v>74</v>
      </c>
      <c r="C108" s="310"/>
      <c r="D108" s="310"/>
      <c r="E108" s="310"/>
      <c r="F108" s="310"/>
      <c r="G108" s="310"/>
      <c r="H108" s="310"/>
      <c r="I108" s="310"/>
      <c r="J108" s="310"/>
      <c r="K108" s="310"/>
      <c r="L108" s="310"/>
      <c r="M108" s="310"/>
      <c r="N108" s="310"/>
      <c r="O108" s="310"/>
      <c r="P108" s="310"/>
      <c r="Q108" s="310"/>
      <c r="R108" s="310"/>
      <c r="S108" s="310"/>
      <c r="T108" s="310"/>
      <c r="U108" s="310"/>
      <c r="V108" s="310"/>
      <c r="W108" s="310"/>
      <c r="X108" s="310"/>
      <c r="Y108" s="310"/>
      <c r="Z108" s="310"/>
      <c r="AA108" s="310"/>
      <c r="AB108" s="310"/>
      <c r="AC108" s="310"/>
      <c r="AD108" s="310"/>
      <c r="AE108" s="310"/>
      <c r="AF108" s="310"/>
      <c r="AG108" s="310"/>
      <c r="AH108" s="310"/>
      <c r="AI108" s="310"/>
      <c r="AJ108" s="310"/>
      <c r="AK108" s="310"/>
      <c r="AL108" s="310"/>
      <c r="AM108" s="310"/>
      <c r="AN108" s="310"/>
      <c r="AO108" s="310"/>
      <c r="AP108" s="310"/>
      <c r="AQ108" s="310"/>
      <c r="AR108" s="310"/>
      <c r="AS108" s="310"/>
      <c r="AT108" s="310"/>
      <c r="AU108" s="310"/>
    </row>
    <row r="109" spans="1:47" x14ac:dyDescent="0.3">
      <c r="A109" s="312"/>
      <c r="B109" s="297">
        <v>2</v>
      </c>
      <c r="C109" s="298"/>
      <c r="D109" s="299"/>
      <c r="E109" s="300"/>
      <c r="F109" s="42" t="s">
        <v>65</v>
      </c>
      <c r="G109" s="43" t="s">
        <v>65</v>
      </c>
      <c r="H109" s="43" t="s">
        <v>65</v>
      </c>
      <c r="I109" s="43" t="s">
        <v>65</v>
      </c>
      <c r="J109" s="287" t="s">
        <v>65</v>
      </c>
      <c r="K109" s="44"/>
      <c r="L109" s="45"/>
      <c r="M109" s="46" t="s">
        <v>65</v>
      </c>
      <c r="N109" s="46" t="s">
        <v>65</v>
      </c>
      <c r="O109" s="46" t="s">
        <v>65</v>
      </c>
      <c r="P109" s="46" t="s">
        <v>65</v>
      </c>
      <c r="Q109" s="46" t="s">
        <v>65</v>
      </c>
      <c r="R109" s="46" t="s">
        <v>65</v>
      </c>
      <c r="S109" s="46" t="s">
        <v>65</v>
      </c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  <c r="AJ109" s="46"/>
      <c r="AK109" s="47"/>
      <c r="AL109" s="47"/>
      <c r="AM109" s="47"/>
      <c r="AN109" s="47"/>
      <c r="AO109" s="47"/>
      <c r="AP109" s="48"/>
      <c r="AQ109" s="37"/>
      <c r="AR109" s="38">
        <f t="shared" ref="AR109:AR110" si="22">COUNTA(F109:J109)*COUNTA(M109:AP109)*0.5*B109</f>
        <v>35</v>
      </c>
      <c r="AS109" s="39">
        <f t="shared" ref="AS109:AS110" si="23">COUNTA(K109)*COUNTA(M109:AP109)*0.5*B109</f>
        <v>0</v>
      </c>
      <c r="AT109" s="39">
        <f t="shared" si="0"/>
        <v>0</v>
      </c>
      <c r="AU109" s="40">
        <f t="shared" si="1"/>
        <v>151.66666666666666</v>
      </c>
    </row>
    <row r="110" spans="1:47" x14ac:dyDescent="0.3">
      <c r="A110" s="312"/>
      <c r="B110" s="297"/>
      <c r="C110" s="298"/>
      <c r="D110" s="299"/>
      <c r="E110" s="300"/>
      <c r="F110" s="42"/>
      <c r="G110" s="43"/>
      <c r="H110" s="43"/>
      <c r="I110" s="43"/>
      <c r="J110" s="287"/>
      <c r="K110" s="44"/>
      <c r="L110" s="45"/>
      <c r="M110" s="46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8"/>
      <c r="AQ110" s="37"/>
      <c r="AR110" s="38">
        <f t="shared" si="22"/>
        <v>0</v>
      </c>
      <c r="AS110" s="39">
        <f t="shared" si="23"/>
        <v>0</v>
      </c>
      <c r="AT110" s="39">
        <f t="shared" si="0"/>
        <v>0</v>
      </c>
      <c r="AU110" s="40">
        <f t="shared" si="1"/>
        <v>0</v>
      </c>
    </row>
    <row r="111" spans="1:47" x14ac:dyDescent="0.3">
      <c r="A111" s="312"/>
      <c r="B111" s="297"/>
      <c r="C111" s="298"/>
      <c r="D111" s="299"/>
      <c r="E111" s="300"/>
      <c r="F111" s="42"/>
      <c r="G111" s="43"/>
      <c r="H111" s="43"/>
      <c r="I111" s="43"/>
      <c r="J111" s="287"/>
      <c r="K111" s="44"/>
      <c r="L111" s="45"/>
      <c r="M111" s="46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8"/>
      <c r="AQ111" s="37"/>
      <c r="AR111" s="38">
        <f t="shared" ref="AR111:AR113" si="24">COUNTA(F111:J111)*COUNTA(M111:AP111)*0.5*B111</f>
        <v>0</v>
      </c>
      <c r="AS111" s="39">
        <f t="shared" ref="AS111:AS113" si="25">COUNTA(K111)*COUNTA(M111:AP111)*0.5*B111</f>
        <v>0</v>
      </c>
      <c r="AT111" s="39">
        <f t="shared" ref="AT111:AT113" si="26">COUNTA(L111)*COUNTA(M111:AP111)*0.5*B111</f>
        <v>0</v>
      </c>
      <c r="AU111" s="40">
        <f t="shared" ref="AU111:AU113" si="27">SUM(AR111:AT111)*13/3</f>
        <v>0</v>
      </c>
    </row>
    <row r="112" spans="1:47" x14ac:dyDescent="0.3">
      <c r="A112" s="312"/>
      <c r="B112" s="297"/>
      <c r="C112" s="298"/>
      <c r="D112" s="299"/>
      <c r="E112" s="300"/>
      <c r="F112" s="42"/>
      <c r="G112" s="43"/>
      <c r="H112" s="43"/>
      <c r="I112" s="43"/>
      <c r="J112" s="287"/>
      <c r="K112" s="44"/>
      <c r="L112" s="45"/>
      <c r="M112" s="46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8"/>
      <c r="AQ112" s="37"/>
      <c r="AR112" s="38">
        <f t="shared" si="24"/>
        <v>0</v>
      </c>
      <c r="AS112" s="39">
        <f t="shared" si="25"/>
        <v>0</v>
      </c>
      <c r="AT112" s="39">
        <f t="shared" si="26"/>
        <v>0</v>
      </c>
      <c r="AU112" s="40">
        <f t="shared" si="27"/>
        <v>0</v>
      </c>
    </row>
    <row r="113" spans="1:47" x14ac:dyDescent="0.3">
      <c r="A113" s="312"/>
      <c r="B113" s="297"/>
      <c r="C113" s="298"/>
      <c r="D113" s="299"/>
      <c r="E113" s="300"/>
      <c r="F113" s="42"/>
      <c r="G113" s="43"/>
      <c r="H113" s="43"/>
      <c r="I113" s="43"/>
      <c r="J113" s="287"/>
      <c r="K113" s="44"/>
      <c r="L113" s="45"/>
      <c r="M113" s="46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8"/>
      <c r="AQ113" s="37"/>
      <c r="AR113" s="38">
        <f t="shared" si="24"/>
        <v>0</v>
      </c>
      <c r="AS113" s="39">
        <f t="shared" si="25"/>
        <v>0</v>
      </c>
      <c r="AT113" s="39">
        <f t="shared" si="26"/>
        <v>0</v>
      </c>
      <c r="AU113" s="40">
        <f t="shared" si="27"/>
        <v>0</v>
      </c>
    </row>
    <row r="114" spans="1:47" x14ac:dyDescent="0.3">
      <c r="A114" s="312"/>
      <c r="B114" s="297"/>
      <c r="C114" s="298"/>
      <c r="D114" s="299"/>
      <c r="E114" s="300"/>
      <c r="F114" s="49"/>
      <c r="G114" s="50"/>
      <c r="H114" s="50"/>
      <c r="I114" s="50"/>
      <c r="J114" s="288"/>
      <c r="K114" s="51"/>
      <c r="L114" s="52"/>
      <c r="M114" s="53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5"/>
      <c r="AQ114" s="37"/>
      <c r="AR114" s="38">
        <f t="shared" ref="AR114" si="28">COUNTA(F114:J114)*COUNTA(M114:AP114)*0.5*B114</f>
        <v>0</v>
      </c>
      <c r="AS114" s="39">
        <f t="shared" ref="AS114" si="29">COUNTA(K114)*COUNTA(M114:AP114)*0.5*B114</f>
        <v>0</v>
      </c>
      <c r="AT114" s="39">
        <f t="shared" ref="AT114" si="30">COUNTA(L114)*COUNTA(M114:AP114)*0.5*B114</f>
        <v>0</v>
      </c>
      <c r="AU114" s="40">
        <f t="shared" ref="AU114" si="31">SUM(AR114:AT114)*13/3</f>
        <v>0</v>
      </c>
    </row>
    <row r="115" spans="1:47" x14ac:dyDescent="0.3">
      <c r="A115" s="312"/>
      <c r="B115" s="307" t="s">
        <v>75</v>
      </c>
      <c r="C115" s="307"/>
      <c r="D115" s="307"/>
      <c r="E115" s="307"/>
      <c r="F115" s="307"/>
      <c r="G115" s="307"/>
      <c r="H115" s="307"/>
      <c r="I115" s="307"/>
      <c r="J115" s="307"/>
      <c r="K115" s="307"/>
      <c r="L115" s="307"/>
      <c r="M115" s="307"/>
      <c r="N115" s="307"/>
      <c r="O115" s="307"/>
      <c r="P115" s="307"/>
      <c r="Q115" s="307"/>
      <c r="R115" s="307"/>
      <c r="S115" s="307"/>
      <c r="T115" s="307"/>
      <c r="U115" s="307"/>
      <c r="V115" s="307"/>
      <c r="W115" s="307"/>
      <c r="X115" s="307"/>
      <c r="Y115" s="307"/>
      <c r="Z115" s="307"/>
      <c r="AA115" s="307"/>
      <c r="AB115" s="307"/>
      <c r="AC115" s="307"/>
      <c r="AD115" s="307"/>
      <c r="AE115" s="307"/>
      <c r="AF115" s="307"/>
      <c r="AG115" s="307"/>
      <c r="AH115" s="307"/>
      <c r="AI115" s="307"/>
      <c r="AJ115" s="307"/>
      <c r="AK115" s="307"/>
      <c r="AL115" s="307"/>
      <c r="AM115" s="307"/>
      <c r="AN115" s="307"/>
      <c r="AO115" s="307"/>
      <c r="AP115" s="307"/>
      <c r="AQ115" s="307"/>
      <c r="AR115" s="56">
        <f>SUM(AR10:AR114)</f>
        <v>43</v>
      </c>
      <c r="AS115" s="56">
        <f>SUM(AS10:AS114)</f>
        <v>1</v>
      </c>
      <c r="AT115" s="56">
        <f>SUM(AT10:AT114)</f>
        <v>0</v>
      </c>
      <c r="AU115" s="57">
        <f>SUM(AU10:AU114)</f>
        <v>190.66666666666666</v>
      </c>
    </row>
    <row r="116" spans="1:47" x14ac:dyDescent="0.3">
      <c r="A116" s="308" t="s">
        <v>76</v>
      </c>
      <c r="B116" s="309" t="s">
        <v>77</v>
      </c>
      <c r="C116" s="310"/>
      <c r="D116" s="310"/>
      <c r="E116" s="310"/>
      <c r="F116" s="310"/>
      <c r="G116" s="310"/>
      <c r="H116" s="310"/>
      <c r="I116" s="310"/>
      <c r="J116" s="310"/>
      <c r="K116" s="310"/>
      <c r="L116" s="310"/>
      <c r="M116" s="310"/>
      <c r="N116" s="310"/>
      <c r="O116" s="310"/>
      <c r="P116" s="310"/>
      <c r="Q116" s="310"/>
      <c r="R116" s="310"/>
      <c r="S116" s="310"/>
      <c r="T116" s="310"/>
      <c r="U116" s="310"/>
      <c r="V116" s="310"/>
      <c r="W116" s="310"/>
      <c r="X116" s="310"/>
      <c r="Y116" s="310"/>
      <c r="Z116" s="310"/>
      <c r="AA116" s="310"/>
      <c r="AB116" s="310"/>
      <c r="AC116" s="310"/>
      <c r="AD116" s="310"/>
      <c r="AE116" s="310"/>
      <c r="AF116" s="310"/>
      <c r="AG116" s="310"/>
      <c r="AH116" s="310"/>
      <c r="AI116" s="310"/>
      <c r="AJ116" s="310"/>
      <c r="AK116" s="310"/>
      <c r="AL116" s="310"/>
      <c r="AM116" s="310"/>
      <c r="AN116" s="310"/>
      <c r="AO116" s="310"/>
      <c r="AP116" s="310"/>
      <c r="AQ116" s="310"/>
      <c r="AR116" s="310"/>
      <c r="AS116" s="310"/>
      <c r="AT116" s="310"/>
      <c r="AU116" s="310"/>
    </row>
    <row r="117" spans="1:47" x14ac:dyDescent="0.3">
      <c r="A117" s="308"/>
      <c r="B117" s="297"/>
      <c r="C117" s="298"/>
      <c r="D117" s="299"/>
      <c r="E117" s="300"/>
      <c r="F117" s="30"/>
      <c r="G117" s="31"/>
      <c r="H117" s="31"/>
      <c r="I117" s="31"/>
      <c r="J117" s="286"/>
      <c r="K117" s="32"/>
      <c r="L117" s="33"/>
      <c r="M117" s="34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6"/>
      <c r="AQ117" s="37"/>
      <c r="AR117" s="38">
        <f t="shared" ref="AR117:AR120" si="32">COUNTA(F117:J117)*COUNTA(M117:AP117)*0.5*B117</f>
        <v>0</v>
      </c>
      <c r="AS117" s="39">
        <f>COUNTA(K117)*COUNTA(M117:AP117)*0.5*B117</f>
        <v>0</v>
      </c>
      <c r="AT117" s="39">
        <f>COUNTA(L117)*COUNTA(M117:AP117)*0.5*B117</f>
        <v>0</v>
      </c>
      <c r="AU117" s="40">
        <f>SUM(AR117:AT117)*13/3</f>
        <v>0</v>
      </c>
    </row>
    <row r="118" spans="1:47" x14ac:dyDescent="0.3">
      <c r="A118" s="308"/>
      <c r="B118" s="297"/>
      <c r="C118" s="298"/>
      <c r="D118" s="299"/>
      <c r="E118" s="300"/>
      <c r="F118" s="42"/>
      <c r="G118" s="43"/>
      <c r="H118" s="43"/>
      <c r="I118" s="43"/>
      <c r="J118" s="287"/>
      <c r="K118" s="44"/>
      <c r="L118" s="45"/>
      <c r="M118" s="46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8"/>
      <c r="AQ118" s="37"/>
      <c r="AR118" s="38">
        <f t="shared" si="32"/>
        <v>0</v>
      </c>
      <c r="AS118" s="39">
        <f>COUNTA(K118)*COUNTA(M118:AP118)*0.5*B118</f>
        <v>0</v>
      </c>
      <c r="AT118" s="39">
        <f>COUNTA(L118)*COUNTA(M118:AP118)*0.5*B118</f>
        <v>0</v>
      </c>
      <c r="AU118" s="40">
        <f>SUM(AR118:AT118)*13/3</f>
        <v>0</v>
      </c>
    </row>
    <row r="119" spans="1:47" ht="15" customHeight="1" x14ac:dyDescent="0.3">
      <c r="A119" s="308"/>
      <c r="B119" s="297"/>
      <c r="C119" s="298"/>
      <c r="D119" s="299"/>
      <c r="E119" s="300"/>
      <c r="F119" s="42"/>
      <c r="G119" s="43"/>
      <c r="H119" s="43"/>
      <c r="I119" s="43"/>
      <c r="J119" s="287"/>
      <c r="K119" s="44"/>
      <c r="L119" s="45"/>
      <c r="M119" s="46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8"/>
      <c r="AQ119" s="37"/>
      <c r="AR119" s="38">
        <f t="shared" si="32"/>
        <v>0</v>
      </c>
      <c r="AS119" s="39">
        <f>COUNTA(K119)*COUNTA(M119:AP119)*0.5*B119</f>
        <v>0</v>
      </c>
      <c r="AT119" s="39">
        <f>COUNTA(L119)*COUNTA(M119:AP119)*0.5*B119</f>
        <v>0</v>
      </c>
      <c r="AU119" s="40">
        <f>SUM(AR119:AT119)*13/3</f>
        <v>0</v>
      </c>
    </row>
    <row r="120" spans="1:47" x14ac:dyDescent="0.3">
      <c r="A120" s="308"/>
      <c r="B120" s="297"/>
      <c r="C120" s="298"/>
      <c r="D120" s="299"/>
      <c r="E120" s="300"/>
      <c r="F120" s="49"/>
      <c r="G120" s="50"/>
      <c r="H120" s="50"/>
      <c r="I120" s="50"/>
      <c r="J120" s="288"/>
      <c r="K120" s="51"/>
      <c r="L120" s="52"/>
      <c r="M120" s="53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/>
      <c r="AL120" s="54"/>
      <c r="AM120" s="54"/>
      <c r="AN120" s="54"/>
      <c r="AO120" s="54"/>
      <c r="AP120" s="55"/>
      <c r="AQ120" s="37"/>
      <c r="AR120" s="38">
        <f t="shared" si="32"/>
        <v>0</v>
      </c>
      <c r="AS120" s="39">
        <f>COUNTA(K120)*COUNTA(M120:AP120)*0.5*B120</f>
        <v>0</v>
      </c>
      <c r="AT120" s="39">
        <f>COUNTA(L120)*COUNTA(M120:AP120)*0.5*B120</f>
        <v>0</v>
      </c>
      <c r="AU120" s="40">
        <f>SUM(AR120:AT120)*13/3</f>
        <v>0</v>
      </c>
    </row>
    <row r="121" spans="1:47" x14ac:dyDescent="0.3">
      <c r="A121" s="308"/>
      <c r="B121" s="307" t="s">
        <v>75</v>
      </c>
      <c r="C121" s="307"/>
      <c r="D121" s="307"/>
      <c r="E121" s="307"/>
      <c r="F121" s="307"/>
      <c r="G121" s="307"/>
      <c r="H121" s="307"/>
      <c r="I121" s="307"/>
      <c r="J121" s="307"/>
      <c r="K121" s="307"/>
      <c r="L121" s="307"/>
      <c r="M121" s="307"/>
      <c r="N121" s="307"/>
      <c r="O121" s="307"/>
      <c r="P121" s="307"/>
      <c r="Q121" s="307"/>
      <c r="R121" s="307"/>
      <c r="S121" s="307"/>
      <c r="T121" s="307"/>
      <c r="U121" s="307"/>
      <c r="V121" s="307"/>
      <c r="W121" s="307"/>
      <c r="X121" s="307"/>
      <c r="Y121" s="307"/>
      <c r="Z121" s="307"/>
      <c r="AA121" s="307"/>
      <c r="AB121" s="307"/>
      <c r="AC121" s="307"/>
      <c r="AD121" s="307"/>
      <c r="AE121" s="307"/>
      <c r="AF121" s="307"/>
      <c r="AG121" s="307"/>
      <c r="AH121" s="307"/>
      <c r="AI121" s="307"/>
      <c r="AJ121" s="307"/>
      <c r="AK121" s="307"/>
      <c r="AL121" s="307"/>
      <c r="AM121" s="307"/>
      <c r="AN121" s="307"/>
      <c r="AO121" s="307"/>
      <c r="AP121" s="307"/>
      <c r="AQ121" s="307"/>
      <c r="AR121" s="56">
        <f>SUM(AR117:AR120)</f>
        <v>0</v>
      </c>
      <c r="AS121" s="56">
        <f>SUM(AS117:AS120)</f>
        <v>0</v>
      </c>
      <c r="AT121" s="56">
        <f>SUM(AT117:AT120)</f>
        <v>0</v>
      </c>
      <c r="AU121" s="57">
        <f>SUM(AU117:AU120)</f>
        <v>0</v>
      </c>
    </row>
    <row r="122" spans="1:47" x14ac:dyDescent="0.3">
      <c r="A122" s="311" t="s">
        <v>78</v>
      </c>
      <c r="B122" s="241" t="s">
        <v>79</v>
      </c>
      <c r="C122" s="242"/>
      <c r="D122" s="242"/>
      <c r="E122" s="242"/>
      <c r="F122" s="242"/>
      <c r="G122" s="242"/>
      <c r="H122" s="242"/>
      <c r="I122" s="242"/>
      <c r="J122" s="289"/>
      <c r="K122" s="242"/>
      <c r="L122" s="242"/>
      <c r="M122" s="242"/>
      <c r="N122" s="242"/>
      <c r="O122" s="242"/>
      <c r="P122" s="242"/>
      <c r="Q122" s="242"/>
      <c r="R122" s="242"/>
      <c r="S122" s="242"/>
      <c r="T122" s="242"/>
      <c r="U122" s="242"/>
      <c r="V122" s="242"/>
      <c r="W122" s="242"/>
      <c r="X122" s="242"/>
      <c r="Y122" s="242"/>
      <c r="Z122" s="242"/>
      <c r="AA122" s="242"/>
      <c r="AB122" s="242"/>
      <c r="AC122" s="242"/>
      <c r="AD122" s="242"/>
      <c r="AE122" s="242"/>
      <c r="AF122" s="242"/>
      <c r="AG122" s="242"/>
      <c r="AH122" s="242"/>
      <c r="AI122" s="242"/>
      <c r="AJ122" s="242"/>
      <c r="AK122" s="242"/>
      <c r="AL122" s="242"/>
      <c r="AM122" s="242"/>
      <c r="AN122" s="242"/>
      <c r="AO122" s="242"/>
      <c r="AP122" s="242"/>
      <c r="AQ122" s="242"/>
      <c r="AR122" s="242"/>
      <c r="AS122" s="242"/>
      <c r="AT122" s="242">
        <v>0</v>
      </c>
      <c r="AU122" s="242"/>
    </row>
    <row r="123" spans="1:47" ht="15" customHeight="1" x14ac:dyDescent="0.3">
      <c r="A123" s="311"/>
      <c r="B123" s="297"/>
      <c r="C123" s="298"/>
      <c r="D123" s="299"/>
      <c r="E123" s="300"/>
      <c r="F123" s="30"/>
      <c r="G123" s="31"/>
      <c r="H123" s="31"/>
      <c r="I123" s="31"/>
      <c r="J123" s="286"/>
      <c r="K123" s="32"/>
      <c r="L123" s="33"/>
      <c r="M123" s="58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  <c r="AE123" s="59"/>
      <c r="AF123" s="59"/>
      <c r="AG123" s="59"/>
      <c r="AH123" s="35"/>
      <c r="AI123" s="35"/>
      <c r="AJ123" s="35"/>
      <c r="AK123" s="35"/>
      <c r="AL123" s="35"/>
      <c r="AM123" s="35"/>
      <c r="AN123" s="35"/>
      <c r="AO123" s="35"/>
      <c r="AP123" s="60"/>
      <c r="AQ123" s="61"/>
      <c r="AR123" s="38">
        <f>COUNTA(F123:J123)*COUNTA(M123:AP123)*0.5*B123</f>
        <v>0</v>
      </c>
      <c r="AS123" s="39">
        <f>COUNTA(K123)*COUNTA(M123:AP123)*0.5*B123</f>
        <v>0</v>
      </c>
      <c r="AT123" s="39">
        <f>COUNTA(L123)*COUNTA(M123:AP123)*0.5*B123</f>
        <v>0</v>
      </c>
      <c r="AU123" s="40">
        <f>SUM(AR123:AT123)*13/3</f>
        <v>0</v>
      </c>
    </row>
    <row r="124" spans="1:47" x14ac:dyDescent="0.3">
      <c r="A124" s="311"/>
      <c r="B124" s="297"/>
      <c r="C124" s="298"/>
      <c r="D124" s="299"/>
      <c r="E124" s="300"/>
      <c r="F124" s="42"/>
      <c r="G124" s="43"/>
      <c r="H124" s="43"/>
      <c r="I124" s="43"/>
      <c r="J124" s="287"/>
      <c r="K124" s="44"/>
      <c r="L124" s="45"/>
      <c r="M124" s="62"/>
      <c r="N124" s="63"/>
      <c r="O124" s="63"/>
      <c r="P124" s="63"/>
      <c r="Q124" s="63"/>
      <c r="R124" s="63"/>
      <c r="S124" s="63"/>
      <c r="T124" s="63"/>
      <c r="U124" s="63"/>
      <c r="V124" s="63"/>
      <c r="W124" s="63"/>
      <c r="X124" s="63"/>
      <c r="Y124" s="63"/>
      <c r="Z124" s="63"/>
      <c r="AA124" s="63"/>
      <c r="AB124" s="63"/>
      <c r="AC124" s="63"/>
      <c r="AD124" s="63"/>
      <c r="AE124" s="63"/>
      <c r="AF124" s="63"/>
      <c r="AG124" s="63"/>
      <c r="AH124" s="47"/>
      <c r="AI124" s="47"/>
      <c r="AJ124" s="47"/>
      <c r="AK124" s="47"/>
      <c r="AL124" s="47"/>
      <c r="AM124" s="47"/>
      <c r="AN124" s="47"/>
      <c r="AO124" s="47"/>
      <c r="AP124" s="64"/>
      <c r="AQ124" s="61"/>
      <c r="AR124" s="38">
        <f t="shared" ref="AR124:AR126" si="33">COUNTA(F124:J124)*COUNTA(M124:AP124)*0.5*B124</f>
        <v>0</v>
      </c>
      <c r="AS124" s="39">
        <f>COUNTA(K124)*COUNTA(M124:AP124)*0.5*B124</f>
        <v>0</v>
      </c>
      <c r="AT124" s="39">
        <f>COUNTA(L124)*COUNTA(M124:AP124)*0.5*B124</f>
        <v>0</v>
      </c>
      <c r="AU124" s="40">
        <f>SUM(AR124:AT124)*13/3</f>
        <v>0</v>
      </c>
    </row>
    <row r="125" spans="1:47" x14ac:dyDescent="0.3">
      <c r="A125" s="311"/>
      <c r="B125" s="297"/>
      <c r="C125" s="298"/>
      <c r="D125" s="299"/>
      <c r="E125" s="300"/>
      <c r="F125" s="42"/>
      <c r="G125" s="43"/>
      <c r="H125" s="43"/>
      <c r="I125" s="43"/>
      <c r="J125" s="287"/>
      <c r="K125" s="44"/>
      <c r="L125" s="45"/>
      <c r="M125" s="62"/>
      <c r="N125" s="63"/>
      <c r="O125" s="63"/>
      <c r="P125" s="63"/>
      <c r="Q125" s="63"/>
      <c r="R125" s="63"/>
      <c r="S125" s="63"/>
      <c r="T125" s="63"/>
      <c r="U125" s="63"/>
      <c r="V125" s="63"/>
      <c r="W125" s="63"/>
      <c r="X125" s="63"/>
      <c r="Y125" s="63"/>
      <c r="Z125" s="63"/>
      <c r="AA125" s="63"/>
      <c r="AB125" s="63"/>
      <c r="AC125" s="63"/>
      <c r="AD125" s="63"/>
      <c r="AE125" s="63"/>
      <c r="AF125" s="63"/>
      <c r="AG125" s="63"/>
      <c r="AH125" s="63"/>
      <c r="AI125" s="63"/>
      <c r="AJ125" s="63"/>
      <c r="AK125" s="63"/>
      <c r="AL125" s="63"/>
      <c r="AM125" s="63"/>
      <c r="AN125" s="63"/>
      <c r="AO125" s="63"/>
      <c r="AP125" s="64"/>
      <c r="AQ125" s="61"/>
      <c r="AR125" s="38">
        <f t="shared" si="33"/>
        <v>0</v>
      </c>
      <c r="AS125" s="39">
        <f>COUNTA(K125)*COUNTA(M125:AP125)*0.5*B125</f>
        <v>0</v>
      </c>
      <c r="AT125" s="39">
        <f>COUNTA(L125)*COUNTA(M125:AP125)*0.5*B125</f>
        <v>0</v>
      </c>
      <c r="AU125" s="40">
        <f>SUM(AR125:AT125)*13/3</f>
        <v>0</v>
      </c>
    </row>
    <row r="126" spans="1:47" x14ac:dyDescent="0.3">
      <c r="A126" s="311"/>
      <c r="B126" s="297"/>
      <c r="C126" s="298"/>
      <c r="D126" s="299"/>
      <c r="E126" s="300"/>
      <c r="F126" s="49"/>
      <c r="G126" s="50"/>
      <c r="H126" s="50"/>
      <c r="I126" s="50"/>
      <c r="J126" s="288"/>
      <c r="K126" s="51"/>
      <c r="L126" s="52"/>
      <c r="M126" s="65"/>
      <c r="N126" s="66"/>
      <c r="O126" s="66"/>
      <c r="P126" s="66"/>
      <c r="Q126" s="66"/>
      <c r="R126" s="66"/>
      <c r="S126" s="66"/>
      <c r="T126" s="66"/>
      <c r="U126" s="66"/>
      <c r="V126" s="66"/>
      <c r="W126" s="66"/>
      <c r="X126" s="66"/>
      <c r="Y126" s="66"/>
      <c r="Z126" s="66"/>
      <c r="AA126" s="66"/>
      <c r="AB126" s="66"/>
      <c r="AC126" s="66"/>
      <c r="AD126" s="66"/>
      <c r="AE126" s="66"/>
      <c r="AF126" s="66"/>
      <c r="AG126" s="66"/>
      <c r="AH126" s="66"/>
      <c r="AI126" s="66"/>
      <c r="AJ126" s="66"/>
      <c r="AK126" s="66"/>
      <c r="AL126" s="66"/>
      <c r="AM126" s="66"/>
      <c r="AN126" s="66"/>
      <c r="AO126" s="66"/>
      <c r="AP126" s="67"/>
      <c r="AQ126" s="61"/>
      <c r="AR126" s="38">
        <f t="shared" si="33"/>
        <v>0</v>
      </c>
      <c r="AS126" s="39">
        <f>COUNTA(K126)*COUNTA(M126:AP126)*0.5*B126</f>
        <v>0</v>
      </c>
      <c r="AT126" s="39">
        <f>COUNTA(L126)*COUNTA(M126:AP126)*0.5*B126</f>
        <v>0</v>
      </c>
      <c r="AU126" s="40">
        <f>SUM(AR126:AT126)*13/3</f>
        <v>0</v>
      </c>
    </row>
    <row r="127" spans="1:47" x14ac:dyDescent="0.3">
      <c r="A127" s="311"/>
      <c r="B127" s="307" t="s">
        <v>75</v>
      </c>
      <c r="C127" s="307"/>
      <c r="D127" s="307"/>
      <c r="E127" s="307"/>
      <c r="F127" s="307"/>
      <c r="G127" s="307"/>
      <c r="H127" s="307"/>
      <c r="I127" s="307"/>
      <c r="J127" s="307"/>
      <c r="K127" s="307"/>
      <c r="L127" s="307"/>
      <c r="M127" s="307"/>
      <c r="N127" s="307"/>
      <c r="O127" s="307"/>
      <c r="P127" s="307"/>
      <c r="Q127" s="307"/>
      <c r="R127" s="307"/>
      <c r="S127" s="307"/>
      <c r="T127" s="307"/>
      <c r="U127" s="307"/>
      <c r="V127" s="307"/>
      <c r="W127" s="307"/>
      <c r="X127" s="307"/>
      <c r="Y127" s="307"/>
      <c r="Z127" s="307"/>
      <c r="AA127" s="307"/>
      <c r="AB127" s="307"/>
      <c r="AC127" s="307"/>
      <c r="AD127" s="307"/>
      <c r="AE127" s="307"/>
      <c r="AF127" s="307"/>
      <c r="AG127" s="307"/>
      <c r="AH127" s="307"/>
      <c r="AI127" s="307"/>
      <c r="AJ127" s="307"/>
      <c r="AK127" s="307"/>
      <c r="AL127" s="307"/>
      <c r="AM127" s="307"/>
      <c r="AN127" s="307"/>
      <c r="AO127" s="307"/>
      <c r="AP127" s="307"/>
      <c r="AQ127" s="307"/>
      <c r="AR127" s="56">
        <f>SUM(AR123:AR126)</f>
        <v>0</v>
      </c>
      <c r="AS127" s="56">
        <f>SUM(AS123:AS126)</f>
        <v>0</v>
      </c>
      <c r="AT127" s="56">
        <f>SUM(AT123:AT126)</f>
        <v>0</v>
      </c>
      <c r="AU127" s="57">
        <f>SUM(AU123:AU126)</f>
        <v>0</v>
      </c>
    </row>
    <row r="128" spans="1:47" s="1" customFormat="1" ht="20.25" customHeight="1" thickBot="1" x14ac:dyDescent="0.3">
      <c r="A128" s="68"/>
      <c r="B128" s="306" t="s">
        <v>80</v>
      </c>
      <c r="C128" s="306"/>
      <c r="D128" s="306"/>
      <c r="E128" s="306"/>
      <c r="F128" s="306"/>
      <c r="G128" s="306"/>
      <c r="H128" s="306"/>
      <c r="I128" s="306"/>
      <c r="J128" s="306"/>
      <c r="K128" s="306"/>
      <c r="L128" s="306"/>
      <c r="M128" s="306"/>
      <c r="N128" s="306"/>
      <c r="O128" s="306"/>
      <c r="P128" s="306"/>
      <c r="Q128" s="306"/>
      <c r="R128" s="306"/>
      <c r="S128" s="306"/>
      <c r="T128" s="306"/>
      <c r="U128" s="306"/>
      <c r="V128" s="306"/>
      <c r="W128" s="306"/>
      <c r="X128" s="306"/>
      <c r="Y128" s="306"/>
      <c r="Z128" s="306"/>
      <c r="AA128" s="306"/>
      <c r="AB128" s="306"/>
      <c r="AC128" s="306"/>
      <c r="AD128" s="306"/>
      <c r="AE128" s="306"/>
      <c r="AF128" s="306"/>
      <c r="AG128" s="306"/>
      <c r="AH128" s="306"/>
      <c r="AI128" s="306"/>
      <c r="AJ128" s="306"/>
      <c r="AK128" s="306"/>
      <c r="AL128" s="306"/>
      <c r="AM128" s="306"/>
      <c r="AN128" s="306"/>
      <c r="AO128" s="306"/>
      <c r="AP128" s="306"/>
      <c r="AQ128" s="306"/>
      <c r="AR128" s="69">
        <f>+AR121+AR127+AR115</f>
        <v>43</v>
      </c>
      <c r="AS128" s="69">
        <f>+AS121+AS127+AS115</f>
        <v>1</v>
      </c>
      <c r="AT128" s="69">
        <f>+AT121+AT127+AT115</f>
        <v>0</v>
      </c>
      <c r="AU128" s="69">
        <f>+AU121+AU127+AU115</f>
        <v>190.66666666666666</v>
      </c>
    </row>
    <row r="129" ht="13.5" thickTop="1" x14ac:dyDescent="0.3"/>
    <row r="320" spans="11:13" x14ac:dyDescent="0.3">
      <c r="K320" s="261"/>
      <c r="L320" s="261"/>
      <c r="M320" s="261"/>
    </row>
    <row r="405" spans="11:13" x14ac:dyDescent="0.3">
      <c r="K405" s="261"/>
      <c r="L405" s="261"/>
      <c r="M405" s="261"/>
    </row>
    <row r="432" spans="11:13" x14ac:dyDescent="0.3">
      <c r="K432" s="261"/>
      <c r="L432" s="261"/>
      <c r="M432" s="261"/>
    </row>
    <row r="433" spans="6:13" x14ac:dyDescent="0.3">
      <c r="K433" s="261"/>
      <c r="L433" s="261"/>
      <c r="M433" s="261"/>
    </row>
    <row r="434" spans="6:13" x14ac:dyDescent="0.3">
      <c r="F434" s="253"/>
      <c r="I434" s="255"/>
      <c r="J434" s="262"/>
      <c r="K434" s="262"/>
      <c r="L434" s="262"/>
      <c r="M434" s="262"/>
    </row>
  </sheetData>
  <sheetProtection insertRows="0" selectLockedCells="1"/>
  <mergeCells count="74">
    <mergeCell ref="B94:AU94"/>
    <mergeCell ref="A1:AU1"/>
    <mergeCell ref="AR2:AU2"/>
    <mergeCell ref="A3:C3"/>
    <mergeCell ref="A5:AU5"/>
    <mergeCell ref="B7:D7"/>
    <mergeCell ref="E7:E8"/>
    <mergeCell ref="F7:F8"/>
    <mergeCell ref="G7:G8"/>
    <mergeCell ref="H7:H8"/>
    <mergeCell ref="I7:I8"/>
    <mergeCell ref="AC7:AC8"/>
    <mergeCell ref="J7:J8"/>
    <mergeCell ref="K7:K8"/>
    <mergeCell ref="L7:L8"/>
    <mergeCell ref="M7:M8"/>
    <mergeCell ref="O7:O8"/>
    <mergeCell ref="BQ11:BQ46"/>
    <mergeCell ref="Q7:Q8"/>
    <mergeCell ref="S7:S8"/>
    <mergeCell ref="U7:U8"/>
    <mergeCell ref="W7:W8"/>
    <mergeCell ref="Y7:Y8"/>
    <mergeCell ref="AA7:AA8"/>
    <mergeCell ref="AX8:BQ8"/>
    <mergeCell ref="AE7:AE8"/>
    <mergeCell ref="AG7:AG8"/>
    <mergeCell ref="AI7:AI8"/>
    <mergeCell ref="AK7:AK8"/>
    <mergeCell ref="AM7:AM8"/>
    <mergeCell ref="AO7:AO8"/>
    <mergeCell ref="AQ7:AQ8"/>
    <mergeCell ref="AR7:AR8"/>
    <mergeCell ref="AS7:AS8"/>
    <mergeCell ref="AT7:AT8"/>
    <mergeCell ref="AU7:AU8"/>
    <mergeCell ref="AX9:AZ9"/>
    <mergeCell ref="BA9:BD9"/>
    <mergeCell ref="BE9:BI9"/>
    <mergeCell ref="BJ9:BK9"/>
    <mergeCell ref="BC11:BC46"/>
    <mergeCell ref="BD11:BD46"/>
    <mergeCell ref="BE11:BE46"/>
    <mergeCell ref="BF11:BF46"/>
    <mergeCell ref="BK11:BK46"/>
    <mergeCell ref="BG11:BG46"/>
    <mergeCell ref="BH11:BH46"/>
    <mergeCell ref="AX11:AX46"/>
    <mergeCell ref="AY11:AY46"/>
    <mergeCell ref="AZ11:AZ46"/>
    <mergeCell ref="BA11:BA46"/>
    <mergeCell ref="BB11:BB46"/>
    <mergeCell ref="BO11:BO46"/>
    <mergeCell ref="BI11:BI46"/>
    <mergeCell ref="BJ11:BJ46"/>
    <mergeCell ref="BM11:BM46"/>
    <mergeCell ref="BP11:BP46"/>
    <mergeCell ref="BL11:BL46"/>
    <mergeCell ref="BP9:BP10"/>
    <mergeCell ref="BQ9:BQ10"/>
    <mergeCell ref="B128:AQ128"/>
    <mergeCell ref="B115:AQ115"/>
    <mergeCell ref="A116:A121"/>
    <mergeCell ref="B116:AU116"/>
    <mergeCell ref="B121:AQ121"/>
    <mergeCell ref="A122:A127"/>
    <mergeCell ref="B127:AQ127"/>
    <mergeCell ref="A9:A115"/>
    <mergeCell ref="B9:AU9"/>
    <mergeCell ref="B108:AU108"/>
    <mergeCell ref="BL9:BM9"/>
    <mergeCell ref="BN9:BN10"/>
    <mergeCell ref="BO9:BO10"/>
    <mergeCell ref="BN11:BN46"/>
  </mergeCells>
  <conditionalFormatting sqref="B10:B93">
    <cfRule type="expression" dxfId="20" priority="190">
      <formula>AND(B10="",COUNTA(C10:D10)&gt;0)</formula>
    </cfRule>
  </conditionalFormatting>
  <conditionalFormatting sqref="B95:B107">
    <cfRule type="expression" dxfId="19" priority="206">
      <formula>AND(B95="",COUNTA(C95:D95)&gt;0)</formula>
    </cfRule>
  </conditionalFormatting>
  <conditionalFormatting sqref="B109:B114">
    <cfRule type="expression" dxfId="18" priority="140">
      <formula>AND(B109="",COUNTA(C109:D109)&gt;0)</formula>
    </cfRule>
  </conditionalFormatting>
  <conditionalFormatting sqref="B117:B120">
    <cfRule type="expression" dxfId="17" priority="100">
      <formula>AND(B117="",COUNTA(C117:D117)&gt;0)</formula>
    </cfRule>
  </conditionalFormatting>
  <conditionalFormatting sqref="B123:B126">
    <cfRule type="expression" dxfId="16" priority="68">
      <formula>AND(B123="",COUNTA(C123:D123)&gt;0)</formula>
    </cfRule>
  </conditionalFormatting>
  <conditionalFormatting sqref="B10:D93">
    <cfRule type="expression" priority="128" stopIfTrue="1">
      <formula>COUNTA(B10:D10)=3</formula>
    </cfRule>
  </conditionalFormatting>
  <conditionalFormatting sqref="B95:D107">
    <cfRule type="expression" priority="125" stopIfTrue="1">
      <formula>COUNTA(B95:D95)=3</formula>
    </cfRule>
  </conditionalFormatting>
  <conditionalFormatting sqref="B109:D114">
    <cfRule type="expression" priority="133" stopIfTrue="1">
      <formula>COUNTA(B109:D109)=3</formula>
    </cfRule>
  </conditionalFormatting>
  <conditionalFormatting sqref="B117:D120">
    <cfRule type="expression" priority="93" stopIfTrue="1">
      <formula>COUNTA(B117:D117)=3</formula>
    </cfRule>
  </conditionalFormatting>
  <conditionalFormatting sqref="B123:D126">
    <cfRule type="expression" priority="61" stopIfTrue="1">
      <formula>COUNTA(B123:D123)=3</formula>
    </cfRule>
  </conditionalFormatting>
  <conditionalFormatting sqref="C10:C93">
    <cfRule type="expression" dxfId="15" priority="187">
      <formula>AND(C10="",COUNTA(B10,D10)&gt;0)</formula>
    </cfRule>
  </conditionalFormatting>
  <conditionalFormatting sqref="C95:C107">
    <cfRule type="expression" dxfId="14" priority="203">
      <formula>AND(C95="",COUNTA(B95,D95)&gt;0)</formula>
    </cfRule>
  </conditionalFormatting>
  <conditionalFormatting sqref="C109:C114">
    <cfRule type="expression" dxfId="13" priority="137">
      <formula>AND(C109="",COUNTA(B109,D109)&gt;0)</formula>
    </cfRule>
  </conditionalFormatting>
  <conditionalFormatting sqref="C117:C120">
    <cfRule type="expression" dxfId="12" priority="97">
      <formula>AND(C117="",COUNTA(B117,D117)&gt;0)</formula>
    </cfRule>
  </conditionalFormatting>
  <conditionalFormatting sqref="C123:C126">
    <cfRule type="expression" dxfId="11" priority="65">
      <formula>AND(C123="",COUNTA(B123,D123)&gt;0)</formula>
    </cfRule>
  </conditionalFormatting>
  <conditionalFormatting sqref="D10:D93">
    <cfRule type="expression" dxfId="10" priority="188">
      <formula>AND(D10="",COUNTA(B10:C10)&gt;0)</formula>
    </cfRule>
  </conditionalFormatting>
  <conditionalFormatting sqref="D95:D107">
    <cfRule type="expression" dxfId="9" priority="204">
      <formula>AND(D95="",COUNTA(B95:C95)&gt;0)</formula>
    </cfRule>
  </conditionalFormatting>
  <conditionalFormatting sqref="D109:D114">
    <cfRule type="expression" dxfId="8" priority="138">
      <formula>AND(D109="",COUNTA(B109:C109)&gt;0)</formula>
    </cfRule>
  </conditionalFormatting>
  <conditionalFormatting sqref="D117:D120">
    <cfRule type="expression" dxfId="7" priority="98">
      <formula>AND(D117="",COUNTA(B117:C117)&gt;0)</formula>
    </cfRule>
  </conditionalFormatting>
  <conditionalFormatting sqref="D123:D126">
    <cfRule type="expression" dxfId="6" priority="66">
      <formula>AND(D123="",COUNTA(B123:C123)&gt;0)</formula>
    </cfRule>
  </conditionalFormatting>
  <conditionalFormatting sqref="E10:E61 E70:E93 E95:E107">
    <cfRule type="expression" priority="201">
      <formula>AND(E10="",COUNTA(B10:D10)=0)</formula>
    </cfRule>
    <cfRule type="expression" dxfId="5" priority="202">
      <formula>AND(E10="",COUNTA(B10:D10)&gt;0)</formula>
    </cfRule>
  </conditionalFormatting>
  <conditionalFormatting sqref="E62:E64">
    <cfRule type="expression" priority="1" stopIfTrue="1">
      <formula>COUNTA(E62:G62)=3</formula>
    </cfRule>
    <cfRule type="expression" dxfId="4" priority="2">
      <formula>AND(E62="",COUNTA(D62,F62)&gt;0)</formula>
    </cfRule>
  </conditionalFormatting>
  <conditionalFormatting sqref="E65:E69">
    <cfRule type="expression" priority="210">
      <formula>AND(E65="",COUNTA(B62:D62)=0)</formula>
    </cfRule>
    <cfRule type="expression" dxfId="3" priority="211">
      <formula>AND(E65="",COUNTA(B62:D62)&gt;0)</formula>
    </cfRule>
  </conditionalFormatting>
  <conditionalFormatting sqref="E109:E114">
    <cfRule type="expression" priority="135">
      <formula>AND(E109="",COUNTA(B109:D109)=0)</formula>
    </cfRule>
    <cfRule type="expression" dxfId="2" priority="136">
      <formula>AND(E109="",COUNTA(B109:D109)&gt;0)</formula>
    </cfRule>
  </conditionalFormatting>
  <conditionalFormatting sqref="E117:E120">
    <cfRule type="expression" priority="95">
      <formula>AND(E117="",COUNTA(B117:D117)=0)</formula>
    </cfRule>
    <cfRule type="expression" dxfId="1" priority="96">
      <formula>AND(E117="",COUNTA(B117:D117)&gt;0)</formula>
    </cfRule>
  </conditionalFormatting>
  <conditionalFormatting sqref="E123:E126">
    <cfRule type="expression" priority="63">
      <formula>AND(E123="",COUNTA(B123:D123)=0)</formula>
    </cfRule>
    <cfRule type="expression" dxfId="0" priority="64">
      <formula>AND(E123="",COUNTA(B123:D123)&gt;0)</formula>
    </cfRule>
  </conditionalFormatting>
  <dataValidations xWindow="914" yWindow="434" count="1">
    <dataValidation allowBlank="1" showInputMessage="1" showErrorMessage="1" promptTitle="Ne pas écraser la formule" prompt="Attention, vous ne devriez pas avoir à effectuer de saisie dans cette cellule. Le calcul des heures est automatiquement effectué à partir des éléments saisis dans la ligne en cours." sqref="AR117:AU121 AR109:AU115 AR123:AU128 AR95:AU107 AR10:AU93" xr:uid="{00000000-0002-0000-0300-000000000000}"/>
  </dataValidations>
  <printOptions horizontalCentered="1"/>
  <pageMargins left="0.27559055118110237" right="0.23622047244094491" top="0.74803149606299213" bottom="0.74803149606299213" header="0.31496062992125984" footer="0.31496062992125984"/>
  <pageSetup paperSize="9" scale="41" fitToWidth="0" orientation="portrait" r:id="rId1"/>
  <headerFooter>
    <oddFooter>&amp;L&amp;8&amp;F&amp;C&amp;8&amp;D
&amp;P/&amp;N&amp;R&amp;8CABINET INCOS - DOSSIER N°03042024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13">
    <tabColor theme="6" tint="-0.249977111117893"/>
    <pageSetUpPr fitToPage="1"/>
  </sheetPr>
  <dimension ref="A1:M355"/>
  <sheetViews>
    <sheetView showGridLines="0" view="pageBreakPreview" topLeftCell="A3" zoomScaleNormal="100" zoomScaleSheetLayoutView="100" workbookViewId="0">
      <selection activeCell="J24" sqref="J24"/>
    </sheetView>
  </sheetViews>
  <sheetFormatPr baseColWidth="10" defaultColWidth="11.453125" defaultRowHeight="10.5" x14ac:dyDescent="0.25"/>
  <cols>
    <col min="1" max="1" width="60.453125" style="5" customWidth="1"/>
    <col min="2" max="2" width="13.36328125" style="5" customWidth="1"/>
    <col min="3" max="3" width="14.36328125" style="5" customWidth="1"/>
    <col min="4" max="4" width="13.36328125" style="5" customWidth="1"/>
    <col min="5" max="9" width="11.453125" style="5"/>
    <col min="10" max="10" width="11.453125" style="259"/>
    <col min="11" max="16384" width="11.453125" style="5"/>
  </cols>
  <sheetData>
    <row r="1" spans="1:13" ht="100.25" customHeight="1" x14ac:dyDescent="0.7">
      <c r="A1" s="334" t="s">
        <v>196</v>
      </c>
      <c r="B1" s="357"/>
      <c r="C1" s="357"/>
      <c r="D1" s="357"/>
      <c r="E1" s="357"/>
      <c r="F1" s="357"/>
      <c r="G1" s="4"/>
      <c r="H1" s="4"/>
      <c r="I1" s="4"/>
      <c r="J1" s="282"/>
      <c r="K1" s="4"/>
      <c r="L1" s="4"/>
      <c r="M1" s="4"/>
    </row>
    <row r="2" spans="1:13" s="9" customFormat="1" ht="23.5" x14ac:dyDescent="0.25">
      <c r="A2" s="6">
        <v>3</v>
      </c>
      <c r="B2" s="7"/>
      <c r="C2" s="7"/>
      <c r="D2" s="7"/>
      <c r="E2" s="8"/>
      <c r="J2" s="266"/>
    </row>
    <row r="3" spans="1:13" s="9" customFormat="1" ht="18" customHeight="1" x14ac:dyDescent="0.25">
      <c r="A3" s="10" t="s">
        <v>81</v>
      </c>
      <c r="B3" s="10"/>
      <c r="C3" s="11"/>
      <c r="E3" s="335"/>
      <c r="F3" s="335"/>
      <c r="J3" s="266"/>
    </row>
    <row r="4" spans="1:13" s="9" customFormat="1" ht="18" customHeight="1" x14ac:dyDescent="0.25">
      <c r="A4" s="2" t="s">
        <v>0</v>
      </c>
      <c r="B4" s="358" t="s">
        <v>1</v>
      </c>
      <c r="C4" s="358"/>
      <c r="E4" s="12"/>
      <c r="F4" s="12"/>
      <c r="J4" s="266"/>
    </row>
    <row r="5" spans="1:13" s="9" customFormat="1" ht="13.5" thickBot="1" x14ac:dyDescent="0.3">
      <c r="A5" s="7"/>
      <c r="B5" s="7"/>
      <c r="C5" s="7"/>
      <c r="D5" s="7"/>
      <c r="J5" s="266"/>
    </row>
    <row r="6" spans="1:13" s="1" customFormat="1" ht="21.5" thickBot="1" x14ac:dyDescent="0.55000000000000004">
      <c r="A6" s="359" t="s">
        <v>82</v>
      </c>
      <c r="B6" s="360"/>
      <c r="C6" s="360"/>
      <c r="D6" s="360"/>
      <c r="E6" s="360"/>
      <c r="F6" s="361"/>
      <c r="J6" s="265"/>
    </row>
    <row r="7" spans="1:13" s="13" customFormat="1" ht="12.75" customHeight="1" x14ac:dyDescent="0.25">
      <c r="A7" s="362"/>
      <c r="B7" s="362"/>
      <c r="C7" s="362"/>
      <c r="D7" s="362"/>
      <c r="J7" s="283"/>
    </row>
    <row r="8" spans="1:13" ht="17.25" customHeight="1" x14ac:dyDescent="0.25">
      <c r="A8" s="14"/>
      <c r="B8" s="363" t="s">
        <v>83</v>
      </c>
      <c r="C8" s="363"/>
      <c r="D8" s="363"/>
      <c r="E8" s="363"/>
      <c r="F8" s="363"/>
      <c r="I8" s="293"/>
    </row>
    <row r="9" spans="1:13" s="1" customFormat="1" ht="30" customHeight="1" x14ac:dyDescent="0.25">
      <c r="A9" s="243" t="s">
        <v>84</v>
      </c>
      <c r="B9" s="244" t="s">
        <v>85</v>
      </c>
      <c r="C9" s="244" t="s">
        <v>3</v>
      </c>
      <c r="D9" s="244" t="s">
        <v>86</v>
      </c>
      <c r="E9" s="244" t="s">
        <v>87</v>
      </c>
      <c r="F9" s="244" t="s">
        <v>88</v>
      </c>
      <c r="J9" s="265"/>
    </row>
    <row r="10" spans="1:13" s="1" customFormat="1" ht="15" customHeight="1" x14ac:dyDescent="0.25">
      <c r="A10" s="245" t="s">
        <v>207</v>
      </c>
      <c r="B10" s="246"/>
      <c r="C10" s="246"/>
      <c r="D10" s="246"/>
      <c r="E10" s="246"/>
      <c r="F10" s="246"/>
      <c r="J10" s="265"/>
    </row>
    <row r="11" spans="1:13" s="1" customFormat="1" ht="15" customHeight="1" x14ac:dyDescent="0.25">
      <c r="A11" s="247" t="s">
        <v>208</v>
      </c>
      <c r="B11" s="246"/>
      <c r="C11" s="246"/>
      <c r="D11" s="246"/>
      <c r="E11" s="246"/>
      <c r="F11" s="246"/>
      <c r="J11" s="265"/>
    </row>
    <row r="12" spans="1:13" s="1" customFormat="1" ht="15" customHeight="1" x14ac:dyDescent="0.25">
      <c r="A12" s="247" t="s">
        <v>209</v>
      </c>
      <c r="B12" s="246"/>
      <c r="C12" s="246"/>
      <c r="D12" s="246"/>
      <c r="E12" s="246"/>
      <c r="F12" s="246"/>
      <c r="G12" s="15"/>
      <c r="J12" s="265"/>
    </row>
    <row r="13" spans="1:13" s="1" customFormat="1" ht="15" customHeight="1" x14ac:dyDescent="0.25">
      <c r="A13" s="247" t="s">
        <v>210</v>
      </c>
      <c r="B13" s="246"/>
      <c r="C13" s="246"/>
      <c r="D13" s="246"/>
      <c r="E13" s="246"/>
      <c r="F13" s="246"/>
      <c r="G13" s="15"/>
      <c r="J13" s="265"/>
    </row>
    <row r="14" spans="1:13" s="1" customFormat="1" ht="15" customHeight="1" x14ac:dyDescent="0.25">
      <c r="A14" s="247" t="s">
        <v>211</v>
      </c>
      <c r="B14" s="246"/>
      <c r="C14" s="246"/>
      <c r="D14" s="246"/>
      <c r="E14" s="246"/>
      <c r="F14" s="246"/>
      <c r="G14" s="15"/>
      <c r="J14" s="265"/>
    </row>
    <row r="15" spans="1:13" s="1" customFormat="1" ht="15" customHeight="1" x14ac:dyDescent="0.25">
      <c r="A15" s="247" t="s">
        <v>212</v>
      </c>
      <c r="B15" s="246"/>
      <c r="C15" s="246"/>
      <c r="D15" s="246"/>
      <c r="E15" s="246"/>
      <c r="F15" s="246"/>
      <c r="G15" s="15"/>
      <c r="J15" s="265"/>
    </row>
    <row r="16" spans="1:13" s="1" customFormat="1" ht="15" customHeight="1" x14ac:dyDescent="0.25">
      <c r="A16" s="247" t="s">
        <v>213</v>
      </c>
      <c r="B16" s="246"/>
      <c r="C16" s="246"/>
      <c r="D16" s="246"/>
      <c r="E16" s="246"/>
      <c r="F16" s="246"/>
      <c r="G16" s="15"/>
      <c r="J16" s="265"/>
    </row>
    <row r="17" spans="1:10" s="1" customFormat="1" ht="15" customHeight="1" x14ac:dyDescent="0.25">
      <c r="A17" s="247" t="s">
        <v>214</v>
      </c>
      <c r="B17" s="246"/>
      <c r="C17" s="246"/>
      <c r="D17" s="246"/>
      <c r="E17" s="246"/>
      <c r="F17" s="246"/>
      <c r="G17" s="15"/>
      <c r="J17" s="265"/>
    </row>
    <row r="18" spans="1:10" s="1" customFormat="1" ht="15" customHeight="1" x14ac:dyDescent="0.25">
      <c r="A18" s="247" t="s">
        <v>215</v>
      </c>
      <c r="B18" s="246"/>
      <c r="C18" s="246"/>
      <c r="D18" s="246"/>
      <c r="E18" s="246"/>
      <c r="F18" s="246"/>
      <c r="G18" s="15"/>
      <c r="J18" s="265"/>
    </row>
    <row r="19" spans="1:10" s="1" customFormat="1" ht="15" customHeight="1" x14ac:dyDescent="0.25">
      <c r="A19" s="247" t="s">
        <v>216</v>
      </c>
      <c r="B19" s="246"/>
      <c r="C19" s="246"/>
      <c r="D19" s="246"/>
      <c r="E19" s="246"/>
      <c r="F19" s="246"/>
      <c r="G19" s="15"/>
      <c r="J19" s="265"/>
    </row>
    <row r="20" spans="1:10" ht="15" customHeight="1" x14ac:dyDescent="0.25">
      <c r="A20" s="247" t="s">
        <v>217</v>
      </c>
      <c r="B20" s="246"/>
      <c r="C20" s="246"/>
      <c r="D20" s="246"/>
      <c r="E20" s="246"/>
      <c r="F20" s="246"/>
    </row>
    <row r="21" spans="1:10" ht="15" customHeight="1" x14ac:dyDescent="0.25">
      <c r="A21" s="247" t="s">
        <v>218</v>
      </c>
      <c r="B21" s="246"/>
      <c r="C21" s="246"/>
      <c r="D21" s="246"/>
      <c r="E21" s="246"/>
      <c r="F21" s="246"/>
    </row>
    <row r="22" spans="1:10" ht="15" customHeight="1" x14ac:dyDescent="0.25">
      <c r="A22" s="247" t="s">
        <v>219</v>
      </c>
      <c r="B22" s="246"/>
      <c r="C22" s="246"/>
      <c r="D22" s="246"/>
      <c r="E22" s="246"/>
      <c r="F22" s="246"/>
    </row>
    <row r="23" spans="1:10" ht="15" customHeight="1" x14ac:dyDescent="0.25">
      <c r="A23" s="247" t="s">
        <v>220</v>
      </c>
      <c r="B23" s="246"/>
      <c r="C23" s="246"/>
      <c r="D23" s="246"/>
      <c r="E23" s="246"/>
      <c r="F23" s="246"/>
    </row>
    <row r="24" spans="1:10" ht="15" customHeight="1" x14ac:dyDescent="0.25">
      <c r="A24" s="247" t="s">
        <v>221</v>
      </c>
      <c r="B24" s="246"/>
      <c r="C24" s="246"/>
      <c r="D24" s="246"/>
      <c r="E24" s="246"/>
      <c r="F24" s="246"/>
    </row>
    <row r="25" spans="1:10" ht="15" customHeight="1" x14ac:dyDescent="0.25">
      <c r="A25" s="247" t="s">
        <v>222</v>
      </c>
      <c r="B25" s="246"/>
      <c r="C25" s="246"/>
      <c r="D25" s="246"/>
      <c r="E25" s="246"/>
      <c r="F25" s="246"/>
    </row>
    <row r="26" spans="1:10" ht="15" customHeight="1" x14ac:dyDescent="0.25">
      <c r="A26" s="247" t="s">
        <v>223</v>
      </c>
      <c r="B26" s="246"/>
      <c r="C26" s="246"/>
      <c r="D26" s="246"/>
      <c r="E26" s="246"/>
      <c r="F26" s="246"/>
    </row>
    <row r="27" spans="1:10" ht="15" customHeight="1" x14ac:dyDescent="0.25">
      <c r="A27" s="247" t="s">
        <v>224</v>
      </c>
      <c r="B27" s="246"/>
      <c r="C27" s="246"/>
      <c r="D27" s="246"/>
      <c r="E27" s="246"/>
      <c r="F27" s="246"/>
    </row>
    <row r="28" spans="1:10" ht="15" customHeight="1" x14ac:dyDescent="0.25">
      <c r="A28" s="247" t="s">
        <v>225</v>
      </c>
      <c r="B28" s="246"/>
      <c r="C28" s="246"/>
      <c r="D28" s="246"/>
      <c r="E28" s="246"/>
      <c r="F28" s="246"/>
    </row>
    <row r="29" spans="1:10" ht="15" customHeight="1" x14ac:dyDescent="0.25">
      <c r="A29" s="247" t="s">
        <v>226</v>
      </c>
      <c r="B29" s="246"/>
      <c r="C29" s="246"/>
      <c r="D29" s="246"/>
      <c r="E29" s="246"/>
      <c r="F29" s="246"/>
    </row>
    <row r="30" spans="1:10" ht="15" customHeight="1" x14ac:dyDescent="0.25">
      <c r="A30" s="247" t="s">
        <v>227</v>
      </c>
      <c r="B30" s="246"/>
      <c r="C30" s="246"/>
      <c r="D30" s="246"/>
      <c r="E30" s="246"/>
      <c r="F30" s="246"/>
    </row>
    <row r="31" spans="1:10" ht="15" customHeight="1" x14ac:dyDescent="0.25">
      <c r="A31" s="247" t="s">
        <v>228</v>
      </c>
      <c r="B31" s="246"/>
      <c r="C31" s="246"/>
      <c r="D31" s="246"/>
      <c r="E31" s="246"/>
      <c r="F31" s="246"/>
    </row>
    <row r="32" spans="1:10" ht="15" customHeight="1" x14ac:dyDescent="0.25">
      <c r="A32" s="247" t="s">
        <v>229</v>
      </c>
      <c r="B32" s="246"/>
      <c r="C32" s="246"/>
      <c r="D32" s="246"/>
      <c r="E32" s="246"/>
      <c r="F32" s="246"/>
    </row>
    <row r="33" spans="1:6" ht="15" customHeight="1" x14ac:dyDescent="0.25">
      <c r="A33" s="247" t="s">
        <v>230</v>
      </c>
      <c r="B33" s="246"/>
      <c r="C33" s="246"/>
      <c r="D33" s="246"/>
      <c r="E33" s="246"/>
      <c r="F33" s="246"/>
    </row>
    <row r="34" spans="1:6" ht="15" customHeight="1" x14ac:dyDescent="0.25">
      <c r="A34" s="247" t="s">
        <v>231</v>
      </c>
      <c r="B34" s="246"/>
      <c r="C34" s="246"/>
      <c r="D34" s="246"/>
      <c r="E34" s="246"/>
      <c r="F34" s="246"/>
    </row>
    <row r="35" spans="1:6" ht="15" customHeight="1" x14ac:dyDescent="0.25">
      <c r="A35" s="247" t="s">
        <v>232</v>
      </c>
      <c r="B35" s="246"/>
      <c r="C35" s="246"/>
      <c r="D35" s="246"/>
      <c r="E35" s="246"/>
      <c r="F35" s="246"/>
    </row>
    <row r="36" spans="1:6" ht="15" customHeight="1" x14ac:dyDescent="0.25">
      <c r="A36" s="247" t="s">
        <v>233</v>
      </c>
      <c r="B36" s="246"/>
      <c r="C36" s="246"/>
      <c r="D36" s="246"/>
      <c r="E36" s="246"/>
      <c r="F36" s="246"/>
    </row>
    <row r="37" spans="1:6" ht="15" customHeight="1" x14ac:dyDescent="0.25">
      <c r="A37" s="247" t="s">
        <v>234</v>
      </c>
      <c r="B37" s="246"/>
      <c r="C37" s="246"/>
      <c r="D37" s="246"/>
      <c r="E37" s="246"/>
      <c r="F37" s="246"/>
    </row>
    <row r="38" spans="1:6" ht="15" customHeight="1" x14ac:dyDescent="0.25">
      <c r="A38" s="247" t="s">
        <v>235</v>
      </c>
      <c r="B38" s="246"/>
      <c r="C38" s="246"/>
      <c r="D38" s="246"/>
      <c r="E38" s="246"/>
      <c r="F38" s="246"/>
    </row>
    <row r="39" spans="1:6" ht="15" customHeight="1" x14ac:dyDescent="0.25">
      <c r="A39" s="247" t="s">
        <v>236</v>
      </c>
      <c r="B39" s="246"/>
      <c r="C39" s="246"/>
      <c r="D39" s="246"/>
      <c r="E39" s="246"/>
      <c r="F39" s="246"/>
    </row>
    <row r="40" spans="1:6" ht="15" customHeight="1" x14ac:dyDescent="0.25">
      <c r="A40" s="247" t="s">
        <v>237</v>
      </c>
      <c r="B40" s="246"/>
      <c r="C40" s="246"/>
      <c r="D40" s="246"/>
      <c r="E40" s="246"/>
      <c r="F40" s="246"/>
    </row>
    <row r="41" spans="1:6" ht="15" customHeight="1" x14ac:dyDescent="0.25">
      <c r="A41" s="247" t="s">
        <v>238</v>
      </c>
      <c r="B41" s="246"/>
      <c r="C41" s="246"/>
      <c r="D41" s="246"/>
      <c r="E41" s="246"/>
      <c r="F41" s="246"/>
    </row>
    <row r="42" spans="1:6" x14ac:dyDescent="0.25">
      <c r="A42" s="356" t="s">
        <v>89</v>
      </c>
      <c r="B42" s="356"/>
    </row>
    <row r="241" spans="11:13" x14ac:dyDescent="0.25">
      <c r="K241" s="259"/>
      <c r="L241" s="259"/>
      <c r="M241" s="259"/>
    </row>
    <row r="326" spans="11:13" x14ac:dyDescent="0.25">
      <c r="K326" s="259"/>
      <c r="L326" s="259"/>
      <c r="M326" s="259"/>
    </row>
    <row r="353" spans="6:13" x14ac:dyDescent="0.25">
      <c r="K353" s="259"/>
      <c r="L353" s="259"/>
      <c r="M353" s="259"/>
    </row>
    <row r="354" spans="6:13" x14ac:dyDescent="0.25">
      <c r="K354" s="259"/>
      <c r="L354" s="259"/>
      <c r="M354" s="259"/>
    </row>
    <row r="355" spans="6:13" x14ac:dyDescent="0.25">
      <c r="F355" s="252"/>
      <c r="I355" s="137"/>
      <c r="J355" s="260"/>
      <c r="K355" s="260"/>
      <c r="L355" s="260"/>
      <c r="M355" s="260"/>
    </row>
  </sheetData>
  <sheetProtection formatColumns="0" insertColumns="0" autoFilter="0"/>
  <mergeCells count="7">
    <mergeCell ref="A42:B42"/>
    <mergeCell ref="A1:F1"/>
    <mergeCell ref="E3:F3"/>
    <mergeCell ref="B4:C4"/>
    <mergeCell ref="A6:F6"/>
    <mergeCell ref="A7:D7"/>
    <mergeCell ref="B8:F8"/>
  </mergeCells>
  <printOptions horizontalCentered="1"/>
  <pageMargins left="0.27559055118110237" right="0.23622047244094491" top="0.74803149606299213" bottom="0.74803149606299213" header="0.31496062992125984" footer="0.31496062992125984"/>
  <pageSetup paperSize="9" scale="81" fitToHeight="0" orientation="portrait" r:id="rId1"/>
  <headerFooter>
    <oddFooter>&amp;L&amp;8&amp;F&amp;C&amp;8&amp;D
&amp;P/&amp;N&amp;R&amp;8CABINET INCOS - DOSSIER N°03042024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43">
    <tabColor theme="6" tint="-0.249977111117893"/>
    <pageSetUpPr fitToPage="1"/>
  </sheetPr>
  <dimension ref="A1:M351"/>
  <sheetViews>
    <sheetView view="pageBreakPreview" zoomScaleNormal="100" zoomScaleSheetLayoutView="100" zoomScalePageLayoutView="85" workbookViewId="0">
      <selection activeCell="E3" sqref="E3"/>
    </sheetView>
  </sheetViews>
  <sheetFormatPr baseColWidth="10" defaultColWidth="11.453125" defaultRowHeight="13" x14ac:dyDescent="0.3"/>
  <cols>
    <col min="1" max="2" width="20.6328125" style="22" customWidth="1"/>
    <col min="3" max="3" width="13.54296875" style="22" customWidth="1"/>
    <col min="4" max="4" width="8.453125" style="22" customWidth="1"/>
    <col min="5" max="5" width="36.453125" style="22" customWidth="1"/>
    <col min="6" max="9" width="11.453125" style="22"/>
    <col min="10" max="10" width="11.453125" style="261"/>
    <col min="11" max="16384" width="11.453125" style="22"/>
  </cols>
  <sheetData>
    <row r="1" spans="1:11" ht="103.5" customHeight="1" x14ac:dyDescent="0.3">
      <c r="A1" s="334" t="s">
        <v>197</v>
      </c>
      <c r="B1" s="334"/>
      <c r="C1" s="334"/>
      <c r="D1" s="334"/>
      <c r="E1" s="334"/>
      <c r="F1" s="131"/>
      <c r="G1" s="131"/>
      <c r="H1" s="131"/>
      <c r="I1" s="131"/>
      <c r="J1" s="281"/>
      <c r="K1" s="131"/>
    </row>
    <row r="2" spans="1:11" s="9" customFormat="1" x14ac:dyDescent="0.25">
      <c r="A2" s="6">
        <v>4</v>
      </c>
      <c r="F2" s="71"/>
      <c r="G2" s="71"/>
      <c r="H2" s="71"/>
      <c r="I2" s="71"/>
      <c r="J2" s="268"/>
    </row>
    <row r="3" spans="1:11" s="123" customFormat="1" ht="18.5" x14ac:dyDescent="0.45">
      <c r="A3" s="132" t="s">
        <v>0</v>
      </c>
      <c r="B3" s="367" t="s">
        <v>1</v>
      </c>
      <c r="C3" s="367"/>
      <c r="E3" s="121"/>
      <c r="F3" s="133"/>
      <c r="J3" s="269"/>
    </row>
    <row r="4" spans="1:11" ht="13.5" thickBot="1" x14ac:dyDescent="0.35">
      <c r="A4" s="134">
        <v>32</v>
      </c>
      <c r="B4" s="135"/>
      <c r="C4" s="135"/>
      <c r="D4" s="135"/>
      <c r="E4" s="135"/>
    </row>
    <row r="5" spans="1:11" ht="19" thickBot="1" x14ac:dyDescent="0.5">
      <c r="A5" s="368" t="s">
        <v>90</v>
      </c>
      <c r="B5" s="369"/>
      <c r="C5" s="369"/>
      <c r="D5" s="369"/>
      <c r="E5" s="370"/>
    </row>
    <row r="7" spans="1:11" ht="28.5" customHeight="1" x14ac:dyDescent="0.3">
      <c r="A7" s="136" t="s">
        <v>91</v>
      </c>
      <c r="B7" s="136" t="s">
        <v>92</v>
      </c>
      <c r="C7" s="136" t="s">
        <v>93</v>
      </c>
      <c r="D7" s="136" t="s">
        <v>94</v>
      </c>
      <c r="E7" s="136" t="s">
        <v>95</v>
      </c>
    </row>
    <row r="8" spans="1:11" ht="14.5" x14ac:dyDescent="0.35">
      <c r="A8" s="364" t="s">
        <v>96</v>
      </c>
      <c r="B8" s="365"/>
      <c r="C8" s="365"/>
      <c r="D8" s="365"/>
      <c r="E8" s="366"/>
      <c r="I8" s="291"/>
    </row>
    <row r="9" spans="1:11" ht="18" customHeight="1" x14ac:dyDescent="0.3">
      <c r="A9" s="93"/>
      <c r="B9" s="93"/>
      <c r="C9" s="93"/>
      <c r="D9" s="93"/>
      <c r="E9" s="93"/>
    </row>
    <row r="10" spans="1:11" ht="18" customHeight="1" x14ac:dyDescent="0.3">
      <c r="A10" s="93"/>
      <c r="B10" s="93"/>
      <c r="C10" s="93"/>
      <c r="D10" s="93"/>
      <c r="E10" s="93"/>
    </row>
    <row r="11" spans="1:11" ht="18" customHeight="1" x14ac:dyDescent="0.3">
      <c r="A11" s="93"/>
      <c r="B11" s="93"/>
      <c r="C11" s="93"/>
      <c r="D11" s="93"/>
      <c r="E11" s="93"/>
    </row>
    <row r="12" spans="1:11" ht="14.5" x14ac:dyDescent="0.3">
      <c r="A12" s="364" t="s">
        <v>97</v>
      </c>
      <c r="B12" s="365"/>
      <c r="C12" s="365"/>
      <c r="D12" s="365"/>
      <c r="E12" s="366"/>
    </row>
    <row r="13" spans="1:11" ht="18" customHeight="1" x14ac:dyDescent="0.3">
      <c r="A13" s="93"/>
      <c r="B13" s="93"/>
      <c r="C13" s="93"/>
      <c r="D13" s="93"/>
      <c r="E13" s="93"/>
    </row>
    <row r="14" spans="1:11" ht="18" customHeight="1" x14ac:dyDescent="0.3">
      <c r="A14" s="93"/>
      <c r="B14" s="93"/>
      <c r="C14" s="93"/>
      <c r="D14" s="93"/>
      <c r="E14" s="93"/>
    </row>
    <row r="15" spans="1:11" ht="18" customHeight="1" x14ac:dyDescent="0.3">
      <c r="A15" s="93"/>
      <c r="B15" s="93"/>
      <c r="C15" s="93"/>
      <c r="D15" s="93"/>
      <c r="E15" s="93"/>
    </row>
    <row r="16" spans="1:11" ht="14.5" x14ac:dyDescent="0.3">
      <c r="A16" s="364" t="s">
        <v>98</v>
      </c>
      <c r="B16" s="365"/>
      <c r="C16" s="365"/>
      <c r="D16" s="365"/>
      <c r="E16" s="366"/>
    </row>
    <row r="17" spans="1:5" ht="18" customHeight="1" x14ac:dyDescent="0.3">
      <c r="A17" s="93"/>
      <c r="B17" s="93"/>
      <c r="C17" s="93"/>
      <c r="D17" s="93"/>
      <c r="E17" s="93"/>
    </row>
    <row r="18" spans="1:5" ht="18" customHeight="1" x14ac:dyDescent="0.3">
      <c r="A18" s="93"/>
      <c r="B18" s="93"/>
      <c r="C18" s="93"/>
      <c r="D18" s="93"/>
      <c r="E18" s="93"/>
    </row>
    <row r="19" spans="1:5" ht="18" customHeight="1" x14ac:dyDescent="0.3">
      <c r="A19" s="93"/>
      <c r="B19" s="93"/>
      <c r="C19" s="93"/>
      <c r="D19" s="93"/>
      <c r="E19" s="93"/>
    </row>
    <row r="20" spans="1:5" ht="14.5" x14ac:dyDescent="0.3">
      <c r="A20" s="364" t="s">
        <v>99</v>
      </c>
      <c r="B20" s="365"/>
      <c r="C20" s="365"/>
      <c r="D20" s="365"/>
      <c r="E20" s="366"/>
    </row>
    <row r="21" spans="1:5" ht="18" customHeight="1" x14ac:dyDescent="0.3">
      <c r="A21" s="93"/>
      <c r="B21" s="93"/>
      <c r="C21" s="93"/>
      <c r="D21" s="93"/>
      <c r="E21" s="93"/>
    </row>
    <row r="22" spans="1:5" ht="18" customHeight="1" x14ac:dyDescent="0.3">
      <c r="A22" s="93"/>
      <c r="B22" s="93"/>
      <c r="C22" s="93"/>
      <c r="D22" s="93"/>
      <c r="E22" s="93"/>
    </row>
    <row r="23" spans="1:5" ht="18" customHeight="1" x14ac:dyDescent="0.3">
      <c r="A23" s="93"/>
      <c r="B23" s="93"/>
      <c r="C23" s="93"/>
      <c r="D23" s="93"/>
      <c r="E23" s="93"/>
    </row>
    <row r="24" spans="1:5" ht="14.5" x14ac:dyDescent="0.3">
      <c r="A24" s="364" t="s">
        <v>100</v>
      </c>
      <c r="B24" s="365"/>
      <c r="C24" s="365"/>
      <c r="D24" s="365"/>
      <c r="E24" s="366"/>
    </row>
    <row r="25" spans="1:5" ht="18" customHeight="1" x14ac:dyDescent="0.3">
      <c r="A25" s="93"/>
      <c r="B25" s="93"/>
      <c r="C25" s="93"/>
      <c r="D25" s="93"/>
      <c r="E25" s="93"/>
    </row>
    <row r="26" spans="1:5" ht="18" customHeight="1" x14ac:dyDescent="0.3">
      <c r="A26" s="93"/>
      <c r="B26" s="93"/>
      <c r="C26" s="93"/>
      <c r="D26" s="93"/>
      <c r="E26" s="93"/>
    </row>
    <row r="27" spans="1:5" ht="18" customHeight="1" x14ac:dyDescent="0.3">
      <c r="A27" s="93"/>
      <c r="B27" s="93"/>
      <c r="C27" s="93"/>
      <c r="D27" s="93"/>
      <c r="E27" s="93"/>
    </row>
    <row r="28" spans="1:5" ht="14.5" x14ac:dyDescent="0.3">
      <c r="A28" s="364" t="s">
        <v>101</v>
      </c>
      <c r="B28" s="365"/>
      <c r="C28" s="365"/>
      <c r="D28" s="365"/>
      <c r="E28" s="366"/>
    </row>
    <row r="29" spans="1:5" ht="18" customHeight="1" x14ac:dyDescent="0.3">
      <c r="A29" s="93"/>
      <c r="B29" s="93"/>
      <c r="C29" s="93"/>
      <c r="D29" s="93"/>
      <c r="E29" s="93"/>
    </row>
    <row r="30" spans="1:5" ht="18" customHeight="1" x14ac:dyDescent="0.3">
      <c r="A30" s="93"/>
      <c r="B30" s="93"/>
      <c r="C30" s="93"/>
      <c r="D30" s="93"/>
      <c r="E30" s="93"/>
    </row>
    <row r="31" spans="1:5" ht="18" customHeight="1" x14ac:dyDescent="0.3">
      <c r="A31" s="93"/>
      <c r="B31" s="93"/>
      <c r="C31" s="93"/>
      <c r="D31" s="93"/>
      <c r="E31" s="93"/>
    </row>
    <row r="32" spans="1:5" ht="14.5" x14ac:dyDescent="0.3">
      <c r="A32" s="364" t="s">
        <v>102</v>
      </c>
      <c r="B32" s="365"/>
      <c r="C32" s="365"/>
      <c r="D32" s="365"/>
      <c r="E32" s="366"/>
    </row>
    <row r="33" spans="1:5" ht="18" customHeight="1" x14ac:dyDescent="0.3">
      <c r="A33" s="93"/>
      <c r="B33" s="93"/>
      <c r="C33" s="93"/>
      <c r="D33" s="93"/>
      <c r="E33" s="93"/>
    </row>
    <row r="34" spans="1:5" ht="18" customHeight="1" x14ac:dyDescent="0.3">
      <c r="A34" s="93"/>
      <c r="B34" s="93"/>
      <c r="C34" s="93"/>
      <c r="D34" s="93"/>
      <c r="E34" s="93"/>
    </row>
    <row r="35" spans="1:5" ht="18" customHeight="1" x14ac:dyDescent="0.3">
      <c r="A35" s="93"/>
      <c r="B35" s="93"/>
      <c r="C35" s="93"/>
      <c r="D35" s="93"/>
      <c r="E35" s="93"/>
    </row>
    <row r="36" spans="1:5" ht="14.5" x14ac:dyDescent="0.3">
      <c r="A36" s="364" t="s">
        <v>103</v>
      </c>
      <c r="B36" s="365"/>
      <c r="C36" s="365"/>
      <c r="D36" s="365"/>
      <c r="E36" s="366"/>
    </row>
    <row r="37" spans="1:5" ht="18" customHeight="1" x14ac:dyDescent="0.3">
      <c r="A37" s="93"/>
      <c r="B37" s="93"/>
      <c r="C37" s="93"/>
      <c r="D37" s="93"/>
      <c r="E37" s="93"/>
    </row>
    <row r="38" spans="1:5" ht="18" customHeight="1" x14ac:dyDescent="0.3">
      <c r="A38" s="93"/>
      <c r="B38" s="93"/>
      <c r="C38" s="93"/>
      <c r="D38" s="93"/>
      <c r="E38" s="93"/>
    </row>
    <row r="39" spans="1:5" ht="18" customHeight="1" x14ac:dyDescent="0.3">
      <c r="A39" s="93"/>
      <c r="B39" s="93"/>
      <c r="C39" s="93"/>
      <c r="D39" s="93"/>
      <c r="E39" s="93"/>
    </row>
    <row r="40" spans="1:5" x14ac:dyDescent="0.3">
      <c r="A40" s="9"/>
      <c r="B40" s="9"/>
      <c r="C40" s="9"/>
      <c r="D40" s="9"/>
      <c r="E40" s="9"/>
    </row>
    <row r="41" spans="1:5" x14ac:dyDescent="0.3">
      <c r="A41" s="9"/>
      <c r="B41" s="9"/>
      <c r="C41" s="9"/>
      <c r="D41" s="9"/>
      <c r="E41" s="9"/>
    </row>
    <row r="42" spans="1:5" x14ac:dyDescent="0.3">
      <c r="A42" s="9"/>
      <c r="B42" s="9"/>
      <c r="C42" s="9"/>
      <c r="D42" s="9"/>
      <c r="E42" s="9"/>
    </row>
    <row r="43" spans="1:5" x14ac:dyDescent="0.3">
      <c r="A43" s="9"/>
      <c r="B43" s="9"/>
      <c r="C43" s="9"/>
      <c r="D43" s="9"/>
      <c r="E43" s="9"/>
    </row>
    <row r="44" spans="1:5" x14ac:dyDescent="0.3">
      <c r="A44" s="9"/>
      <c r="B44" s="9"/>
      <c r="C44" s="9"/>
      <c r="D44" s="9"/>
      <c r="E44" s="9"/>
    </row>
    <row r="45" spans="1:5" x14ac:dyDescent="0.3">
      <c r="A45" s="9"/>
      <c r="B45" s="9"/>
      <c r="C45" s="9"/>
      <c r="D45" s="9"/>
      <c r="E45" s="9"/>
    </row>
    <row r="46" spans="1:5" x14ac:dyDescent="0.3">
      <c r="A46" s="9"/>
      <c r="B46" s="9"/>
      <c r="C46" s="9"/>
      <c r="D46" s="9"/>
      <c r="E46" s="9"/>
    </row>
    <row r="47" spans="1:5" x14ac:dyDescent="0.3">
      <c r="A47" s="9"/>
      <c r="B47" s="9"/>
      <c r="C47" s="9"/>
      <c r="D47" s="9"/>
      <c r="E47" s="9"/>
    </row>
    <row r="48" spans="1:5" x14ac:dyDescent="0.3">
      <c r="A48" s="9"/>
      <c r="B48" s="9"/>
      <c r="C48" s="9"/>
      <c r="D48" s="9"/>
      <c r="E48" s="9"/>
    </row>
    <row r="49" spans="1:5" x14ac:dyDescent="0.3">
      <c r="A49" s="9"/>
      <c r="B49" s="9"/>
      <c r="C49" s="9"/>
      <c r="D49" s="9"/>
      <c r="E49" s="9"/>
    </row>
    <row r="50" spans="1:5" x14ac:dyDescent="0.3">
      <c r="A50" s="9"/>
      <c r="B50" s="9"/>
      <c r="C50" s="9"/>
      <c r="D50" s="9"/>
      <c r="E50" s="9"/>
    </row>
    <row r="51" spans="1:5" x14ac:dyDescent="0.3">
      <c r="A51" s="9"/>
      <c r="B51" s="9"/>
      <c r="C51" s="9"/>
      <c r="D51" s="9"/>
      <c r="E51" s="9"/>
    </row>
    <row r="52" spans="1:5" x14ac:dyDescent="0.3">
      <c r="A52" s="9"/>
      <c r="B52" s="9"/>
      <c r="C52" s="9"/>
      <c r="D52" s="9"/>
      <c r="E52" s="9"/>
    </row>
    <row r="53" spans="1:5" x14ac:dyDescent="0.3">
      <c r="A53" s="9"/>
      <c r="B53" s="9"/>
      <c r="C53" s="9"/>
      <c r="D53" s="9"/>
      <c r="E53" s="9"/>
    </row>
    <row r="54" spans="1:5" x14ac:dyDescent="0.3">
      <c r="A54" s="9"/>
      <c r="B54" s="9"/>
      <c r="C54" s="9"/>
      <c r="D54" s="9"/>
      <c r="E54" s="9"/>
    </row>
    <row r="55" spans="1:5" x14ac:dyDescent="0.3">
      <c r="A55" s="9"/>
      <c r="B55" s="9"/>
      <c r="C55" s="9"/>
      <c r="D55" s="9"/>
      <c r="E55" s="9"/>
    </row>
    <row r="56" spans="1:5" x14ac:dyDescent="0.3">
      <c r="A56" s="9"/>
      <c r="B56" s="9"/>
      <c r="C56" s="9"/>
      <c r="D56" s="9"/>
      <c r="E56" s="9"/>
    </row>
    <row r="57" spans="1:5" x14ac:dyDescent="0.3">
      <c r="A57" s="9"/>
      <c r="B57" s="9"/>
      <c r="C57" s="9"/>
      <c r="D57" s="9"/>
      <c r="E57" s="9"/>
    </row>
    <row r="58" spans="1:5" x14ac:dyDescent="0.3">
      <c r="A58" s="9"/>
      <c r="B58" s="9"/>
      <c r="C58" s="9"/>
      <c r="D58" s="9"/>
      <c r="E58" s="9"/>
    </row>
    <row r="59" spans="1:5" x14ac:dyDescent="0.3">
      <c r="A59" s="9"/>
      <c r="B59" s="9"/>
      <c r="C59" s="9"/>
      <c r="D59" s="9"/>
      <c r="E59" s="9"/>
    </row>
    <row r="60" spans="1:5" x14ac:dyDescent="0.3">
      <c r="A60" s="9"/>
      <c r="B60" s="9"/>
      <c r="C60" s="9"/>
      <c r="D60" s="9"/>
      <c r="E60" s="9"/>
    </row>
    <row r="61" spans="1:5" x14ac:dyDescent="0.3">
      <c r="A61" s="9"/>
      <c r="B61" s="9"/>
      <c r="C61" s="9"/>
      <c r="D61" s="9"/>
      <c r="E61" s="9"/>
    </row>
    <row r="62" spans="1:5" x14ac:dyDescent="0.3">
      <c r="A62" s="9"/>
      <c r="B62" s="9"/>
      <c r="C62" s="9"/>
      <c r="D62" s="9"/>
      <c r="E62" s="9"/>
    </row>
    <row r="63" spans="1:5" x14ac:dyDescent="0.3">
      <c r="A63" s="9"/>
      <c r="B63" s="9"/>
      <c r="C63" s="9"/>
      <c r="D63" s="9"/>
      <c r="E63" s="9"/>
    </row>
    <row r="64" spans="1:5" x14ac:dyDescent="0.3">
      <c r="A64" s="9"/>
      <c r="B64" s="9"/>
      <c r="C64" s="9"/>
      <c r="D64" s="9"/>
      <c r="E64" s="9"/>
    </row>
    <row r="65" spans="1:5" x14ac:dyDescent="0.3">
      <c r="A65" s="9"/>
      <c r="B65" s="9"/>
      <c r="C65" s="9"/>
      <c r="D65" s="9"/>
      <c r="E65" s="9"/>
    </row>
    <row r="66" spans="1:5" x14ac:dyDescent="0.3">
      <c r="A66" s="9"/>
      <c r="B66" s="9"/>
      <c r="C66" s="9"/>
      <c r="D66" s="9"/>
      <c r="E66" s="9"/>
    </row>
    <row r="67" spans="1:5" x14ac:dyDescent="0.3">
      <c r="A67" s="9"/>
      <c r="B67" s="9"/>
      <c r="C67" s="9"/>
      <c r="D67" s="9"/>
      <c r="E67" s="9"/>
    </row>
    <row r="68" spans="1:5" x14ac:dyDescent="0.3">
      <c r="A68" s="9"/>
      <c r="B68" s="9"/>
      <c r="C68" s="9"/>
      <c r="D68" s="9"/>
      <c r="E68" s="9"/>
    </row>
    <row r="69" spans="1:5" x14ac:dyDescent="0.3">
      <c r="A69" s="9"/>
      <c r="B69" s="9"/>
      <c r="C69" s="9"/>
      <c r="D69" s="9"/>
      <c r="E69" s="9"/>
    </row>
    <row r="70" spans="1:5" x14ac:dyDescent="0.3">
      <c r="A70" s="9"/>
      <c r="B70" s="9"/>
      <c r="C70" s="9"/>
      <c r="D70" s="9"/>
      <c r="E70" s="9"/>
    </row>
    <row r="71" spans="1:5" x14ac:dyDescent="0.3">
      <c r="A71" s="9"/>
      <c r="B71" s="9"/>
      <c r="C71" s="9"/>
      <c r="D71" s="9"/>
      <c r="E71" s="9"/>
    </row>
    <row r="72" spans="1:5" x14ac:dyDescent="0.3">
      <c r="A72" s="9"/>
      <c r="B72" s="9"/>
      <c r="C72" s="9"/>
      <c r="D72" s="9"/>
      <c r="E72" s="9"/>
    </row>
    <row r="73" spans="1:5" x14ac:dyDescent="0.3">
      <c r="A73" s="9"/>
      <c r="B73" s="9"/>
      <c r="C73" s="9"/>
      <c r="D73" s="9"/>
      <c r="E73" s="9"/>
    </row>
    <row r="237" spans="11:13" x14ac:dyDescent="0.3">
      <c r="K237" s="261"/>
      <c r="L237" s="261"/>
      <c r="M237" s="261"/>
    </row>
    <row r="322" spans="11:13" x14ac:dyDescent="0.3">
      <c r="K322" s="261"/>
      <c r="L322" s="261"/>
      <c r="M322" s="261"/>
    </row>
    <row r="349" spans="6:13" x14ac:dyDescent="0.3">
      <c r="K349" s="261"/>
      <c r="L349" s="261"/>
      <c r="M349" s="261"/>
    </row>
    <row r="350" spans="6:13" x14ac:dyDescent="0.3">
      <c r="K350" s="261"/>
      <c r="L350" s="261"/>
      <c r="M350" s="261"/>
    </row>
    <row r="351" spans="6:13" x14ac:dyDescent="0.3">
      <c r="F351" s="253"/>
      <c r="I351" s="255"/>
      <c r="J351" s="262"/>
      <c r="K351" s="262"/>
      <c r="L351" s="262"/>
      <c r="M351" s="262"/>
    </row>
  </sheetData>
  <mergeCells count="11">
    <mergeCell ref="A16:E16"/>
    <mergeCell ref="A1:E1"/>
    <mergeCell ref="B3:C3"/>
    <mergeCell ref="A5:E5"/>
    <mergeCell ref="A8:E8"/>
    <mergeCell ref="A12:E12"/>
    <mergeCell ref="A20:E20"/>
    <mergeCell ref="A24:E24"/>
    <mergeCell ref="A28:E28"/>
    <mergeCell ref="A32:E32"/>
    <mergeCell ref="A36:E36"/>
  </mergeCells>
  <printOptions horizontalCentered="1"/>
  <pageMargins left="0.27559055118110237" right="0.23622047244094491" top="0.74803149606299213" bottom="0.74803149606299213" header="0.31496062992125984" footer="0.31496062992125984"/>
  <pageSetup paperSize="9" fitToHeight="0" orientation="portrait" r:id="rId1"/>
  <headerFooter>
    <oddFooter>&amp;L&amp;8&amp;F&amp;C&amp;8&amp;D
&amp;P/&amp;N&amp;R&amp;8CABINET INCOS - DOSSIER N°03042024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15">
    <tabColor theme="6" tint="-0.249977111117893"/>
    <pageSetUpPr fitToPage="1"/>
  </sheetPr>
  <dimension ref="A1:M351"/>
  <sheetViews>
    <sheetView topLeftCell="A3" zoomScaleNormal="100" zoomScaleSheetLayoutView="100" zoomScalePageLayoutView="115" workbookViewId="0">
      <selection activeCell="D3" sqref="D3"/>
    </sheetView>
  </sheetViews>
  <sheetFormatPr baseColWidth="10" defaultColWidth="11.453125" defaultRowHeight="10.5" x14ac:dyDescent="0.25"/>
  <cols>
    <col min="1" max="1" width="20.6328125" style="120" customWidth="1"/>
    <col min="2" max="2" width="15.6328125" style="120" customWidth="1"/>
    <col min="3" max="3" width="20" style="120" customWidth="1"/>
    <col min="4" max="4" width="50.36328125" style="120" customWidth="1"/>
    <col min="5" max="9" width="11.453125" style="120"/>
    <col min="10" max="10" width="11.453125" style="263"/>
    <col min="11" max="16384" width="11.453125" style="120"/>
  </cols>
  <sheetData>
    <row r="1" spans="1:11" ht="103.5" customHeight="1" x14ac:dyDescent="0.95">
      <c r="A1" s="376" t="s">
        <v>198</v>
      </c>
      <c r="B1" s="376"/>
      <c r="C1" s="376"/>
      <c r="D1" s="376"/>
      <c r="E1" s="70"/>
      <c r="F1" s="70"/>
      <c r="G1" s="70"/>
      <c r="H1" s="70"/>
      <c r="I1" s="70"/>
      <c r="J1" s="267"/>
      <c r="K1" s="70"/>
    </row>
    <row r="2" spans="1:11" s="9" customFormat="1" ht="13" x14ac:dyDescent="0.25">
      <c r="A2" s="6">
        <v>5</v>
      </c>
      <c r="F2" s="71"/>
      <c r="G2" s="71"/>
      <c r="H2" s="71"/>
      <c r="I2" s="71"/>
      <c r="J2" s="268"/>
    </row>
    <row r="3" spans="1:11" s="123" customFormat="1" ht="18.5" x14ac:dyDescent="0.45">
      <c r="A3" s="73" t="s">
        <v>0</v>
      </c>
      <c r="B3" s="73" t="s">
        <v>1</v>
      </c>
      <c r="C3" s="73"/>
      <c r="D3" s="121"/>
      <c r="E3" s="122"/>
      <c r="J3" s="269"/>
    </row>
    <row r="4" spans="1:11" ht="14.25" customHeight="1" thickBot="1" x14ac:dyDescent="0.3">
      <c r="A4" s="124">
        <v>31</v>
      </c>
      <c r="B4" s="125"/>
      <c r="C4" s="125"/>
      <c r="D4" s="125"/>
    </row>
    <row r="5" spans="1:11" ht="16.5" customHeight="1" thickBot="1" x14ac:dyDescent="0.5">
      <c r="A5" s="368" t="s">
        <v>104</v>
      </c>
      <c r="B5" s="369"/>
      <c r="C5" s="369"/>
      <c r="D5" s="370"/>
    </row>
    <row r="6" spans="1:11" ht="5.25" customHeight="1" x14ac:dyDescent="0.25">
      <c r="A6" s="126"/>
      <c r="B6" s="126"/>
      <c r="C6" s="126"/>
      <c r="D6" s="126"/>
    </row>
    <row r="7" spans="1:11" ht="49.5" customHeight="1" x14ac:dyDescent="0.25">
      <c r="A7" s="127" t="s">
        <v>105</v>
      </c>
      <c r="B7" s="127" t="s">
        <v>106</v>
      </c>
      <c r="C7" s="372" t="s">
        <v>107</v>
      </c>
      <c r="D7" s="372"/>
    </row>
    <row r="8" spans="1:11" ht="18" customHeight="1" x14ac:dyDescent="0.35">
      <c r="A8" s="377" t="s">
        <v>108</v>
      </c>
      <c r="B8" s="374"/>
      <c r="C8" s="128" t="s">
        <v>109</v>
      </c>
      <c r="D8" s="129"/>
      <c r="I8" s="292"/>
    </row>
    <row r="9" spans="1:11" ht="18" customHeight="1" x14ac:dyDescent="0.25">
      <c r="A9" s="377"/>
      <c r="B9" s="374"/>
      <c r="C9" s="128" t="s">
        <v>110</v>
      </c>
      <c r="D9" s="129"/>
    </row>
    <row r="10" spans="1:11" ht="18" customHeight="1" x14ac:dyDescent="0.25">
      <c r="A10" s="377"/>
      <c r="B10" s="374"/>
      <c r="C10" s="128" t="s">
        <v>111</v>
      </c>
      <c r="D10" s="129"/>
    </row>
    <row r="11" spans="1:11" ht="18" customHeight="1" x14ac:dyDescent="0.25">
      <c r="A11" s="377"/>
      <c r="B11" s="374"/>
      <c r="C11" s="128" t="s">
        <v>112</v>
      </c>
      <c r="D11" s="129"/>
    </row>
    <row r="12" spans="1:11" ht="18" customHeight="1" x14ac:dyDescent="0.25">
      <c r="A12" s="377"/>
      <c r="B12" s="374"/>
      <c r="C12" s="128" t="s">
        <v>113</v>
      </c>
      <c r="D12" s="129"/>
    </row>
    <row r="13" spans="1:11" ht="18" customHeight="1" x14ac:dyDescent="0.25">
      <c r="A13" s="371" t="s">
        <v>114</v>
      </c>
      <c r="B13" s="130"/>
      <c r="C13" s="130" t="s">
        <v>109</v>
      </c>
      <c r="D13" s="130"/>
    </row>
    <row r="14" spans="1:11" ht="18" customHeight="1" x14ac:dyDescent="0.25">
      <c r="A14" s="371"/>
      <c r="B14" s="130"/>
      <c r="C14" s="130" t="s">
        <v>110</v>
      </c>
      <c r="D14" s="130"/>
    </row>
    <row r="15" spans="1:11" ht="18" customHeight="1" x14ac:dyDescent="0.25">
      <c r="A15" s="371"/>
      <c r="B15" s="130"/>
      <c r="C15" s="130" t="s">
        <v>111</v>
      </c>
      <c r="D15" s="130"/>
    </row>
    <row r="16" spans="1:11" ht="18" customHeight="1" x14ac:dyDescent="0.25">
      <c r="A16" s="371"/>
      <c r="B16" s="130"/>
      <c r="C16" s="130" t="s">
        <v>112</v>
      </c>
      <c r="D16" s="130"/>
    </row>
    <row r="17" spans="1:4" ht="18" customHeight="1" x14ac:dyDescent="0.25">
      <c r="A17" s="371"/>
      <c r="B17" s="130"/>
      <c r="C17" s="130" t="s">
        <v>113</v>
      </c>
      <c r="D17" s="130"/>
    </row>
    <row r="18" spans="1:4" ht="18" customHeight="1" x14ac:dyDescent="0.25">
      <c r="A18" s="375" t="s">
        <v>115</v>
      </c>
      <c r="B18" s="374"/>
      <c r="C18" s="128" t="s">
        <v>109</v>
      </c>
      <c r="D18" s="129"/>
    </row>
    <row r="19" spans="1:4" ht="18" customHeight="1" x14ac:dyDescent="0.25">
      <c r="A19" s="375"/>
      <c r="B19" s="374"/>
      <c r="C19" s="128" t="s">
        <v>110</v>
      </c>
      <c r="D19" s="129"/>
    </row>
    <row r="20" spans="1:4" ht="18" customHeight="1" x14ac:dyDescent="0.25">
      <c r="A20" s="375"/>
      <c r="B20" s="374"/>
      <c r="C20" s="128" t="s">
        <v>111</v>
      </c>
      <c r="D20" s="129"/>
    </row>
    <row r="21" spans="1:4" ht="18" customHeight="1" x14ac:dyDescent="0.25">
      <c r="A21" s="375"/>
      <c r="B21" s="374"/>
      <c r="C21" s="128" t="s">
        <v>112</v>
      </c>
      <c r="D21" s="129"/>
    </row>
    <row r="22" spans="1:4" ht="18" customHeight="1" x14ac:dyDescent="0.25">
      <c r="A22" s="375"/>
      <c r="B22" s="374"/>
      <c r="C22" s="128" t="s">
        <v>113</v>
      </c>
      <c r="D22" s="129"/>
    </row>
    <row r="23" spans="1:4" ht="18" customHeight="1" x14ac:dyDescent="0.25">
      <c r="A23" s="371" t="s">
        <v>116</v>
      </c>
      <c r="B23" s="371"/>
      <c r="C23" s="130" t="s">
        <v>109</v>
      </c>
      <c r="D23" s="130"/>
    </row>
    <row r="24" spans="1:4" ht="18" customHeight="1" x14ac:dyDescent="0.25">
      <c r="A24" s="371"/>
      <c r="B24" s="371"/>
      <c r="C24" s="130" t="s">
        <v>110</v>
      </c>
      <c r="D24" s="130"/>
    </row>
    <row r="25" spans="1:4" ht="18" customHeight="1" x14ac:dyDescent="0.25">
      <c r="A25" s="371"/>
      <c r="B25" s="371"/>
      <c r="C25" s="130" t="s">
        <v>111</v>
      </c>
      <c r="D25" s="130"/>
    </row>
    <row r="26" spans="1:4" ht="18" customHeight="1" x14ac:dyDescent="0.25">
      <c r="A26" s="371"/>
      <c r="B26" s="371"/>
      <c r="C26" s="130" t="s">
        <v>112</v>
      </c>
      <c r="D26" s="130"/>
    </row>
    <row r="27" spans="1:4" ht="18" customHeight="1" x14ac:dyDescent="0.25">
      <c r="A27" s="371"/>
      <c r="B27" s="371"/>
      <c r="C27" s="130" t="s">
        <v>113</v>
      </c>
      <c r="D27" s="130"/>
    </row>
    <row r="28" spans="1:4" ht="18" customHeight="1" x14ac:dyDescent="0.25">
      <c r="A28" s="375" t="s">
        <v>117</v>
      </c>
      <c r="B28" s="374"/>
      <c r="C28" s="128" t="s">
        <v>109</v>
      </c>
      <c r="D28" s="129"/>
    </row>
    <row r="29" spans="1:4" ht="18" customHeight="1" x14ac:dyDescent="0.25">
      <c r="A29" s="375"/>
      <c r="B29" s="374"/>
      <c r="C29" s="128" t="s">
        <v>110</v>
      </c>
      <c r="D29" s="129"/>
    </row>
    <row r="30" spans="1:4" ht="18" customHeight="1" x14ac:dyDescent="0.25">
      <c r="A30" s="375"/>
      <c r="B30" s="374"/>
      <c r="C30" s="128" t="s">
        <v>111</v>
      </c>
      <c r="D30" s="129"/>
    </row>
    <row r="31" spans="1:4" ht="18" customHeight="1" x14ac:dyDescent="0.25">
      <c r="A31" s="375"/>
      <c r="B31" s="374"/>
      <c r="C31" s="128" t="s">
        <v>112</v>
      </c>
      <c r="D31" s="129"/>
    </row>
    <row r="32" spans="1:4" ht="18" customHeight="1" x14ac:dyDescent="0.25">
      <c r="A32" s="375"/>
      <c r="B32" s="374"/>
      <c r="C32" s="128" t="s">
        <v>113</v>
      </c>
      <c r="D32" s="129"/>
    </row>
    <row r="33" spans="1:4" ht="18" customHeight="1" x14ac:dyDescent="0.25">
      <c r="A33" s="371" t="s">
        <v>118</v>
      </c>
      <c r="B33" s="130"/>
      <c r="C33" s="130" t="s">
        <v>109</v>
      </c>
      <c r="D33" s="130"/>
    </row>
    <row r="34" spans="1:4" ht="18" customHeight="1" x14ac:dyDescent="0.25">
      <c r="A34" s="371"/>
      <c r="B34" s="130"/>
      <c r="C34" s="130" t="s">
        <v>110</v>
      </c>
      <c r="D34" s="130"/>
    </row>
    <row r="35" spans="1:4" ht="18" customHeight="1" x14ac:dyDescent="0.25">
      <c r="A35" s="371"/>
      <c r="B35" s="130"/>
      <c r="C35" s="130" t="s">
        <v>111</v>
      </c>
      <c r="D35" s="130"/>
    </row>
    <row r="36" spans="1:4" ht="18" customHeight="1" x14ac:dyDescent="0.25">
      <c r="A36" s="371"/>
      <c r="B36" s="130"/>
      <c r="C36" s="130" t="s">
        <v>112</v>
      </c>
      <c r="D36" s="130"/>
    </row>
    <row r="37" spans="1:4" ht="18" customHeight="1" x14ac:dyDescent="0.25">
      <c r="A37" s="371"/>
      <c r="B37" s="130"/>
      <c r="C37" s="130" t="s">
        <v>113</v>
      </c>
      <c r="D37" s="130"/>
    </row>
    <row r="38" spans="1:4" ht="23.25" customHeight="1" x14ac:dyDescent="0.25">
      <c r="A38" s="372" t="s">
        <v>119</v>
      </c>
      <c r="B38" s="372"/>
      <c r="C38" s="372"/>
      <c r="D38" s="372"/>
    </row>
    <row r="39" spans="1:4" ht="18" customHeight="1" x14ac:dyDescent="0.25">
      <c r="A39" s="373" t="s">
        <v>120</v>
      </c>
      <c r="B39" s="374"/>
      <c r="C39" s="128" t="s">
        <v>109</v>
      </c>
      <c r="D39" s="129"/>
    </row>
    <row r="40" spans="1:4" ht="18" customHeight="1" x14ac:dyDescent="0.25">
      <c r="A40" s="373"/>
      <c r="B40" s="374"/>
      <c r="C40" s="128" t="s">
        <v>110</v>
      </c>
      <c r="D40" s="129"/>
    </row>
    <row r="41" spans="1:4" ht="18" customHeight="1" x14ac:dyDescent="0.25">
      <c r="A41" s="373"/>
      <c r="B41" s="374"/>
      <c r="C41" s="128" t="s">
        <v>111</v>
      </c>
      <c r="D41" s="129"/>
    </row>
    <row r="42" spans="1:4" ht="18" customHeight="1" x14ac:dyDescent="0.25">
      <c r="A42" s="373"/>
      <c r="B42" s="374"/>
      <c r="C42" s="128" t="s">
        <v>112</v>
      </c>
      <c r="D42" s="129"/>
    </row>
    <row r="43" spans="1:4" ht="18" customHeight="1" x14ac:dyDescent="0.25">
      <c r="A43" s="373"/>
      <c r="B43" s="374"/>
      <c r="C43" s="128" t="s">
        <v>113</v>
      </c>
      <c r="D43" s="129"/>
    </row>
    <row r="44" spans="1:4" ht="18" customHeight="1" x14ac:dyDescent="0.25">
      <c r="A44" s="371" t="s">
        <v>121</v>
      </c>
      <c r="B44" s="130"/>
      <c r="C44" s="130" t="s">
        <v>109</v>
      </c>
      <c r="D44" s="130"/>
    </row>
    <row r="45" spans="1:4" ht="18" customHeight="1" x14ac:dyDescent="0.25">
      <c r="A45" s="371"/>
      <c r="B45" s="130"/>
      <c r="C45" s="130" t="s">
        <v>110</v>
      </c>
      <c r="D45" s="130"/>
    </row>
    <row r="46" spans="1:4" ht="18" customHeight="1" x14ac:dyDescent="0.25">
      <c r="A46" s="371"/>
      <c r="B46" s="130"/>
      <c r="C46" s="130" t="s">
        <v>111</v>
      </c>
      <c r="D46" s="130"/>
    </row>
    <row r="47" spans="1:4" ht="18" customHeight="1" x14ac:dyDescent="0.25">
      <c r="A47" s="371"/>
      <c r="B47" s="130"/>
      <c r="C47" s="130" t="s">
        <v>112</v>
      </c>
      <c r="D47" s="130"/>
    </row>
    <row r="48" spans="1:4" ht="18" customHeight="1" x14ac:dyDescent="0.25">
      <c r="A48" s="371"/>
      <c r="B48" s="130"/>
      <c r="C48" s="130" t="s">
        <v>113</v>
      </c>
      <c r="D48" s="130"/>
    </row>
    <row r="237" spans="11:13" x14ac:dyDescent="0.25">
      <c r="K237" s="263"/>
      <c r="L237" s="263"/>
      <c r="M237" s="263"/>
    </row>
    <row r="322" spans="11:13" x14ac:dyDescent="0.25">
      <c r="K322" s="263"/>
      <c r="L322" s="263"/>
      <c r="M322" s="263"/>
    </row>
    <row r="349" spans="6:13" x14ac:dyDescent="0.25">
      <c r="K349" s="263"/>
      <c r="L349" s="263"/>
      <c r="M349" s="263"/>
    </row>
    <row r="350" spans="6:13" x14ac:dyDescent="0.25">
      <c r="K350" s="263"/>
      <c r="L350" s="263"/>
      <c r="M350" s="263"/>
    </row>
    <row r="351" spans="6:13" x14ac:dyDescent="0.25">
      <c r="F351" s="254"/>
      <c r="I351" s="256"/>
      <c r="J351" s="264"/>
      <c r="K351" s="264"/>
      <c r="L351" s="264"/>
      <c r="M351" s="264"/>
    </row>
  </sheetData>
  <mergeCells count="17">
    <mergeCell ref="A13:A17"/>
    <mergeCell ref="A1:D1"/>
    <mergeCell ref="A5:D5"/>
    <mergeCell ref="C7:D7"/>
    <mergeCell ref="A8:A12"/>
    <mergeCell ref="B8:B12"/>
    <mergeCell ref="A18:A22"/>
    <mergeCell ref="B18:B22"/>
    <mergeCell ref="A23:A27"/>
    <mergeCell ref="B23:B27"/>
    <mergeCell ref="A28:A32"/>
    <mergeCell ref="B28:B32"/>
    <mergeCell ref="A33:A37"/>
    <mergeCell ref="A38:D38"/>
    <mergeCell ref="A39:A43"/>
    <mergeCell ref="B39:B43"/>
    <mergeCell ref="A44:A48"/>
  </mergeCells>
  <printOptions horizontalCentered="1"/>
  <pageMargins left="0.27559055118110237" right="0.23622047244094491" top="0.74803149606299213" bottom="0.74803149606299213" header="0.31496062992125984" footer="0.31496062992125984"/>
  <pageSetup paperSize="9" scale="94" fitToHeight="0" orientation="portrait" r:id="rId1"/>
  <headerFooter>
    <oddFooter>&amp;L&amp;8&amp;F&amp;C&amp;8&amp;D
&amp;P/&amp;N&amp;R&amp;8CABINET INCOS - DOSSIER N°03042024</oddFooter>
  </headerFooter>
  <rowBreaks count="1" manualBreakCount="1">
    <brk id="37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64">
    <tabColor theme="6" tint="-0.249977111117893"/>
    <pageSetUpPr fitToPage="1"/>
  </sheetPr>
  <dimension ref="A1:O351"/>
  <sheetViews>
    <sheetView showGridLines="0" view="pageBreakPreview" topLeftCell="A3" zoomScaleNormal="100" zoomScaleSheetLayoutView="100" zoomScalePageLayoutView="85" workbookViewId="0">
      <selection activeCell="L3" sqref="L3:M3"/>
    </sheetView>
  </sheetViews>
  <sheetFormatPr baseColWidth="10" defaultColWidth="11.453125" defaultRowHeight="13" x14ac:dyDescent="0.3"/>
  <cols>
    <col min="1" max="1" width="35.6328125" style="22" bestFit="1" customWidth="1"/>
    <col min="2" max="2" width="28.36328125" style="22" customWidth="1"/>
    <col min="3" max="3" width="21.453125" style="22" customWidth="1"/>
    <col min="4" max="4" width="13.453125" style="22" customWidth="1"/>
    <col min="5" max="6" width="11" style="22" customWidth="1"/>
    <col min="7" max="7" width="12.6328125" style="22" customWidth="1"/>
    <col min="8" max="8" width="11.453125" style="22"/>
    <col min="9" max="9" width="15.453125" style="22" customWidth="1"/>
    <col min="10" max="10" width="15.6328125" style="22" customWidth="1"/>
    <col min="11" max="11" width="15.36328125" style="22" customWidth="1"/>
    <col min="12" max="12" width="13.6328125" style="261" customWidth="1"/>
    <col min="13" max="13" width="13.453125" style="22" customWidth="1"/>
    <col min="14" max="16384" width="11.453125" style="22"/>
  </cols>
  <sheetData>
    <row r="1" spans="1:13" s="16" customFormat="1" ht="108" customHeight="1" x14ac:dyDescent="0.95">
      <c r="A1" s="378" t="s">
        <v>199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</row>
    <row r="2" spans="1:13" s="9" customFormat="1" ht="8.25" customHeight="1" x14ac:dyDescent="0.25">
      <c r="A2" s="6">
        <v>6</v>
      </c>
      <c r="B2" s="6"/>
      <c r="C2" s="6"/>
      <c r="D2" s="7"/>
      <c r="E2" s="7"/>
      <c r="F2" s="7"/>
      <c r="G2" s="7"/>
      <c r="H2" s="7"/>
      <c r="I2" s="71"/>
      <c r="J2" s="71"/>
      <c r="K2" s="71"/>
      <c r="L2" s="275"/>
      <c r="M2" s="72"/>
    </row>
    <row r="3" spans="1:13" s="3" customFormat="1" ht="21.75" customHeight="1" x14ac:dyDescent="0.25">
      <c r="A3" s="73" t="s">
        <v>0</v>
      </c>
      <c r="B3" s="73" t="s">
        <v>1</v>
      </c>
      <c r="C3" s="74"/>
      <c r="D3" s="74"/>
      <c r="E3" s="74"/>
      <c r="F3" s="74"/>
      <c r="G3" s="75"/>
      <c r="H3" s="75"/>
      <c r="I3" s="76"/>
      <c r="J3" s="76"/>
      <c r="K3" s="76"/>
      <c r="L3" s="335"/>
      <c r="M3" s="335"/>
    </row>
    <row r="4" spans="1:13" s="9" customFormat="1" ht="9.75" customHeight="1" thickBot="1" x14ac:dyDescent="0.3">
      <c r="A4" s="7"/>
      <c r="B4" s="7"/>
      <c r="C4" s="7"/>
      <c r="D4" s="7"/>
      <c r="E4" s="7"/>
      <c r="F4" s="7"/>
      <c r="G4" s="7"/>
      <c r="H4" s="7"/>
      <c r="I4" s="71"/>
      <c r="J4" s="71"/>
      <c r="K4" s="71"/>
      <c r="L4" s="268"/>
      <c r="M4" s="71"/>
    </row>
    <row r="5" spans="1:13" ht="21.5" thickBot="1" x14ac:dyDescent="0.55000000000000004">
      <c r="A5" s="337" t="s">
        <v>122</v>
      </c>
      <c r="B5" s="338"/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9"/>
    </row>
    <row r="6" spans="1:13" ht="13.5" thickBot="1" x14ac:dyDescent="0.35">
      <c r="M6" s="77"/>
    </row>
    <row r="7" spans="1:13" s="79" customFormat="1" ht="21" customHeight="1" thickBot="1" x14ac:dyDescent="0.35">
      <c r="A7" s="379" t="s">
        <v>123</v>
      </c>
      <c r="B7" s="381" t="s">
        <v>124</v>
      </c>
      <c r="C7" s="381" t="s">
        <v>125</v>
      </c>
      <c r="D7" s="382" t="s">
        <v>126</v>
      </c>
      <c r="E7" s="382"/>
      <c r="F7" s="250" t="s">
        <v>127</v>
      </c>
      <c r="G7" s="78" t="s">
        <v>128</v>
      </c>
      <c r="H7" s="381" t="s">
        <v>129</v>
      </c>
      <c r="I7" s="381" t="s">
        <v>130</v>
      </c>
      <c r="J7" s="381" t="s">
        <v>131</v>
      </c>
      <c r="K7" s="381" t="s">
        <v>132</v>
      </c>
      <c r="L7" s="384" t="s">
        <v>133</v>
      </c>
      <c r="M7" s="385" t="s">
        <v>134</v>
      </c>
    </row>
    <row r="8" spans="1:13" s="79" customFormat="1" ht="21" customHeight="1" thickBot="1" x14ac:dyDescent="0.35">
      <c r="A8" s="380"/>
      <c r="B8" s="381"/>
      <c r="C8" s="381"/>
      <c r="D8" s="80" t="s">
        <v>135</v>
      </c>
      <c r="E8" s="80" t="s">
        <v>136</v>
      </c>
      <c r="F8" s="80" t="s">
        <v>137</v>
      </c>
      <c r="G8" s="301" t="s">
        <v>137</v>
      </c>
      <c r="H8" s="381"/>
      <c r="I8" s="381"/>
      <c r="J8" s="381"/>
      <c r="K8" s="383"/>
      <c r="L8" s="384"/>
      <c r="M8" s="385"/>
    </row>
    <row r="9" spans="1:13" s="1" customFormat="1" ht="21" customHeight="1" x14ac:dyDescent="0.25">
      <c r="A9" s="81" t="s">
        <v>138</v>
      </c>
      <c r="B9" s="82"/>
      <c r="C9" s="82"/>
      <c r="D9" s="83">
        <v>2</v>
      </c>
      <c r="E9" s="84"/>
      <c r="F9" s="84"/>
      <c r="G9" s="85" t="s">
        <v>139</v>
      </c>
      <c r="H9" s="86">
        <v>350</v>
      </c>
      <c r="I9" s="87">
        <f>SUM(D9:E9)*H9</f>
        <v>700</v>
      </c>
      <c r="J9" s="85">
        <v>24</v>
      </c>
      <c r="K9" s="87">
        <f>IF(J9&gt;0,I9/J9,0)</f>
        <v>29.166666666666668</v>
      </c>
      <c r="L9" s="276">
        <v>0</v>
      </c>
      <c r="M9" s="88">
        <f>L9+K9</f>
        <v>29.166666666666668</v>
      </c>
    </row>
    <row r="10" spans="1:13" s="1" customFormat="1" ht="21" customHeight="1" x14ac:dyDescent="0.25">
      <c r="A10" s="89" t="s">
        <v>140</v>
      </c>
      <c r="B10" s="90"/>
      <c r="C10" s="90"/>
      <c r="D10" s="91">
        <v>1</v>
      </c>
      <c r="E10" s="92"/>
      <c r="F10" s="92"/>
      <c r="G10" s="93" t="s">
        <v>139</v>
      </c>
      <c r="H10" s="94">
        <v>200</v>
      </c>
      <c r="I10" s="95">
        <f>SUM(D10:E10)*H10</f>
        <v>200</v>
      </c>
      <c r="J10" s="93">
        <v>48</v>
      </c>
      <c r="K10" s="95">
        <f>IF(J10&gt;0,I10/J10,0)</f>
        <v>4.166666666666667</v>
      </c>
      <c r="L10" s="277">
        <v>20</v>
      </c>
      <c r="M10" s="96">
        <f>L10+K10</f>
        <v>24.166666666666668</v>
      </c>
    </row>
    <row r="11" spans="1:13" s="1" customFormat="1" ht="21" customHeight="1" x14ac:dyDescent="0.25">
      <c r="A11" s="97" t="s">
        <v>141</v>
      </c>
      <c r="B11" s="98"/>
      <c r="C11" s="98"/>
      <c r="D11" s="91"/>
      <c r="E11" s="91"/>
      <c r="F11" s="91"/>
      <c r="G11" s="93"/>
      <c r="H11" s="94"/>
      <c r="I11" s="95">
        <f t="shared" ref="I11:I34" si="0">SUM(D11:E11)*H11</f>
        <v>0</v>
      </c>
      <c r="J11" s="93"/>
      <c r="K11" s="95">
        <f t="shared" ref="K11:K34" si="1">IF(J11&gt;0,I11/J11,0)</f>
        <v>0</v>
      </c>
      <c r="L11" s="277"/>
      <c r="M11" s="96">
        <f t="shared" ref="M11:M34" si="2">L11+K11</f>
        <v>0</v>
      </c>
    </row>
    <row r="12" spans="1:13" s="1" customFormat="1" ht="21" customHeight="1" x14ac:dyDescent="0.25">
      <c r="A12" s="89" t="s">
        <v>142</v>
      </c>
      <c r="B12" s="90"/>
      <c r="C12" s="90"/>
      <c r="D12" s="91"/>
      <c r="E12" s="92"/>
      <c r="F12" s="92"/>
      <c r="G12" s="93"/>
      <c r="H12" s="94"/>
      <c r="I12" s="95">
        <f t="shared" si="0"/>
        <v>0</v>
      </c>
      <c r="J12" s="93"/>
      <c r="K12" s="95">
        <f t="shared" si="1"/>
        <v>0</v>
      </c>
      <c r="L12" s="277"/>
      <c r="M12" s="96">
        <f>L12+K12</f>
        <v>0</v>
      </c>
    </row>
    <row r="13" spans="1:13" s="1" customFormat="1" ht="21" customHeight="1" x14ac:dyDescent="0.25">
      <c r="A13" s="89" t="s">
        <v>143</v>
      </c>
      <c r="B13" s="90"/>
      <c r="C13" s="90"/>
      <c r="D13" s="91"/>
      <c r="E13" s="92"/>
      <c r="F13" s="92"/>
      <c r="G13" s="93"/>
      <c r="H13" s="94"/>
      <c r="I13" s="95">
        <f t="shared" si="0"/>
        <v>0</v>
      </c>
      <c r="J13" s="93"/>
      <c r="K13" s="95">
        <f>IF(J13&gt;0,I13/J13,0)</f>
        <v>0</v>
      </c>
      <c r="L13" s="277"/>
      <c r="M13" s="96">
        <f t="shared" si="2"/>
        <v>0</v>
      </c>
    </row>
    <row r="14" spans="1:13" s="1" customFormat="1" ht="21" customHeight="1" x14ac:dyDescent="0.25">
      <c r="A14" s="99" t="s">
        <v>144</v>
      </c>
      <c r="B14" s="100"/>
      <c r="C14" s="100"/>
      <c r="D14" s="92"/>
      <c r="E14" s="92"/>
      <c r="F14" s="92"/>
      <c r="G14" s="101"/>
      <c r="H14" s="94"/>
      <c r="I14" s="102">
        <f t="shared" si="0"/>
        <v>0</v>
      </c>
      <c r="J14" s="101"/>
      <c r="K14" s="102">
        <f t="shared" si="1"/>
        <v>0</v>
      </c>
      <c r="L14" s="277"/>
      <c r="M14" s="96">
        <f t="shared" si="2"/>
        <v>0</v>
      </c>
    </row>
    <row r="15" spans="1:13" s="1" customFormat="1" ht="21" customHeight="1" x14ac:dyDescent="0.25">
      <c r="A15" s="99" t="s">
        <v>145</v>
      </c>
      <c r="B15" s="100"/>
      <c r="C15" s="100"/>
      <c r="D15" s="92"/>
      <c r="E15" s="92"/>
      <c r="F15" s="92"/>
      <c r="G15" s="101"/>
      <c r="H15" s="94"/>
      <c r="I15" s="102">
        <f t="shared" si="0"/>
        <v>0</v>
      </c>
      <c r="J15" s="101"/>
      <c r="K15" s="102">
        <f>IF(J15&gt;0,I15/J15,0)</f>
        <v>0</v>
      </c>
      <c r="L15" s="277"/>
      <c r="M15" s="96">
        <f t="shared" si="2"/>
        <v>0</v>
      </c>
    </row>
    <row r="16" spans="1:13" s="1" customFormat="1" ht="21" customHeight="1" x14ac:dyDescent="0.25">
      <c r="A16" s="99" t="s">
        <v>146</v>
      </c>
      <c r="B16" s="100"/>
      <c r="C16" s="100"/>
      <c r="D16" s="92"/>
      <c r="E16" s="92"/>
      <c r="F16" s="92"/>
      <c r="G16" s="101"/>
      <c r="H16" s="94"/>
      <c r="I16" s="102">
        <f t="shared" si="0"/>
        <v>0</v>
      </c>
      <c r="J16" s="101"/>
      <c r="K16" s="102">
        <f t="shared" si="1"/>
        <v>0</v>
      </c>
      <c r="L16" s="277"/>
      <c r="M16" s="96">
        <f t="shared" si="2"/>
        <v>0</v>
      </c>
    </row>
    <row r="17" spans="1:13" s="1" customFormat="1" ht="21" customHeight="1" x14ac:dyDescent="0.25">
      <c r="A17" s="99" t="s">
        <v>147</v>
      </c>
      <c r="B17" s="100"/>
      <c r="C17" s="100"/>
      <c r="D17" s="92"/>
      <c r="E17" s="92"/>
      <c r="F17" s="92"/>
      <c r="G17" s="101"/>
      <c r="H17" s="94"/>
      <c r="I17" s="102">
        <f t="shared" si="0"/>
        <v>0</v>
      </c>
      <c r="J17" s="101"/>
      <c r="K17" s="102">
        <f t="shared" si="1"/>
        <v>0</v>
      </c>
      <c r="L17" s="277"/>
      <c r="M17" s="96">
        <f t="shared" si="2"/>
        <v>0</v>
      </c>
    </row>
    <row r="18" spans="1:13" s="1" customFormat="1" ht="21" customHeight="1" x14ac:dyDescent="0.25">
      <c r="A18" s="99" t="s">
        <v>148</v>
      </c>
      <c r="B18" s="100"/>
      <c r="C18" s="100"/>
      <c r="D18" s="92"/>
      <c r="E18" s="92"/>
      <c r="F18" s="92"/>
      <c r="G18" s="101"/>
      <c r="H18" s="94"/>
      <c r="I18" s="102">
        <f t="shared" si="0"/>
        <v>0</v>
      </c>
      <c r="J18" s="101"/>
      <c r="K18" s="102">
        <f>IF(J18&gt;0,I18/J18,0)</f>
        <v>0</v>
      </c>
      <c r="L18" s="277"/>
      <c r="M18" s="96">
        <f t="shared" si="2"/>
        <v>0</v>
      </c>
    </row>
    <row r="19" spans="1:13" s="1" customFormat="1" ht="21" customHeight="1" x14ac:dyDescent="0.25">
      <c r="A19" s="99" t="s">
        <v>149</v>
      </c>
      <c r="B19" s="100"/>
      <c r="C19" s="100"/>
      <c r="D19" s="92"/>
      <c r="E19" s="92"/>
      <c r="F19" s="92"/>
      <c r="G19" s="101"/>
      <c r="H19" s="94"/>
      <c r="I19" s="102">
        <f t="shared" si="0"/>
        <v>0</v>
      </c>
      <c r="J19" s="101"/>
      <c r="K19" s="102">
        <f t="shared" si="1"/>
        <v>0</v>
      </c>
      <c r="L19" s="277"/>
      <c r="M19" s="96">
        <f>L19+K19</f>
        <v>0</v>
      </c>
    </row>
    <row r="20" spans="1:13" s="1" customFormat="1" ht="21" customHeight="1" x14ac:dyDescent="0.25">
      <c r="A20" s="99" t="s">
        <v>150</v>
      </c>
      <c r="B20" s="100"/>
      <c r="C20" s="100"/>
      <c r="D20" s="92"/>
      <c r="E20" s="92"/>
      <c r="F20" s="92"/>
      <c r="G20" s="101"/>
      <c r="H20" s="94"/>
      <c r="I20" s="102">
        <f t="shared" si="0"/>
        <v>0</v>
      </c>
      <c r="J20" s="101"/>
      <c r="K20" s="102">
        <f t="shared" si="1"/>
        <v>0</v>
      </c>
      <c r="L20" s="277"/>
      <c r="M20" s="96">
        <f t="shared" si="2"/>
        <v>0</v>
      </c>
    </row>
    <row r="21" spans="1:13" s="1" customFormat="1" ht="21" customHeight="1" x14ac:dyDescent="0.25">
      <c r="A21" s="99" t="s">
        <v>151</v>
      </c>
      <c r="B21" s="100"/>
      <c r="C21" s="100"/>
      <c r="D21" s="92"/>
      <c r="E21" s="92"/>
      <c r="F21" s="92"/>
      <c r="G21" s="101"/>
      <c r="H21" s="94"/>
      <c r="I21" s="102">
        <f t="shared" si="0"/>
        <v>0</v>
      </c>
      <c r="J21" s="101"/>
      <c r="K21" s="102">
        <f t="shared" si="1"/>
        <v>0</v>
      </c>
      <c r="L21" s="277"/>
      <c r="M21" s="96">
        <f t="shared" si="2"/>
        <v>0</v>
      </c>
    </row>
    <row r="22" spans="1:13" s="1" customFormat="1" ht="21" customHeight="1" x14ac:dyDescent="0.25">
      <c r="A22" s="99" t="s">
        <v>152</v>
      </c>
      <c r="B22" s="100"/>
      <c r="C22" s="100"/>
      <c r="D22" s="92"/>
      <c r="E22" s="92"/>
      <c r="F22" s="92"/>
      <c r="G22" s="101"/>
      <c r="H22" s="94"/>
      <c r="I22" s="102">
        <f t="shared" si="0"/>
        <v>0</v>
      </c>
      <c r="J22" s="101"/>
      <c r="K22" s="102">
        <f>IF(J22&gt;0,I22/J22,0)</f>
        <v>0</v>
      </c>
      <c r="L22" s="277"/>
      <c r="M22" s="96">
        <f t="shared" si="2"/>
        <v>0</v>
      </c>
    </row>
    <row r="23" spans="1:13" s="1" customFormat="1" ht="21" customHeight="1" x14ac:dyDescent="0.25">
      <c r="A23" s="103" t="s">
        <v>153</v>
      </c>
      <c r="B23" s="104"/>
      <c r="C23" s="104"/>
      <c r="D23" s="105"/>
      <c r="E23" s="105"/>
      <c r="F23" s="105"/>
      <c r="G23" s="106"/>
      <c r="H23" s="107"/>
      <c r="I23" s="102">
        <f t="shared" si="0"/>
        <v>0</v>
      </c>
      <c r="J23" s="106"/>
      <c r="K23" s="102">
        <f t="shared" si="1"/>
        <v>0</v>
      </c>
      <c r="L23" s="278"/>
      <c r="M23" s="96">
        <f t="shared" si="2"/>
        <v>0</v>
      </c>
    </row>
    <row r="24" spans="1:13" s="1" customFormat="1" ht="21" customHeight="1" x14ac:dyDescent="0.25">
      <c r="A24" s="103" t="s">
        <v>154</v>
      </c>
      <c r="B24" s="104"/>
      <c r="C24" s="104"/>
      <c r="D24" s="105"/>
      <c r="E24" s="105"/>
      <c r="F24" s="105"/>
      <c r="G24" s="106"/>
      <c r="H24" s="107"/>
      <c r="I24" s="102">
        <f t="shared" si="0"/>
        <v>0</v>
      </c>
      <c r="J24" s="106"/>
      <c r="K24" s="102">
        <f t="shared" si="1"/>
        <v>0</v>
      </c>
      <c r="L24" s="278"/>
      <c r="M24" s="96">
        <f t="shared" si="2"/>
        <v>0</v>
      </c>
    </row>
    <row r="25" spans="1:13" s="1" customFormat="1" ht="21" customHeight="1" x14ac:dyDescent="0.25">
      <c r="A25" s="103" t="s">
        <v>155</v>
      </c>
      <c r="B25" s="104"/>
      <c r="C25" s="104"/>
      <c r="D25" s="105"/>
      <c r="E25" s="105"/>
      <c r="F25" s="105"/>
      <c r="G25" s="106"/>
      <c r="H25" s="107"/>
      <c r="I25" s="102">
        <f t="shared" si="0"/>
        <v>0</v>
      </c>
      <c r="J25" s="106"/>
      <c r="K25" s="102">
        <f t="shared" si="1"/>
        <v>0</v>
      </c>
      <c r="L25" s="278"/>
      <c r="M25" s="96">
        <f t="shared" si="2"/>
        <v>0</v>
      </c>
    </row>
    <row r="26" spans="1:13" s="1" customFormat="1" ht="21" customHeight="1" x14ac:dyDescent="0.25">
      <c r="A26" s="103" t="s">
        <v>156</v>
      </c>
      <c r="B26" s="104"/>
      <c r="C26" s="104"/>
      <c r="D26" s="105"/>
      <c r="E26" s="105"/>
      <c r="F26" s="105"/>
      <c r="G26" s="106"/>
      <c r="H26" s="107"/>
      <c r="I26" s="102">
        <f t="shared" si="0"/>
        <v>0</v>
      </c>
      <c r="J26" s="106"/>
      <c r="K26" s="102">
        <f t="shared" si="1"/>
        <v>0</v>
      </c>
      <c r="L26" s="278"/>
      <c r="M26" s="96">
        <f t="shared" si="2"/>
        <v>0</v>
      </c>
    </row>
    <row r="27" spans="1:13" s="1" customFormat="1" ht="21" customHeight="1" x14ac:dyDescent="0.25">
      <c r="A27" s="103" t="s">
        <v>157</v>
      </c>
      <c r="B27" s="104"/>
      <c r="C27" s="104"/>
      <c r="D27" s="105"/>
      <c r="E27" s="105"/>
      <c r="F27" s="105"/>
      <c r="G27" s="106"/>
      <c r="H27" s="107"/>
      <c r="I27" s="102">
        <f t="shared" si="0"/>
        <v>0</v>
      </c>
      <c r="J27" s="106"/>
      <c r="K27" s="102">
        <f t="shared" si="1"/>
        <v>0</v>
      </c>
      <c r="L27" s="278"/>
      <c r="M27" s="96">
        <f t="shared" si="2"/>
        <v>0</v>
      </c>
    </row>
    <row r="28" spans="1:13" s="1" customFormat="1" ht="21" customHeight="1" x14ac:dyDescent="0.25">
      <c r="A28" s="103" t="s">
        <v>158</v>
      </c>
      <c r="B28" s="104"/>
      <c r="C28" s="104"/>
      <c r="D28" s="105"/>
      <c r="E28" s="105"/>
      <c r="F28" s="105"/>
      <c r="G28" s="106"/>
      <c r="H28" s="107"/>
      <c r="I28" s="102">
        <f t="shared" si="0"/>
        <v>0</v>
      </c>
      <c r="J28" s="106"/>
      <c r="K28" s="102">
        <f t="shared" si="1"/>
        <v>0</v>
      </c>
      <c r="L28" s="278"/>
      <c r="M28" s="96">
        <f t="shared" si="2"/>
        <v>0</v>
      </c>
    </row>
    <row r="29" spans="1:13" s="1" customFormat="1" ht="21" customHeight="1" x14ac:dyDescent="0.25">
      <c r="A29" s="103" t="s">
        <v>159</v>
      </c>
      <c r="B29" s="104"/>
      <c r="C29" s="104"/>
      <c r="D29" s="105"/>
      <c r="E29" s="105"/>
      <c r="F29" s="105"/>
      <c r="G29" s="106"/>
      <c r="H29" s="107"/>
      <c r="I29" s="102">
        <f t="shared" si="0"/>
        <v>0</v>
      </c>
      <c r="J29" s="106"/>
      <c r="K29" s="102">
        <f t="shared" si="1"/>
        <v>0</v>
      </c>
      <c r="L29" s="278"/>
      <c r="M29" s="96">
        <f t="shared" si="2"/>
        <v>0</v>
      </c>
    </row>
    <row r="30" spans="1:13" s="1" customFormat="1" ht="21" customHeight="1" x14ac:dyDescent="0.25">
      <c r="A30" s="103" t="s">
        <v>160</v>
      </c>
      <c r="B30" s="104"/>
      <c r="C30" s="104"/>
      <c r="D30" s="105"/>
      <c r="E30" s="105"/>
      <c r="F30" s="105"/>
      <c r="G30" s="106"/>
      <c r="H30" s="107"/>
      <c r="I30" s="102">
        <f t="shared" si="0"/>
        <v>0</v>
      </c>
      <c r="J30" s="106"/>
      <c r="K30" s="102">
        <f t="shared" si="1"/>
        <v>0</v>
      </c>
      <c r="L30" s="278"/>
      <c r="M30" s="96">
        <f t="shared" si="2"/>
        <v>0</v>
      </c>
    </row>
    <row r="31" spans="1:13" s="1" customFormat="1" ht="21" customHeight="1" x14ac:dyDescent="0.25">
      <c r="A31" s="103" t="s">
        <v>161</v>
      </c>
      <c r="B31" s="104"/>
      <c r="C31" s="104"/>
      <c r="D31" s="105"/>
      <c r="E31" s="105"/>
      <c r="F31" s="105"/>
      <c r="G31" s="106"/>
      <c r="H31" s="107"/>
      <c r="I31" s="102">
        <f t="shared" si="0"/>
        <v>0</v>
      </c>
      <c r="J31" s="106"/>
      <c r="K31" s="102">
        <f t="shared" si="1"/>
        <v>0</v>
      </c>
      <c r="L31" s="278"/>
      <c r="M31" s="96">
        <f t="shared" si="2"/>
        <v>0</v>
      </c>
    </row>
    <row r="32" spans="1:13" s="1" customFormat="1" ht="21" customHeight="1" x14ac:dyDescent="0.25">
      <c r="A32" s="103" t="s">
        <v>162</v>
      </c>
      <c r="B32" s="104"/>
      <c r="C32" s="104"/>
      <c r="D32" s="105"/>
      <c r="E32" s="105"/>
      <c r="F32" s="105"/>
      <c r="G32" s="106"/>
      <c r="H32" s="107"/>
      <c r="I32" s="102">
        <f>SUM(D32:E32)*H32</f>
        <v>0</v>
      </c>
      <c r="J32" s="106"/>
      <c r="K32" s="102">
        <f t="shared" si="1"/>
        <v>0</v>
      </c>
      <c r="L32" s="278"/>
      <c r="M32" s="96">
        <f t="shared" si="2"/>
        <v>0</v>
      </c>
    </row>
    <row r="33" spans="1:13" s="1" customFormat="1" ht="21" customHeight="1" x14ac:dyDescent="0.25">
      <c r="A33" s="103" t="s">
        <v>163</v>
      </c>
      <c r="B33" s="104"/>
      <c r="C33" s="104"/>
      <c r="D33" s="105"/>
      <c r="E33" s="105"/>
      <c r="F33" s="105"/>
      <c r="G33" s="106"/>
      <c r="H33" s="107"/>
      <c r="I33" s="102">
        <f t="shared" si="0"/>
        <v>0</v>
      </c>
      <c r="J33" s="106"/>
      <c r="K33" s="102">
        <f t="shared" si="1"/>
        <v>0</v>
      </c>
      <c r="L33" s="278"/>
      <c r="M33" s="96">
        <f t="shared" si="2"/>
        <v>0</v>
      </c>
    </row>
    <row r="34" spans="1:13" s="1" customFormat="1" ht="21" customHeight="1" x14ac:dyDescent="0.25">
      <c r="A34" s="108" t="s">
        <v>103</v>
      </c>
      <c r="B34" s="109"/>
      <c r="C34" s="109"/>
      <c r="D34" s="110"/>
      <c r="E34" s="110"/>
      <c r="F34" s="110"/>
      <c r="G34" s="111"/>
      <c r="H34" s="112"/>
      <c r="I34" s="113">
        <f t="shared" si="0"/>
        <v>0</v>
      </c>
      <c r="J34" s="111"/>
      <c r="K34" s="113">
        <f t="shared" si="1"/>
        <v>0</v>
      </c>
      <c r="L34" s="279"/>
      <c r="M34" s="114">
        <f t="shared" si="2"/>
        <v>0</v>
      </c>
    </row>
    <row r="35" spans="1:13" s="119" customFormat="1" ht="27.75" customHeight="1" x14ac:dyDescent="0.25">
      <c r="A35" s="302" t="s">
        <v>80</v>
      </c>
      <c r="B35" s="302"/>
      <c r="C35" s="302"/>
      <c r="D35" s="302"/>
      <c r="E35" s="302"/>
      <c r="F35" s="302"/>
      <c r="G35" s="302"/>
      <c r="H35" s="303"/>
      <c r="I35" s="115">
        <f>SUM(I9:I34)</f>
        <v>900</v>
      </c>
      <c r="J35" s="116">
        <f>I35/K35</f>
        <v>26.999999999999996</v>
      </c>
      <c r="K35" s="117">
        <f>SUM(K9:K34)</f>
        <v>33.333333333333336</v>
      </c>
      <c r="L35" s="280">
        <f>SUM(L9:L34)</f>
        <v>20</v>
      </c>
      <c r="M35" s="118">
        <f>SUM(M9:M34)</f>
        <v>53.333333333333336</v>
      </c>
    </row>
    <row r="237" spans="13:15" x14ac:dyDescent="0.3">
      <c r="M237" s="261"/>
      <c r="N237" s="261"/>
      <c r="O237" s="261"/>
    </row>
    <row r="322" spans="13:15" x14ac:dyDescent="0.3">
      <c r="M322" s="261"/>
      <c r="N322" s="261"/>
      <c r="O322" s="261"/>
    </row>
    <row r="349" spans="8:15" x14ac:dyDescent="0.3">
      <c r="M349" s="261"/>
      <c r="N349" s="261"/>
      <c r="O349" s="261"/>
    </row>
    <row r="350" spans="8:15" x14ac:dyDescent="0.3">
      <c r="M350" s="261"/>
      <c r="N350" s="261"/>
      <c r="O350" s="261"/>
    </row>
    <row r="351" spans="8:15" x14ac:dyDescent="0.3">
      <c r="H351" s="253"/>
      <c r="K351" s="255"/>
      <c r="L351" s="262"/>
      <c r="M351" s="262"/>
      <c r="N351" s="262"/>
      <c r="O351" s="262"/>
    </row>
  </sheetData>
  <mergeCells count="13">
    <mergeCell ref="A1:M1"/>
    <mergeCell ref="L3:M3"/>
    <mergeCell ref="A5:M5"/>
    <mergeCell ref="A7:A8"/>
    <mergeCell ref="B7:B8"/>
    <mergeCell ref="D7:E7"/>
    <mergeCell ref="H7:H8"/>
    <mergeCell ref="I7:I8"/>
    <mergeCell ref="J7:J8"/>
    <mergeCell ref="K7:K8"/>
    <mergeCell ref="L7:L8"/>
    <mergeCell ref="M7:M8"/>
    <mergeCell ref="C7:C8"/>
  </mergeCells>
  <printOptions horizontalCentered="1"/>
  <pageMargins left="0.27559055118110237" right="0.23622047244094491" top="0.74803149606299213" bottom="0.74803149606299213" header="0.31496062992125984" footer="0.31496062992125984"/>
  <pageSetup paperSize="9" scale="46" fitToHeight="0" orientation="portrait" r:id="rId1"/>
  <headerFooter>
    <oddFooter>&amp;L&amp;8&amp;F&amp;C&amp;8&amp;D
&amp;P/&amp;N&amp;R&amp;8CABINET INCOS - DOSSIER N°03042024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euil50">
    <tabColor theme="6" tint="-0.249977111117893"/>
    <pageSetUpPr fitToPage="1"/>
  </sheetPr>
  <dimension ref="A1:M351"/>
  <sheetViews>
    <sheetView showGridLines="0" view="pageBreakPreview" zoomScale="85" zoomScaleNormal="85" zoomScaleSheetLayoutView="85" zoomScalePageLayoutView="50" workbookViewId="0">
      <selection activeCell="A3" sqref="A3"/>
    </sheetView>
  </sheetViews>
  <sheetFormatPr baseColWidth="10" defaultColWidth="11.453125" defaultRowHeight="14.5" x14ac:dyDescent="0.25"/>
  <cols>
    <col min="1" max="1" width="29.36328125" style="144" customWidth="1"/>
    <col min="2" max="2" width="45" style="144" customWidth="1"/>
    <col min="3" max="3" width="18.54296875" style="144" customWidth="1"/>
    <col min="4" max="4" width="17.453125" style="144" customWidth="1"/>
    <col min="5" max="5" width="18.6328125" style="144" customWidth="1"/>
    <col min="6" max="6" width="19" style="145" customWidth="1"/>
    <col min="7" max="7" width="14.36328125" style="144" customWidth="1"/>
    <col min="8" max="8" width="10.36328125" style="144" customWidth="1"/>
    <col min="9" max="9" width="20.453125" style="144" customWidth="1"/>
    <col min="10" max="10" width="11.453125" style="257"/>
    <col min="11" max="16384" width="11.453125" style="144"/>
  </cols>
  <sheetData>
    <row r="1" spans="1:11" s="140" customFormat="1" ht="128.25" customHeight="1" x14ac:dyDescent="0.95">
      <c r="A1" s="376" t="s">
        <v>200</v>
      </c>
      <c r="B1" s="376"/>
      <c r="C1" s="376"/>
      <c r="D1" s="376"/>
      <c r="E1" s="376"/>
      <c r="F1" s="376"/>
      <c r="G1" s="376"/>
      <c r="H1" s="376"/>
      <c r="I1" s="70"/>
      <c r="J1" s="267"/>
      <c r="K1" s="139"/>
    </row>
    <row r="2" spans="1:11" s="9" customFormat="1" ht="38.25" customHeight="1" x14ac:dyDescent="0.25">
      <c r="A2" s="6">
        <v>9</v>
      </c>
      <c r="F2" s="71"/>
      <c r="G2" s="71"/>
      <c r="H2" s="71"/>
      <c r="I2" s="71"/>
      <c r="J2" s="268"/>
    </row>
    <row r="3" spans="1:11" s="123" customFormat="1" ht="18.5" x14ac:dyDescent="0.45">
      <c r="A3" s="73" t="s">
        <v>0</v>
      </c>
      <c r="B3" s="73" t="s">
        <v>1</v>
      </c>
      <c r="C3" s="74"/>
      <c r="F3" s="335"/>
      <c r="G3" s="335"/>
      <c r="H3" s="335"/>
      <c r="J3" s="269"/>
    </row>
    <row r="4" spans="1:11" s="140" customFormat="1" ht="32.25" customHeight="1" thickBot="1" x14ac:dyDescent="0.3">
      <c r="A4" s="141"/>
      <c r="B4" s="142"/>
      <c r="C4" s="142"/>
      <c r="D4" s="142"/>
      <c r="E4" s="142"/>
      <c r="F4" s="142"/>
      <c r="G4" s="143"/>
      <c r="H4" s="143"/>
      <c r="J4" s="270"/>
    </row>
    <row r="5" spans="1:11" s="140" customFormat="1" ht="21" customHeight="1" thickBot="1" x14ac:dyDescent="0.55000000000000004">
      <c r="A5" s="337" t="s">
        <v>164</v>
      </c>
      <c r="B5" s="338"/>
      <c r="C5" s="338"/>
      <c r="D5" s="338"/>
      <c r="E5" s="338"/>
      <c r="F5" s="338"/>
      <c r="G5" s="338"/>
      <c r="H5" s="339"/>
      <c r="J5" s="270"/>
    </row>
    <row r="7" spans="1:11" ht="8.25" customHeight="1" x14ac:dyDescent="0.25"/>
    <row r="8" spans="1:11" s="150" customFormat="1" ht="48.75" customHeight="1" thickBot="1" x14ac:dyDescent="0.3">
      <c r="A8" s="389" t="s">
        <v>165</v>
      </c>
      <c r="B8" s="390"/>
      <c r="C8" s="146" t="s">
        <v>166</v>
      </c>
      <c r="D8" s="146" t="s">
        <v>67</v>
      </c>
      <c r="E8" s="146" t="s">
        <v>167</v>
      </c>
      <c r="F8" s="147" t="s">
        <v>168</v>
      </c>
      <c r="G8" s="148" t="s">
        <v>169</v>
      </c>
      <c r="H8" s="149" t="s">
        <v>170</v>
      </c>
      <c r="I8" s="290"/>
      <c r="J8" s="258"/>
    </row>
    <row r="9" spans="1:11" ht="28.5" customHeight="1" thickTop="1" x14ac:dyDescent="0.25">
      <c r="A9" s="151"/>
      <c r="B9" s="152" t="s">
        <v>171</v>
      </c>
      <c r="C9" s="153">
        <v>11.5</v>
      </c>
      <c r="D9" s="152">
        <v>21.667000000000002</v>
      </c>
      <c r="E9" s="95">
        <f>C9*D9</f>
        <v>249.1705</v>
      </c>
      <c r="F9" s="154">
        <f>E9*12</f>
        <v>2990.0460000000003</v>
      </c>
      <c r="G9" s="155">
        <f t="shared" ref="G9:G26" si="0">F9/$F$30</f>
        <v>0.71942446043165464</v>
      </c>
      <c r="H9" s="156">
        <f t="shared" ref="H9:H25" si="1">F9/($F$30-$F$29)</f>
        <v>0.71942446043165464</v>
      </c>
    </row>
    <row r="10" spans="1:11" ht="28.5" customHeight="1" x14ac:dyDescent="0.25">
      <c r="A10" s="138"/>
      <c r="B10" s="157" t="s">
        <v>172</v>
      </c>
      <c r="C10" s="158"/>
      <c r="D10" s="152">
        <v>150</v>
      </c>
      <c r="E10" s="159">
        <f>C10*D10</f>
        <v>0</v>
      </c>
      <c r="F10" s="160">
        <f>E10*12</f>
        <v>0</v>
      </c>
      <c r="G10" s="161">
        <f t="shared" si="0"/>
        <v>0</v>
      </c>
      <c r="H10" s="162">
        <f t="shared" si="1"/>
        <v>0</v>
      </c>
    </row>
    <row r="11" spans="1:11" ht="28.5" customHeight="1" x14ac:dyDescent="0.25">
      <c r="A11" s="138"/>
      <c r="B11" s="157" t="s">
        <v>173</v>
      </c>
      <c r="C11" s="158"/>
      <c r="D11" s="152"/>
      <c r="E11" s="159">
        <f>C11*D11</f>
        <v>0</v>
      </c>
      <c r="F11" s="160">
        <f>E11*12</f>
        <v>0</v>
      </c>
      <c r="G11" s="161">
        <f t="shared" si="0"/>
        <v>0</v>
      </c>
      <c r="H11" s="162">
        <f t="shared" si="1"/>
        <v>0</v>
      </c>
      <c r="I11" s="150" t="s">
        <v>174</v>
      </c>
    </row>
    <row r="12" spans="1:11" ht="28.5" customHeight="1" thickBot="1" x14ac:dyDescent="0.3">
      <c r="A12" s="163"/>
      <c r="B12" s="157" t="s">
        <v>175</v>
      </c>
      <c r="C12" s="164"/>
      <c r="D12" s="165"/>
      <c r="E12" s="159">
        <f>C12*D12</f>
        <v>0</v>
      </c>
      <c r="F12" s="160">
        <f>E12*12</f>
        <v>0</v>
      </c>
      <c r="G12" s="161">
        <f t="shared" si="0"/>
        <v>0</v>
      </c>
      <c r="H12" s="162">
        <f t="shared" si="1"/>
        <v>0</v>
      </c>
    </row>
    <row r="13" spans="1:11" ht="28.5" customHeight="1" thickBot="1" x14ac:dyDescent="0.3">
      <c r="A13" s="166"/>
      <c r="B13" s="167"/>
      <c r="C13" s="168">
        <f>E13/D13</f>
        <v>1.4514758223770439</v>
      </c>
      <c r="D13" s="169">
        <f>SUM(D9:D12)</f>
        <v>171.667</v>
      </c>
      <c r="E13" s="170">
        <f>SUM(E9:E12)</f>
        <v>249.1705</v>
      </c>
      <c r="F13" s="171">
        <f>SUM(F9:F12)</f>
        <v>2990.0460000000003</v>
      </c>
      <c r="G13" s="172">
        <f t="shared" si="0"/>
        <v>0.71942446043165464</v>
      </c>
      <c r="H13" s="173">
        <f t="shared" si="1"/>
        <v>0.71942446043165464</v>
      </c>
    </row>
    <row r="14" spans="1:11" ht="28.5" customHeight="1" thickBot="1" x14ac:dyDescent="0.3">
      <c r="A14" s="174"/>
      <c r="B14" s="175" t="s">
        <v>176</v>
      </c>
      <c r="C14" s="391">
        <v>0.39</v>
      </c>
      <c r="D14" s="391"/>
      <c r="E14" s="176">
        <f>E13*C14</f>
        <v>97.176495000000003</v>
      </c>
      <c r="F14" s="177">
        <f>F13*C14</f>
        <v>1166.1179400000001</v>
      </c>
      <c r="G14" s="178">
        <f t="shared" si="0"/>
        <v>0.2805755395683453</v>
      </c>
      <c r="H14" s="179">
        <f t="shared" si="1"/>
        <v>0.2805755395683453</v>
      </c>
    </row>
    <row r="15" spans="1:11" s="185" customFormat="1" ht="28.5" customHeight="1" thickBot="1" x14ac:dyDescent="0.3">
      <c r="A15" s="386" t="s">
        <v>177</v>
      </c>
      <c r="B15" s="386"/>
      <c r="C15" s="249">
        <f>E15/$D$10</f>
        <v>2.3089799666666666</v>
      </c>
      <c r="D15" s="180">
        <f>E15/($E$30)</f>
        <v>1</v>
      </c>
      <c r="E15" s="181">
        <f>SUM(E13:E14)</f>
        <v>346.34699499999999</v>
      </c>
      <c r="F15" s="182">
        <f>SUM(F13:F14)</f>
        <v>4156.1639400000004</v>
      </c>
      <c r="G15" s="183">
        <f t="shared" si="0"/>
        <v>1</v>
      </c>
      <c r="H15" s="184">
        <f t="shared" si="1"/>
        <v>1</v>
      </c>
      <c r="J15" s="271"/>
    </row>
    <row r="16" spans="1:11" ht="28.5" customHeight="1" x14ac:dyDescent="0.25">
      <c r="A16" s="174"/>
      <c r="B16" s="152" t="s">
        <v>178</v>
      </c>
      <c r="C16" s="186"/>
      <c r="D16" s="187">
        <f>E16/E15</f>
        <v>0</v>
      </c>
      <c r="E16" s="188"/>
      <c r="F16" s="189">
        <f>E16*12</f>
        <v>0</v>
      </c>
      <c r="G16" s="190">
        <f t="shared" si="0"/>
        <v>0</v>
      </c>
      <c r="H16" s="191">
        <f t="shared" si="1"/>
        <v>0</v>
      </c>
    </row>
    <row r="17" spans="1:10" ht="28.5" customHeight="1" x14ac:dyDescent="0.25">
      <c r="A17" s="174"/>
      <c r="B17" s="157" t="s">
        <v>179</v>
      </c>
      <c r="C17" s="192"/>
      <c r="D17" s="193">
        <f>E17/E15</f>
        <v>0</v>
      </c>
      <c r="E17" s="194"/>
      <c r="F17" s="195">
        <f>E17*12</f>
        <v>0</v>
      </c>
      <c r="G17" s="196">
        <f t="shared" si="0"/>
        <v>0</v>
      </c>
      <c r="H17" s="197">
        <f t="shared" si="1"/>
        <v>0</v>
      </c>
      <c r="I17" s="198"/>
    </row>
    <row r="18" spans="1:10" ht="28.5" customHeight="1" x14ac:dyDescent="0.25">
      <c r="A18" s="199"/>
      <c r="B18" s="200" t="s">
        <v>180</v>
      </c>
      <c r="C18" s="201"/>
      <c r="D18" s="202"/>
      <c r="E18" s="203"/>
      <c r="F18" s="204">
        <f>E18*12</f>
        <v>0</v>
      </c>
      <c r="G18" s="178">
        <f t="shared" si="0"/>
        <v>0</v>
      </c>
      <c r="H18" s="179">
        <f t="shared" si="1"/>
        <v>0</v>
      </c>
      <c r="I18" s="198"/>
    </row>
    <row r="19" spans="1:10" ht="28.5" customHeight="1" x14ac:dyDescent="0.25">
      <c r="A19" s="199"/>
      <c r="B19" s="200" t="s">
        <v>181</v>
      </c>
      <c r="C19" s="205"/>
      <c r="D19" s="206"/>
      <c r="E19" s="207"/>
      <c r="F19" s="208">
        <f>E19*12</f>
        <v>0</v>
      </c>
      <c r="G19" s="209">
        <f t="shared" si="0"/>
        <v>0</v>
      </c>
      <c r="H19" s="210">
        <f t="shared" si="1"/>
        <v>0</v>
      </c>
    </row>
    <row r="20" spans="1:10" ht="28.5" customHeight="1" thickBot="1" x14ac:dyDescent="0.3">
      <c r="A20" s="211"/>
      <c r="B20" s="165" t="s">
        <v>182</v>
      </c>
      <c r="C20" s="212"/>
      <c r="D20" s="213"/>
      <c r="E20" s="214"/>
      <c r="F20" s="215">
        <f>E20*12</f>
        <v>0</v>
      </c>
      <c r="G20" s="216">
        <f t="shared" si="0"/>
        <v>0</v>
      </c>
      <c r="H20" s="217">
        <f t="shared" si="1"/>
        <v>0</v>
      </c>
    </row>
    <row r="21" spans="1:10" s="185" customFormat="1" ht="28.5" customHeight="1" thickBot="1" x14ac:dyDescent="0.3">
      <c r="A21" s="386" t="s">
        <v>183</v>
      </c>
      <c r="B21" s="386"/>
      <c r="C21" s="249">
        <f>E21/$D$10</f>
        <v>0</v>
      </c>
      <c r="D21" s="180">
        <f>E21/($E$30)</f>
        <v>0</v>
      </c>
      <c r="E21" s="218">
        <f>SUM(E16:E20)</f>
        <v>0</v>
      </c>
      <c r="F21" s="181">
        <f>SUM(F16:F20)</f>
        <v>0</v>
      </c>
      <c r="G21" s="183">
        <f t="shared" si="0"/>
        <v>0</v>
      </c>
      <c r="H21" s="184">
        <f t="shared" si="1"/>
        <v>0</v>
      </c>
      <c r="J21" s="271"/>
    </row>
    <row r="22" spans="1:10" ht="34.5" customHeight="1" x14ac:dyDescent="0.25">
      <c r="A22" s="174"/>
      <c r="B22" s="219" t="s">
        <v>184</v>
      </c>
      <c r="C22" s="186"/>
      <c r="D22" s="220"/>
      <c r="E22" s="188"/>
      <c r="F22" s="189">
        <f>E22*12</f>
        <v>0</v>
      </c>
      <c r="G22" s="190">
        <f t="shared" si="0"/>
        <v>0</v>
      </c>
      <c r="H22" s="191">
        <f t="shared" si="1"/>
        <v>0</v>
      </c>
    </row>
    <row r="23" spans="1:10" ht="28.5" customHeight="1" x14ac:dyDescent="0.25">
      <c r="A23" s="174"/>
      <c r="B23" s="221" t="s">
        <v>185</v>
      </c>
      <c r="C23" s="201"/>
      <c r="D23" s="202"/>
      <c r="E23" s="203"/>
      <c r="F23" s="204">
        <f>E23*12</f>
        <v>0</v>
      </c>
      <c r="G23" s="222">
        <f t="shared" si="0"/>
        <v>0</v>
      </c>
      <c r="H23" s="223">
        <f t="shared" si="1"/>
        <v>0</v>
      </c>
    </row>
    <row r="24" spans="1:10" s="228" customFormat="1" ht="28.5" customHeight="1" thickBot="1" x14ac:dyDescent="0.3">
      <c r="A24" s="166"/>
      <c r="B24" s="224" t="s">
        <v>186</v>
      </c>
      <c r="C24" s="225"/>
      <c r="D24" s="226"/>
      <c r="E24" s="214"/>
      <c r="F24" s="227">
        <f>E24*12</f>
        <v>0</v>
      </c>
      <c r="G24" s="178">
        <f t="shared" si="0"/>
        <v>0</v>
      </c>
      <c r="H24" s="179">
        <f t="shared" si="1"/>
        <v>0</v>
      </c>
      <c r="J24" s="272"/>
    </row>
    <row r="25" spans="1:10" s="185" customFormat="1" ht="28.5" customHeight="1" thickBot="1" x14ac:dyDescent="0.3">
      <c r="A25" s="386" t="s">
        <v>187</v>
      </c>
      <c r="B25" s="386"/>
      <c r="C25" s="249">
        <f>E25/$D$10</f>
        <v>0</v>
      </c>
      <c r="D25" s="180">
        <f>E25/($E$30)</f>
        <v>0</v>
      </c>
      <c r="E25" s="218">
        <f>SUM(E22:E24)</f>
        <v>0</v>
      </c>
      <c r="F25" s="229">
        <f>SUM(F22:F24)</f>
        <v>0</v>
      </c>
      <c r="G25" s="183">
        <f t="shared" si="0"/>
        <v>0</v>
      </c>
      <c r="H25" s="184">
        <f t="shared" si="1"/>
        <v>0</v>
      </c>
      <c r="J25" s="271"/>
    </row>
    <row r="26" spans="1:10" ht="28.5" customHeight="1" thickBot="1" x14ac:dyDescent="0.3">
      <c r="A26" s="199"/>
      <c r="B26" s="230" t="s">
        <v>188</v>
      </c>
      <c r="C26" s="205"/>
      <c r="D26" s="231"/>
      <c r="E26" s="207"/>
      <c r="F26" s="208">
        <f>E26*12</f>
        <v>0</v>
      </c>
      <c r="G26" s="222">
        <f t="shared" si="0"/>
        <v>0</v>
      </c>
      <c r="H26" s="232"/>
    </row>
    <row r="27" spans="1:10" ht="28.5" customHeight="1" thickBot="1" x14ac:dyDescent="0.3">
      <c r="A27" s="199"/>
      <c r="B27" s="230" t="s">
        <v>241</v>
      </c>
      <c r="C27" s="205"/>
      <c r="D27" s="231"/>
      <c r="E27" s="207"/>
      <c r="F27" s="208">
        <f>E27*12</f>
        <v>0</v>
      </c>
      <c r="G27" s="222">
        <f t="shared" ref="G27" si="2">F27/$F$30</f>
        <v>0</v>
      </c>
      <c r="H27" s="232"/>
    </row>
    <row r="28" spans="1:10" ht="28.5" customHeight="1" thickBot="1" x14ac:dyDescent="0.3">
      <c r="A28" s="166"/>
      <c r="B28" s="167" t="s">
        <v>242</v>
      </c>
      <c r="C28" s="233"/>
      <c r="D28" s="234"/>
      <c r="E28" s="235"/>
      <c r="F28" s="236">
        <f>E28*12</f>
        <v>0</v>
      </c>
      <c r="G28" s="190">
        <f>F28/$F$30</f>
        <v>0</v>
      </c>
      <c r="H28" s="232"/>
    </row>
    <row r="29" spans="1:10" s="237" customFormat="1" ht="28.5" customHeight="1" thickBot="1" x14ac:dyDescent="0.3">
      <c r="A29" s="386" t="s">
        <v>189</v>
      </c>
      <c r="B29" s="386"/>
      <c r="C29" s="249"/>
      <c r="D29" s="180">
        <f>E29/($E$30)</f>
        <v>0</v>
      </c>
      <c r="E29" s="218">
        <f>SUM(E26:E28)</f>
        <v>0</v>
      </c>
      <c r="F29" s="229">
        <f>SUM(F26:F28)</f>
        <v>0</v>
      </c>
      <c r="G29" s="183">
        <f>F29/$F$30</f>
        <v>0</v>
      </c>
      <c r="H29" s="185"/>
      <c r="J29" s="273"/>
    </row>
    <row r="30" spans="1:10" s="237" customFormat="1" ht="28.5" customHeight="1" thickBot="1" x14ac:dyDescent="0.3">
      <c r="A30" s="387" t="s">
        <v>190</v>
      </c>
      <c r="B30" s="387"/>
      <c r="C30" s="387"/>
      <c r="D30" s="387"/>
      <c r="E30" s="238">
        <f>SUM(E29,E25,E21,E15)</f>
        <v>346.34699499999999</v>
      </c>
      <c r="F30" s="238">
        <f>SUM(F29,F25,F21,F15)</f>
        <v>4156.1639400000004</v>
      </c>
      <c r="G30" s="248">
        <f>E30/D10</f>
        <v>2.3089799666666666</v>
      </c>
      <c r="J30" s="273"/>
    </row>
    <row r="31" spans="1:10" s="185" customFormat="1" ht="28.5" customHeight="1" x14ac:dyDescent="0.25">
      <c r="A31" s="388" t="s">
        <v>191</v>
      </c>
      <c r="B31" s="388"/>
      <c r="C31" s="388"/>
      <c r="D31" s="388"/>
      <c r="E31" s="239">
        <f>E30*1.2</f>
        <v>415.61639399999996</v>
      </c>
      <c r="F31" s="239">
        <f>F30*1.2</f>
        <v>4987.3967280000006</v>
      </c>
      <c r="G31" s="237"/>
      <c r="H31" s="237"/>
      <c r="J31" s="271"/>
    </row>
    <row r="32" spans="1:10" x14ac:dyDescent="0.25">
      <c r="F32" s="240"/>
    </row>
    <row r="33" spans="6:6" x14ac:dyDescent="0.25">
      <c r="F33" s="240"/>
    </row>
    <row r="34" spans="6:6" x14ac:dyDescent="0.25">
      <c r="F34" s="240"/>
    </row>
    <row r="35" spans="6:6" x14ac:dyDescent="0.25">
      <c r="F35" s="240"/>
    </row>
    <row r="36" spans="6:6" x14ac:dyDescent="0.25">
      <c r="F36" s="240"/>
    </row>
    <row r="37" spans="6:6" x14ac:dyDescent="0.25">
      <c r="F37" s="240"/>
    </row>
    <row r="38" spans="6:6" x14ac:dyDescent="0.25">
      <c r="F38" s="240"/>
    </row>
    <row r="39" spans="6:6" x14ac:dyDescent="0.25">
      <c r="F39" s="240"/>
    </row>
    <row r="40" spans="6:6" x14ac:dyDescent="0.25">
      <c r="F40" s="240"/>
    </row>
    <row r="41" spans="6:6" x14ac:dyDescent="0.25">
      <c r="F41" s="240"/>
    </row>
    <row r="42" spans="6:6" x14ac:dyDescent="0.25">
      <c r="F42" s="240"/>
    </row>
    <row r="43" spans="6:6" x14ac:dyDescent="0.25">
      <c r="F43" s="240"/>
    </row>
    <row r="237" spans="11:13" x14ac:dyDescent="0.25">
      <c r="K237" s="257"/>
      <c r="L237" s="257"/>
      <c r="M237" s="257"/>
    </row>
    <row r="322" spans="11:13" x14ac:dyDescent="0.25">
      <c r="K322" s="257"/>
      <c r="L322" s="257"/>
      <c r="M322" s="257"/>
    </row>
    <row r="349" spans="6:13" x14ac:dyDescent="0.25">
      <c r="K349" s="257"/>
      <c r="L349" s="257"/>
      <c r="M349" s="257"/>
    </row>
    <row r="350" spans="6:13" x14ac:dyDescent="0.25">
      <c r="K350" s="257"/>
      <c r="L350" s="257"/>
      <c r="M350" s="257"/>
    </row>
    <row r="351" spans="6:13" x14ac:dyDescent="0.25">
      <c r="F351" s="251"/>
      <c r="I351" s="150"/>
      <c r="J351" s="258"/>
      <c r="K351" s="258"/>
      <c r="L351" s="258"/>
      <c r="M351" s="258"/>
    </row>
  </sheetData>
  <sheetProtection formatCells="0" formatColumns="0" formatRows="0" insertRows="0" selectLockedCells="1"/>
  <mergeCells count="11">
    <mergeCell ref="A1:H1"/>
    <mergeCell ref="F3:H3"/>
    <mergeCell ref="A5:H5"/>
    <mergeCell ref="A8:B8"/>
    <mergeCell ref="C14:D14"/>
    <mergeCell ref="A15:B15"/>
    <mergeCell ref="A30:D30"/>
    <mergeCell ref="A31:D31"/>
    <mergeCell ref="A25:B25"/>
    <mergeCell ref="A21:B21"/>
    <mergeCell ref="A29:B29"/>
  </mergeCells>
  <printOptions horizontalCentered="1"/>
  <pageMargins left="0.27559055118110237" right="0.23622047244094491" top="0.74803149606299213" bottom="0.74803149606299213" header="0.31496062992125984" footer="0.31496062992125984"/>
  <pageSetup paperSize="9" scale="58" firstPageNumber="4" fitToHeight="0" orientation="portrait" r:id="rId1"/>
  <headerFooter>
    <oddFooter>&amp;L&amp;8&amp;F&amp;C&amp;8&amp;D
&amp;P/&amp;N&amp;R&amp;8CABINET INCOS - DOSSIER N°03042024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f511e6e-053e-49ee-9512-ed114c37737e">
      <Terms xmlns="http://schemas.microsoft.com/office/infopath/2007/PartnerControls"/>
    </lcf76f155ced4ddcb4097134ff3c332f>
    <TaxCatchAll xmlns="9d23472a-35d8-46e8-89aa-bacd3ec58a6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043AE990B21D4BBBAEE6CBAF592F95" ma:contentTypeVersion="21" ma:contentTypeDescription="Crée un document." ma:contentTypeScope="" ma:versionID="5178eb6721b42aea1b028c631ff04e49">
  <xsd:schema xmlns:xsd="http://www.w3.org/2001/XMLSchema" xmlns:xs="http://www.w3.org/2001/XMLSchema" xmlns:p="http://schemas.microsoft.com/office/2006/metadata/properties" xmlns:ns2="5f511e6e-053e-49ee-9512-ed114c37737e" xmlns:ns3="9d23472a-35d8-46e8-89aa-bacd3ec58a60" targetNamespace="http://schemas.microsoft.com/office/2006/metadata/properties" ma:root="true" ma:fieldsID="bdbdbf14880b4af31203c6c93e944008" ns2:_="" ns3:_="">
    <xsd:import namespace="5f511e6e-053e-49ee-9512-ed114c37737e"/>
    <xsd:import namespace="9d23472a-35d8-46e8-89aa-bacd3ec58a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511e6e-053e-49ee-9512-ed114c3773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6993bf7-4d6d-4372-beed-484a41132b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23472a-35d8-46e8-89aa-bacd3ec58a6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47daf0f-000c-4a45-ba52-5e0ebab2117b}" ma:internalName="TaxCatchAll" ma:showField="CatchAllData" ma:web="9d23472a-35d8-46e8-89aa-bacd3ec58a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DA6EEA64-5752-44DA-9BD4-86C75DFA7113}">
  <ds:schemaRefs>
    <ds:schemaRef ds:uri="http://schemas.microsoft.com/office/infopath/2007/PartnerControls"/>
    <ds:schemaRef ds:uri="http://purl.org/dc/elements/1.1/"/>
    <ds:schemaRef ds:uri="5f511e6e-053e-49ee-9512-ed114c37737e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9d23472a-35d8-46e8-89aa-bacd3ec58a60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29684E8-7873-4744-BEBE-50E4079AE8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511e6e-053e-49ee-9512-ed114c37737e"/>
    <ds:schemaRef ds:uri="9d23472a-35d8-46e8-89aa-bacd3ec58a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3C36E9-6EF7-46C5-8681-A8756F7EB9A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1867029-65B2-4285-9109-62A99D0EA7B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13</vt:i4>
      </vt:variant>
    </vt:vector>
  </HeadingPairs>
  <TitlesOfParts>
    <vt:vector size="19" baseType="lpstr">
      <vt:lpstr>MOYENS HUMAINS </vt:lpstr>
      <vt:lpstr>CADENCE TRAVAIL </vt:lpstr>
      <vt:lpstr>LISTE DES PRODUITS</vt:lpstr>
      <vt:lpstr>QUALIFICATION PERSONNEL</vt:lpstr>
      <vt:lpstr>DOTATION MATERIEL </vt:lpstr>
      <vt:lpstr>COMPTE EXPL. </vt:lpstr>
      <vt:lpstr>'CADENCE TRAVAIL '!Print_Area</vt:lpstr>
      <vt:lpstr>'COMPTE EXPL. '!Print_Area</vt:lpstr>
      <vt:lpstr>'DOTATION MATERIEL '!Print_Area</vt:lpstr>
      <vt:lpstr>'LISTE DES PRODUITS'!Print_Area</vt:lpstr>
      <vt:lpstr>'MOYENS HUMAINS '!Print_Area</vt:lpstr>
      <vt:lpstr>'QUALIFICATION PERSONNEL'!Print_Area</vt:lpstr>
      <vt:lpstr>'COMPTE EXPL. '!Print_Titles</vt:lpstr>
      <vt:lpstr>'CADENCE TRAVAIL '!Zone_d_impression</vt:lpstr>
      <vt:lpstr>'COMPTE EXPL. '!Zone_d_impression</vt:lpstr>
      <vt:lpstr>'DOTATION MATERIEL '!Zone_d_impression</vt:lpstr>
      <vt:lpstr>'LISTE DES PRODUITS'!Zone_d_impression</vt:lpstr>
      <vt:lpstr>'MOYENS HUMAINS '!Zone_d_impression</vt:lpstr>
      <vt:lpstr>'QUALIFICATION PERSONNEL'!Zone_d_impression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Amélie</dc:creator>
  <cp:keywords/>
  <dc:description/>
  <cp:lastModifiedBy>NICOLAS Pascale</cp:lastModifiedBy>
  <cp:revision/>
  <cp:lastPrinted>2025-02-17T16:11:08Z</cp:lastPrinted>
  <dcterms:created xsi:type="dcterms:W3CDTF">2015-10-05T08:31:56Z</dcterms:created>
  <dcterms:modified xsi:type="dcterms:W3CDTF">2025-04-04T13:38:51Z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0x01010022043AE990B21D4BBBAEE6CBAF592F95</vt:lpwstr>
  </property>
  <property fmtid="{D5CDD505-2E9C-101B-9397-08002B2CF9AE}" pid="3" name="MediaServiceImageTags">
    <vt:lpwstr/>
  </property>
</Properties>
</file>