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pivotCache/pivotCacheDefinition3.xml" ContentType="application/vnd.openxmlformats-officedocument.spreadsheetml.pivotCacheDefinition+xml"/>
  <Override PartName="/xl/pivotCache/pivotCacheRecords3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pivotTables/pivotTable2.xml" ContentType="application/vnd.openxmlformats-officedocument.spreadsheetml.pivotTable+xml"/>
  <Override PartName="/xl/pivotTables/pivotTable3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\\cifs2.mines-albi.fr\jpsole\Mes documents\Mon travail\Marchés\Nettoyage\Marché 2025\"/>
    </mc:Choice>
  </mc:AlternateContent>
  <xr:revisionPtr revIDLastSave="0" documentId="8_{F702EED9-5876-4F46-9133-CA29D8858387}" xr6:coauthVersionLast="36" xr6:coauthVersionMax="36" xr10:uidLastSave="{00000000-0000-0000-0000-000000000000}"/>
  <bookViews>
    <workbookView xWindow="0" yWindow="0" windowWidth="28800" windowHeight="11805" xr2:uid="{A5C4A0BB-E064-4911-9431-F76213FAC35D}"/>
  </bookViews>
  <sheets>
    <sheet name="Bâtiment Principal" sheetId="1" r:id="rId1"/>
    <sheet name="Bât InnovAction" sheetId="3" r:id="rId2"/>
    <sheet name="Bât CGI" sheetId="2" r:id="rId3"/>
  </sheets>
  <definedNames>
    <definedName name="_xlnm._FilterDatabase" localSheetId="2" hidden="1">'Bât CGI'!$A$1:$N$7</definedName>
    <definedName name="_xlnm._FilterDatabase" localSheetId="1" hidden="1">'Bât InnovAction'!$A$1:$P$37</definedName>
    <definedName name="_xlnm._FilterDatabase" localSheetId="0" hidden="1">'Bâtiment Principal'!$A$1:$N$455</definedName>
  </definedNames>
  <calcPr calcId="191029"/>
  <pivotCaches>
    <pivotCache cacheId="10" r:id="rId4"/>
    <pivotCache cacheId="16" r:id="rId5"/>
    <pivotCache cacheId="19" r:id="rId6"/>
  </pivotCaches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" i="3" l="1"/>
  <c r="K2" i="3"/>
  <c r="L2" i="3"/>
  <c r="M2" i="3"/>
  <c r="N2" i="3"/>
  <c r="O2" i="3"/>
  <c r="I3" i="3"/>
  <c r="K3" i="3"/>
  <c r="L3" i="3"/>
  <c r="M3" i="3"/>
  <c r="N3" i="3"/>
  <c r="O3" i="3"/>
  <c r="I4" i="3"/>
  <c r="K4" i="3"/>
  <c r="L4" i="3"/>
  <c r="M4" i="3"/>
  <c r="N4" i="3"/>
  <c r="O4" i="3"/>
  <c r="I5" i="3"/>
  <c r="K5" i="3"/>
  <c r="L5" i="3"/>
  <c r="M5" i="3"/>
  <c r="N5" i="3"/>
  <c r="P5" i="3"/>
  <c r="I6" i="3"/>
  <c r="K6" i="3"/>
  <c r="L6" i="3"/>
  <c r="M6" i="3"/>
  <c r="N6" i="3"/>
  <c r="P6" i="3"/>
  <c r="E7" i="3"/>
  <c r="P7" i="3" s="1"/>
  <c r="I7" i="3"/>
  <c r="K7" i="3"/>
  <c r="M7" i="3"/>
  <c r="I8" i="3"/>
  <c r="K8" i="3"/>
  <c r="L8" i="3"/>
  <c r="M8" i="3"/>
  <c r="N8" i="3"/>
  <c r="P8" i="3"/>
  <c r="I9" i="3"/>
  <c r="K9" i="3"/>
  <c r="L9" i="3"/>
  <c r="M9" i="3"/>
  <c r="N9" i="3"/>
  <c r="P9" i="3"/>
  <c r="I10" i="3"/>
  <c r="K10" i="3"/>
  <c r="L10" i="3"/>
  <c r="M10" i="3"/>
  <c r="N10" i="3"/>
  <c r="O10" i="3"/>
  <c r="I11" i="3"/>
  <c r="K11" i="3"/>
  <c r="L11" i="3"/>
  <c r="M11" i="3"/>
  <c r="N11" i="3"/>
  <c r="O11" i="3"/>
  <c r="I12" i="3"/>
  <c r="K12" i="3"/>
  <c r="L12" i="3"/>
  <c r="M12" i="3"/>
  <c r="N12" i="3"/>
  <c r="P12" i="3"/>
  <c r="I13" i="3"/>
  <c r="K13" i="3"/>
  <c r="L13" i="3"/>
  <c r="M13" i="3"/>
  <c r="N13" i="3"/>
  <c r="P13" i="3"/>
  <c r="I14" i="3"/>
  <c r="K14" i="3"/>
  <c r="L14" i="3"/>
  <c r="M14" i="3"/>
  <c r="N14" i="3"/>
  <c r="P14" i="3"/>
  <c r="I15" i="3"/>
  <c r="K15" i="3"/>
  <c r="L15" i="3"/>
  <c r="M15" i="3"/>
  <c r="N15" i="3"/>
  <c r="O15" i="3"/>
  <c r="I16" i="3"/>
  <c r="K16" i="3"/>
  <c r="L16" i="3"/>
  <c r="M16" i="3"/>
  <c r="N16" i="3"/>
  <c r="O16" i="3"/>
  <c r="I17" i="3"/>
  <c r="K17" i="3"/>
  <c r="L17" i="3"/>
  <c r="M17" i="3"/>
  <c r="N17" i="3"/>
  <c r="O17" i="3"/>
  <c r="I18" i="3"/>
  <c r="K18" i="3"/>
  <c r="L18" i="3"/>
  <c r="M18" i="3"/>
  <c r="N18" i="3"/>
  <c r="O18" i="3"/>
  <c r="I19" i="3"/>
  <c r="K19" i="3"/>
  <c r="L19" i="3"/>
  <c r="M19" i="3"/>
  <c r="N19" i="3"/>
  <c r="O19" i="3"/>
  <c r="I20" i="3"/>
  <c r="K20" i="3"/>
  <c r="L20" i="3"/>
  <c r="M20" i="3"/>
  <c r="N20" i="3"/>
  <c r="O20" i="3"/>
  <c r="I21" i="3"/>
  <c r="K21" i="3"/>
  <c r="L21" i="3"/>
  <c r="M21" i="3"/>
  <c r="N21" i="3"/>
  <c r="O21" i="3"/>
  <c r="I22" i="3"/>
  <c r="K22" i="3"/>
  <c r="L22" i="3"/>
  <c r="M22" i="3"/>
  <c r="N22" i="3"/>
  <c r="P22" i="3"/>
  <c r="I23" i="3"/>
  <c r="K23" i="3"/>
  <c r="L23" i="3"/>
  <c r="M23" i="3"/>
  <c r="N23" i="3"/>
  <c r="P23" i="3"/>
  <c r="I24" i="3"/>
  <c r="K24" i="3"/>
  <c r="L24" i="3"/>
  <c r="M24" i="3"/>
  <c r="N24" i="3"/>
  <c r="P24" i="3"/>
  <c r="I25" i="3"/>
  <c r="K25" i="3"/>
  <c r="L25" i="3"/>
  <c r="M25" i="3"/>
  <c r="N25" i="3"/>
  <c r="P25" i="3"/>
  <c r="I26" i="3"/>
  <c r="K26" i="3"/>
  <c r="L26" i="3"/>
  <c r="M26" i="3"/>
  <c r="N26" i="3"/>
  <c r="P26" i="3"/>
  <c r="I27" i="3"/>
  <c r="K27" i="3"/>
  <c r="L27" i="3"/>
  <c r="M27" i="3"/>
  <c r="N27" i="3"/>
  <c r="P27" i="3"/>
  <c r="I28" i="3"/>
  <c r="K28" i="3"/>
  <c r="L28" i="3"/>
  <c r="M28" i="3"/>
  <c r="N28" i="3"/>
  <c r="P28" i="3"/>
  <c r="I29" i="3"/>
  <c r="K29" i="3"/>
  <c r="L29" i="3"/>
  <c r="M29" i="3"/>
  <c r="N29" i="3"/>
  <c r="P29" i="3"/>
  <c r="I30" i="3"/>
  <c r="K30" i="3"/>
  <c r="L30" i="3"/>
  <c r="M30" i="3"/>
  <c r="N30" i="3"/>
  <c r="O30" i="3"/>
  <c r="I31" i="3"/>
  <c r="K31" i="3"/>
  <c r="L31" i="3"/>
  <c r="M31" i="3"/>
  <c r="N31" i="3"/>
  <c r="O31" i="3"/>
  <c r="I32" i="3"/>
  <c r="K32" i="3"/>
  <c r="L32" i="3"/>
  <c r="M32" i="3"/>
  <c r="N32" i="3"/>
  <c r="P32" i="3"/>
  <c r="E33" i="3"/>
  <c r="L33" i="3" s="1"/>
  <c r="I33" i="3"/>
  <c r="K33" i="3"/>
  <c r="I34" i="3"/>
  <c r="K34" i="3"/>
  <c r="L34" i="3"/>
  <c r="M34" i="3"/>
  <c r="N34" i="3"/>
  <c r="O34" i="3"/>
  <c r="I35" i="3"/>
  <c r="K35" i="3"/>
  <c r="L35" i="3"/>
  <c r="M35" i="3"/>
  <c r="N35" i="3"/>
  <c r="O35" i="3"/>
  <c r="E36" i="3"/>
  <c r="M36" i="3" s="1"/>
  <c r="I36" i="3"/>
  <c r="K36" i="3"/>
  <c r="L36" i="3"/>
  <c r="N36" i="3"/>
  <c r="E37" i="3"/>
  <c r="N37" i="3" s="1"/>
  <c r="I37" i="3"/>
  <c r="K37" i="3"/>
  <c r="L37" i="3"/>
  <c r="M37" i="3"/>
  <c r="P37" i="3"/>
  <c r="E39" i="3"/>
  <c r="Q39" i="3"/>
  <c r="O15" i="2"/>
  <c r="E15" i="2"/>
  <c r="N13" i="2"/>
  <c r="M13" i="2"/>
  <c r="L13" i="2"/>
  <c r="K13" i="2"/>
  <c r="I13" i="2"/>
  <c r="N12" i="2"/>
  <c r="M12" i="2"/>
  <c r="L12" i="2"/>
  <c r="K12" i="2"/>
  <c r="I12" i="2"/>
  <c r="N11" i="2"/>
  <c r="M11" i="2"/>
  <c r="L11" i="2"/>
  <c r="K11" i="2"/>
  <c r="I11" i="2"/>
  <c r="N10" i="2"/>
  <c r="M10" i="2"/>
  <c r="L10" i="2"/>
  <c r="K10" i="2"/>
  <c r="I10" i="2"/>
  <c r="N9" i="2"/>
  <c r="M9" i="2"/>
  <c r="L9" i="2"/>
  <c r="K9" i="2"/>
  <c r="I9" i="2"/>
  <c r="N8" i="2"/>
  <c r="M8" i="2"/>
  <c r="L8" i="2"/>
  <c r="K8" i="2"/>
  <c r="I8" i="2"/>
  <c r="N7" i="2"/>
  <c r="M7" i="2"/>
  <c r="L7" i="2"/>
  <c r="K7" i="2"/>
  <c r="I7" i="2"/>
  <c r="N6" i="2"/>
  <c r="M6" i="2"/>
  <c r="L6" i="2"/>
  <c r="K6" i="2"/>
  <c r="I6" i="2"/>
  <c r="N5" i="2"/>
  <c r="M5" i="2"/>
  <c r="L5" i="2"/>
  <c r="K5" i="2"/>
  <c r="I5" i="2"/>
  <c r="N4" i="2"/>
  <c r="M4" i="2"/>
  <c r="L4" i="2"/>
  <c r="K4" i="2"/>
  <c r="I4" i="2"/>
  <c r="N3" i="2"/>
  <c r="M3" i="2"/>
  <c r="L3" i="2"/>
  <c r="K3" i="2"/>
  <c r="I3" i="2"/>
  <c r="N2" i="2"/>
  <c r="N15" i="2" s="1"/>
  <c r="M2" i="2"/>
  <c r="M15" i="2" s="1"/>
  <c r="L2" i="2"/>
  <c r="L15" i="2" s="1"/>
  <c r="K2" i="2"/>
  <c r="K15" i="2" s="1"/>
  <c r="I2" i="2"/>
  <c r="I4" i="1"/>
  <c r="K4" i="1"/>
  <c r="L4" i="1"/>
  <c r="M4" i="1"/>
  <c r="N4" i="1"/>
  <c r="I5" i="1"/>
  <c r="K5" i="1"/>
  <c r="L5" i="1"/>
  <c r="M5" i="1"/>
  <c r="N5" i="1"/>
  <c r="I6" i="1"/>
  <c r="K6" i="1"/>
  <c r="L6" i="1"/>
  <c r="M6" i="1"/>
  <c r="N6" i="1"/>
  <c r="I7" i="1"/>
  <c r="K7" i="1"/>
  <c r="L7" i="1"/>
  <c r="M7" i="1"/>
  <c r="N7" i="1"/>
  <c r="I8" i="1"/>
  <c r="K8" i="1"/>
  <c r="L8" i="1"/>
  <c r="M8" i="1"/>
  <c r="N8" i="1"/>
  <c r="I9" i="1"/>
  <c r="K9" i="1"/>
  <c r="L9" i="1"/>
  <c r="L100" i="1" s="1"/>
  <c r="M9" i="1"/>
  <c r="N9" i="1"/>
  <c r="I10" i="1"/>
  <c r="K10" i="1"/>
  <c r="L10" i="1"/>
  <c r="M10" i="1"/>
  <c r="N10" i="1"/>
  <c r="I11" i="1"/>
  <c r="K11" i="1"/>
  <c r="L11" i="1"/>
  <c r="M11" i="1"/>
  <c r="N11" i="1"/>
  <c r="N100" i="1" s="1"/>
  <c r="I12" i="1"/>
  <c r="K12" i="1"/>
  <c r="L12" i="1"/>
  <c r="M12" i="1"/>
  <c r="N12" i="1"/>
  <c r="I13" i="1"/>
  <c r="K13" i="1"/>
  <c r="L13" i="1"/>
  <c r="M13" i="1"/>
  <c r="N13" i="1"/>
  <c r="I14" i="1"/>
  <c r="K14" i="1"/>
  <c r="L14" i="1"/>
  <c r="M14" i="1"/>
  <c r="N14" i="1"/>
  <c r="I15" i="1"/>
  <c r="K15" i="1"/>
  <c r="L15" i="1"/>
  <c r="M15" i="1"/>
  <c r="N15" i="1"/>
  <c r="I16" i="1"/>
  <c r="K16" i="1"/>
  <c r="L16" i="1"/>
  <c r="M16" i="1"/>
  <c r="N16" i="1"/>
  <c r="I17" i="1"/>
  <c r="K17" i="1"/>
  <c r="L17" i="1"/>
  <c r="M17" i="1"/>
  <c r="N17" i="1"/>
  <c r="I18" i="1"/>
  <c r="K18" i="1"/>
  <c r="L18" i="1"/>
  <c r="M18" i="1"/>
  <c r="N18" i="1"/>
  <c r="I19" i="1"/>
  <c r="K19" i="1"/>
  <c r="L19" i="1"/>
  <c r="M19" i="1"/>
  <c r="N19" i="1"/>
  <c r="I20" i="1"/>
  <c r="K20" i="1"/>
  <c r="L20" i="1"/>
  <c r="M20" i="1"/>
  <c r="N20" i="1"/>
  <c r="I21" i="1"/>
  <c r="K21" i="1"/>
  <c r="L21" i="1"/>
  <c r="M21" i="1"/>
  <c r="N21" i="1"/>
  <c r="I22" i="1"/>
  <c r="K22" i="1"/>
  <c r="L22" i="1"/>
  <c r="M22" i="1"/>
  <c r="N22" i="1"/>
  <c r="I24" i="1"/>
  <c r="K24" i="1"/>
  <c r="L24" i="1"/>
  <c r="M24" i="1"/>
  <c r="N24" i="1"/>
  <c r="I25" i="1"/>
  <c r="K25" i="1"/>
  <c r="L25" i="1"/>
  <c r="M25" i="1"/>
  <c r="N25" i="1"/>
  <c r="I26" i="1"/>
  <c r="K26" i="1"/>
  <c r="L26" i="1"/>
  <c r="M26" i="1"/>
  <c r="N26" i="1"/>
  <c r="I27" i="1"/>
  <c r="K27" i="1"/>
  <c r="L27" i="1"/>
  <c r="M27" i="1"/>
  <c r="N27" i="1"/>
  <c r="I28" i="1"/>
  <c r="K28" i="1"/>
  <c r="L28" i="1"/>
  <c r="M28" i="1"/>
  <c r="N28" i="1"/>
  <c r="I29" i="1"/>
  <c r="K29" i="1"/>
  <c r="L29" i="1"/>
  <c r="M29" i="1"/>
  <c r="N29" i="1"/>
  <c r="I30" i="1"/>
  <c r="K30" i="1"/>
  <c r="L30" i="1"/>
  <c r="M30" i="1"/>
  <c r="N30" i="1"/>
  <c r="I31" i="1"/>
  <c r="K31" i="1"/>
  <c r="L31" i="1"/>
  <c r="M31" i="1"/>
  <c r="N31" i="1"/>
  <c r="I32" i="1"/>
  <c r="K32" i="1"/>
  <c r="L32" i="1"/>
  <c r="M32" i="1"/>
  <c r="N32" i="1"/>
  <c r="I33" i="1"/>
  <c r="K33" i="1"/>
  <c r="L33" i="1"/>
  <c r="M33" i="1"/>
  <c r="N33" i="1"/>
  <c r="I34" i="1"/>
  <c r="K34" i="1"/>
  <c r="L34" i="1"/>
  <c r="M34" i="1"/>
  <c r="N34" i="1"/>
  <c r="I35" i="1"/>
  <c r="K35" i="1"/>
  <c r="L35" i="1"/>
  <c r="M35" i="1"/>
  <c r="N35" i="1"/>
  <c r="I36" i="1"/>
  <c r="K36" i="1"/>
  <c r="L36" i="1"/>
  <c r="M36" i="1"/>
  <c r="N36" i="1"/>
  <c r="I37" i="1"/>
  <c r="K37" i="1"/>
  <c r="L37" i="1"/>
  <c r="M37" i="1"/>
  <c r="N37" i="1"/>
  <c r="I38" i="1"/>
  <c r="K38" i="1"/>
  <c r="L38" i="1"/>
  <c r="M38" i="1"/>
  <c r="N38" i="1"/>
  <c r="I39" i="1"/>
  <c r="K39" i="1"/>
  <c r="L39" i="1"/>
  <c r="M39" i="1"/>
  <c r="N39" i="1"/>
  <c r="I40" i="1"/>
  <c r="K40" i="1"/>
  <c r="L40" i="1"/>
  <c r="M40" i="1"/>
  <c r="N40" i="1"/>
  <c r="I41" i="1"/>
  <c r="K41" i="1"/>
  <c r="L41" i="1"/>
  <c r="M41" i="1"/>
  <c r="N41" i="1"/>
  <c r="I42" i="1"/>
  <c r="K42" i="1"/>
  <c r="L42" i="1"/>
  <c r="M42" i="1"/>
  <c r="N42" i="1"/>
  <c r="I43" i="1"/>
  <c r="K43" i="1"/>
  <c r="L43" i="1"/>
  <c r="M43" i="1"/>
  <c r="N43" i="1"/>
  <c r="I44" i="1"/>
  <c r="K44" i="1"/>
  <c r="L44" i="1"/>
  <c r="M44" i="1"/>
  <c r="N44" i="1"/>
  <c r="I45" i="1"/>
  <c r="K45" i="1"/>
  <c r="L45" i="1"/>
  <c r="M45" i="1"/>
  <c r="N45" i="1"/>
  <c r="I46" i="1"/>
  <c r="K46" i="1"/>
  <c r="L46" i="1"/>
  <c r="M46" i="1"/>
  <c r="N46" i="1"/>
  <c r="I47" i="1"/>
  <c r="K47" i="1"/>
  <c r="L47" i="1"/>
  <c r="M47" i="1"/>
  <c r="N47" i="1"/>
  <c r="I48" i="1"/>
  <c r="K48" i="1"/>
  <c r="L48" i="1"/>
  <c r="M48" i="1"/>
  <c r="N48" i="1"/>
  <c r="I49" i="1"/>
  <c r="K49" i="1"/>
  <c r="L49" i="1"/>
  <c r="M49" i="1"/>
  <c r="N49" i="1"/>
  <c r="I50" i="1"/>
  <c r="K50" i="1"/>
  <c r="L50" i="1"/>
  <c r="M50" i="1"/>
  <c r="N50" i="1"/>
  <c r="I51" i="1"/>
  <c r="K51" i="1"/>
  <c r="L51" i="1"/>
  <c r="M51" i="1"/>
  <c r="N51" i="1"/>
  <c r="I52" i="1"/>
  <c r="K52" i="1"/>
  <c r="L52" i="1"/>
  <c r="M52" i="1"/>
  <c r="N52" i="1"/>
  <c r="I53" i="1"/>
  <c r="K53" i="1"/>
  <c r="L53" i="1"/>
  <c r="M53" i="1"/>
  <c r="N53" i="1"/>
  <c r="I54" i="1"/>
  <c r="K54" i="1"/>
  <c r="L54" i="1"/>
  <c r="M54" i="1"/>
  <c r="N54" i="1"/>
  <c r="I55" i="1"/>
  <c r="K55" i="1"/>
  <c r="L55" i="1"/>
  <c r="M55" i="1"/>
  <c r="N55" i="1"/>
  <c r="I56" i="1"/>
  <c r="K56" i="1"/>
  <c r="L56" i="1"/>
  <c r="M56" i="1"/>
  <c r="N56" i="1"/>
  <c r="I57" i="1"/>
  <c r="K57" i="1"/>
  <c r="L57" i="1"/>
  <c r="M57" i="1"/>
  <c r="N57" i="1"/>
  <c r="I58" i="1"/>
  <c r="K58" i="1"/>
  <c r="L58" i="1"/>
  <c r="M58" i="1"/>
  <c r="N58" i="1"/>
  <c r="I60" i="1"/>
  <c r="K60" i="1"/>
  <c r="L60" i="1"/>
  <c r="M60" i="1"/>
  <c r="N60" i="1"/>
  <c r="I61" i="1"/>
  <c r="K61" i="1"/>
  <c r="L61" i="1"/>
  <c r="M61" i="1"/>
  <c r="N61" i="1"/>
  <c r="I62" i="1"/>
  <c r="K62" i="1"/>
  <c r="L62" i="1"/>
  <c r="M62" i="1"/>
  <c r="N62" i="1"/>
  <c r="I63" i="1"/>
  <c r="K63" i="1"/>
  <c r="L63" i="1"/>
  <c r="M63" i="1"/>
  <c r="N63" i="1"/>
  <c r="I64" i="1"/>
  <c r="K64" i="1"/>
  <c r="L64" i="1"/>
  <c r="M64" i="1"/>
  <c r="N64" i="1"/>
  <c r="I65" i="1"/>
  <c r="K65" i="1"/>
  <c r="L65" i="1"/>
  <c r="M65" i="1"/>
  <c r="N65" i="1"/>
  <c r="I66" i="1"/>
  <c r="K66" i="1"/>
  <c r="L66" i="1"/>
  <c r="M66" i="1"/>
  <c r="N66" i="1"/>
  <c r="I67" i="1"/>
  <c r="K67" i="1"/>
  <c r="L67" i="1"/>
  <c r="M67" i="1"/>
  <c r="N67" i="1"/>
  <c r="I68" i="1"/>
  <c r="K68" i="1"/>
  <c r="L68" i="1"/>
  <c r="M68" i="1"/>
  <c r="N68" i="1"/>
  <c r="I69" i="1"/>
  <c r="K69" i="1"/>
  <c r="L69" i="1"/>
  <c r="M69" i="1"/>
  <c r="N69" i="1"/>
  <c r="I70" i="1"/>
  <c r="K70" i="1"/>
  <c r="L70" i="1"/>
  <c r="M70" i="1"/>
  <c r="N70" i="1"/>
  <c r="I71" i="1"/>
  <c r="K71" i="1"/>
  <c r="L71" i="1"/>
  <c r="M71" i="1"/>
  <c r="N71" i="1"/>
  <c r="I72" i="1"/>
  <c r="K72" i="1"/>
  <c r="L72" i="1"/>
  <c r="M72" i="1"/>
  <c r="N72" i="1"/>
  <c r="I73" i="1"/>
  <c r="K73" i="1"/>
  <c r="L73" i="1"/>
  <c r="M73" i="1"/>
  <c r="N73" i="1"/>
  <c r="I74" i="1"/>
  <c r="K74" i="1"/>
  <c r="L74" i="1"/>
  <c r="M74" i="1"/>
  <c r="N74" i="1"/>
  <c r="I75" i="1"/>
  <c r="K75" i="1"/>
  <c r="L75" i="1"/>
  <c r="M75" i="1"/>
  <c r="N75" i="1"/>
  <c r="I76" i="1"/>
  <c r="K76" i="1"/>
  <c r="L76" i="1"/>
  <c r="M76" i="1"/>
  <c r="N76" i="1"/>
  <c r="E77" i="1"/>
  <c r="I77" i="1"/>
  <c r="K77" i="1"/>
  <c r="L77" i="1"/>
  <c r="M77" i="1"/>
  <c r="M100" i="1" s="1"/>
  <c r="N77" i="1"/>
  <c r="I78" i="1"/>
  <c r="K78" i="1"/>
  <c r="L78" i="1"/>
  <c r="M78" i="1"/>
  <c r="N78" i="1"/>
  <c r="I79" i="1"/>
  <c r="K79" i="1"/>
  <c r="L79" i="1"/>
  <c r="M79" i="1"/>
  <c r="N79" i="1"/>
  <c r="I80" i="1"/>
  <c r="K80" i="1"/>
  <c r="K100" i="1" s="1"/>
  <c r="L80" i="1"/>
  <c r="M80" i="1"/>
  <c r="N80" i="1"/>
  <c r="I81" i="1"/>
  <c r="K81" i="1"/>
  <c r="L81" i="1"/>
  <c r="M81" i="1"/>
  <c r="N81" i="1"/>
  <c r="I82" i="1"/>
  <c r="K82" i="1"/>
  <c r="L82" i="1"/>
  <c r="M82" i="1"/>
  <c r="N82" i="1"/>
  <c r="I83" i="1"/>
  <c r="K83" i="1"/>
  <c r="L83" i="1"/>
  <c r="M83" i="1"/>
  <c r="N83" i="1"/>
  <c r="I84" i="1"/>
  <c r="K84" i="1"/>
  <c r="L84" i="1"/>
  <c r="M84" i="1"/>
  <c r="N84" i="1"/>
  <c r="I85" i="1"/>
  <c r="K85" i="1"/>
  <c r="L85" i="1"/>
  <c r="M85" i="1"/>
  <c r="N85" i="1"/>
  <c r="I86" i="1"/>
  <c r="K86" i="1"/>
  <c r="L86" i="1"/>
  <c r="M86" i="1"/>
  <c r="N86" i="1"/>
  <c r="I87" i="1"/>
  <c r="K87" i="1"/>
  <c r="L87" i="1"/>
  <c r="M87" i="1"/>
  <c r="N87" i="1"/>
  <c r="I88" i="1"/>
  <c r="K88" i="1"/>
  <c r="L88" i="1"/>
  <c r="M88" i="1"/>
  <c r="N88" i="1"/>
  <c r="I89" i="1"/>
  <c r="K89" i="1"/>
  <c r="L89" i="1"/>
  <c r="M89" i="1"/>
  <c r="N89" i="1"/>
  <c r="I90" i="1"/>
  <c r="K90" i="1"/>
  <c r="L90" i="1"/>
  <c r="M90" i="1"/>
  <c r="N90" i="1"/>
  <c r="I91" i="1"/>
  <c r="K91" i="1"/>
  <c r="L91" i="1"/>
  <c r="M91" i="1"/>
  <c r="N91" i="1"/>
  <c r="I92" i="1"/>
  <c r="K92" i="1"/>
  <c r="L92" i="1"/>
  <c r="M92" i="1"/>
  <c r="N92" i="1"/>
  <c r="I93" i="1"/>
  <c r="K93" i="1"/>
  <c r="L93" i="1"/>
  <c r="M93" i="1"/>
  <c r="N93" i="1"/>
  <c r="I94" i="1"/>
  <c r="K94" i="1"/>
  <c r="L94" i="1"/>
  <c r="M94" i="1"/>
  <c r="N94" i="1"/>
  <c r="I95" i="1"/>
  <c r="K95" i="1"/>
  <c r="L95" i="1"/>
  <c r="M95" i="1"/>
  <c r="N95" i="1"/>
  <c r="I96" i="1"/>
  <c r="K96" i="1"/>
  <c r="L96" i="1"/>
  <c r="M96" i="1"/>
  <c r="N96" i="1"/>
  <c r="I97" i="1"/>
  <c r="K97" i="1"/>
  <c r="L97" i="1"/>
  <c r="M97" i="1"/>
  <c r="N97" i="1"/>
  <c r="I98" i="1"/>
  <c r="K98" i="1"/>
  <c r="L98" i="1"/>
  <c r="M98" i="1"/>
  <c r="N98" i="1"/>
  <c r="I99" i="1"/>
  <c r="K99" i="1"/>
  <c r="L99" i="1"/>
  <c r="M99" i="1"/>
  <c r="N99" i="1"/>
  <c r="E100" i="1"/>
  <c r="F100" i="1"/>
  <c r="I101" i="1"/>
  <c r="K101" i="1"/>
  <c r="K160" i="1" s="1"/>
  <c r="L101" i="1"/>
  <c r="M101" i="1"/>
  <c r="N101" i="1"/>
  <c r="I102" i="1"/>
  <c r="K102" i="1"/>
  <c r="L102" i="1"/>
  <c r="M102" i="1"/>
  <c r="N102" i="1"/>
  <c r="I103" i="1"/>
  <c r="K103" i="1"/>
  <c r="L103" i="1"/>
  <c r="M103" i="1"/>
  <c r="N103" i="1"/>
  <c r="I104" i="1"/>
  <c r="K104" i="1"/>
  <c r="L104" i="1"/>
  <c r="M104" i="1"/>
  <c r="N104" i="1"/>
  <c r="I105" i="1"/>
  <c r="K105" i="1"/>
  <c r="L105" i="1"/>
  <c r="M105" i="1"/>
  <c r="N105" i="1"/>
  <c r="I106" i="1"/>
  <c r="K106" i="1"/>
  <c r="L106" i="1"/>
  <c r="M106" i="1"/>
  <c r="N106" i="1"/>
  <c r="I107" i="1"/>
  <c r="K107" i="1"/>
  <c r="L107" i="1"/>
  <c r="M107" i="1"/>
  <c r="N107" i="1"/>
  <c r="I108" i="1"/>
  <c r="K108" i="1"/>
  <c r="L108" i="1"/>
  <c r="M108" i="1"/>
  <c r="N108" i="1"/>
  <c r="I109" i="1"/>
  <c r="K109" i="1"/>
  <c r="L109" i="1"/>
  <c r="M109" i="1"/>
  <c r="N109" i="1"/>
  <c r="I110" i="1"/>
  <c r="K110" i="1"/>
  <c r="L110" i="1"/>
  <c r="M110" i="1"/>
  <c r="N110" i="1"/>
  <c r="I111" i="1"/>
  <c r="K111" i="1"/>
  <c r="L111" i="1"/>
  <c r="M111" i="1"/>
  <c r="N111" i="1"/>
  <c r="I112" i="1"/>
  <c r="K112" i="1"/>
  <c r="L112" i="1"/>
  <c r="M112" i="1"/>
  <c r="N112" i="1"/>
  <c r="I113" i="1"/>
  <c r="K113" i="1"/>
  <c r="L113" i="1"/>
  <c r="M113" i="1"/>
  <c r="N113" i="1"/>
  <c r="I114" i="1"/>
  <c r="K114" i="1"/>
  <c r="L114" i="1"/>
  <c r="M114" i="1"/>
  <c r="N114" i="1"/>
  <c r="I115" i="1"/>
  <c r="K115" i="1"/>
  <c r="L115" i="1"/>
  <c r="M115" i="1"/>
  <c r="N115" i="1"/>
  <c r="I116" i="1"/>
  <c r="K116" i="1"/>
  <c r="L116" i="1"/>
  <c r="M116" i="1"/>
  <c r="N116" i="1"/>
  <c r="I117" i="1"/>
  <c r="K117" i="1"/>
  <c r="L117" i="1"/>
  <c r="M117" i="1"/>
  <c r="N117" i="1"/>
  <c r="I118" i="1"/>
  <c r="K118" i="1"/>
  <c r="L118" i="1"/>
  <c r="M118" i="1"/>
  <c r="N118" i="1"/>
  <c r="I119" i="1"/>
  <c r="K119" i="1"/>
  <c r="L119" i="1"/>
  <c r="M119" i="1"/>
  <c r="N119" i="1"/>
  <c r="I120" i="1"/>
  <c r="K120" i="1"/>
  <c r="L120" i="1"/>
  <c r="M120" i="1"/>
  <c r="N120" i="1"/>
  <c r="I121" i="1"/>
  <c r="K121" i="1"/>
  <c r="L121" i="1"/>
  <c r="M121" i="1"/>
  <c r="N121" i="1"/>
  <c r="I122" i="1"/>
  <c r="K122" i="1"/>
  <c r="L122" i="1"/>
  <c r="M122" i="1"/>
  <c r="N122" i="1"/>
  <c r="I123" i="1"/>
  <c r="K123" i="1"/>
  <c r="L123" i="1"/>
  <c r="M123" i="1"/>
  <c r="N123" i="1"/>
  <c r="I124" i="1"/>
  <c r="K124" i="1"/>
  <c r="L124" i="1"/>
  <c r="M124" i="1"/>
  <c r="N124" i="1"/>
  <c r="I125" i="1"/>
  <c r="K125" i="1"/>
  <c r="L125" i="1"/>
  <c r="M125" i="1"/>
  <c r="N125" i="1"/>
  <c r="I126" i="1"/>
  <c r="K126" i="1"/>
  <c r="L126" i="1"/>
  <c r="M126" i="1"/>
  <c r="N126" i="1"/>
  <c r="I127" i="1"/>
  <c r="K127" i="1"/>
  <c r="L127" i="1"/>
  <c r="M127" i="1"/>
  <c r="N127" i="1"/>
  <c r="I128" i="1"/>
  <c r="K128" i="1"/>
  <c r="L128" i="1"/>
  <c r="M128" i="1"/>
  <c r="N128" i="1"/>
  <c r="I129" i="1"/>
  <c r="K129" i="1"/>
  <c r="L129" i="1"/>
  <c r="M129" i="1"/>
  <c r="N129" i="1"/>
  <c r="I130" i="1"/>
  <c r="K130" i="1"/>
  <c r="L130" i="1"/>
  <c r="M130" i="1"/>
  <c r="N130" i="1"/>
  <c r="I131" i="1"/>
  <c r="K131" i="1"/>
  <c r="L131" i="1"/>
  <c r="M131" i="1"/>
  <c r="N131" i="1"/>
  <c r="I132" i="1"/>
  <c r="K132" i="1"/>
  <c r="L132" i="1"/>
  <c r="M132" i="1"/>
  <c r="N132" i="1"/>
  <c r="I133" i="1"/>
  <c r="K133" i="1"/>
  <c r="L133" i="1"/>
  <c r="M133" i="1"/>
  <c r="N133" i="1"/>
  <c r="I134" i="1"/>
  <c r="K134" i="1"/>
  <c r="L134" i="1"/>
  <c r="M134" i="1"/>
  <c r="N134" i="1"/>
  <c r="I135" i="1"/>
  <c r="K135" i="1"/>
  <c r="L135" i="1"/>
  <c r="M135" i="1"/>
  <c r="N135" i="1"/>
  <c r="I136" i="1"/>
  <c r="K136" i="1"/>
  <c r="L136" i="1"/>
  <c r="M136" i="1"/>
  <c r="N136" i="1"/>
  <c r="I137" i="1"/>
  <c r="K137" i="1"/>
  <c r="L137" i="1"/>
  <c r="M137" i="1"/>
  <c r="N137" i="1"/>
  <c r="I138" i="1"/>
  <c r="K138" i="1"/>
  <c r="L138" i="1"/>
  <c r="M138" i="1"/>
  <c r="N138" i="1"/>
  <c r="I139" i="1"/>
  <c r="K139" i="1"/>
  <c r="L139" i="1"/>
  <c r="M139" i="1"/>
  <c r="N139" i="1"/>
  <c r="I140" i="1"/>
  <c r="K140" i="1"/>
  <c r="L140" i="1"/>
  <c r="M140" i="1"/>
  <c r="N140" i="1"/>
  <c r="I141" i="1"/>
  <c r="K141" i="1"/>
  <c r="L141" i="1"/>
  <c r="M141" i="1"/>
  <c r="N141" i="1"/>
  <c r="I142" i="1"/>
  <c r="K142" i="1"/>
  <c r="L142" i="1"/>
  <c r="M142" i="1"/>
  <c r="N142" i="1"/>
  <c r="I143" i="1"/>
  <c r="K143" i="1"/>
  <c r="L143" i="1"/>
  <c r="M143" i="1"/>
  <c r="N143" i="1"/>
  <c r="I144" i="1"/>
  <c r="K144" i="1"/>
  <c r="L144" i="1"/>
  <c r="M144" i="1"/>
  <c r="N144" i="1"/>
  <c r="I145" i="1"/>
  <c r="K145" i="1"/>
  <c r="L145" i="1"/>
  <c r="M145" i="1"/>
  <c r="N145" i="1"/>
  <c r="I146" i="1"/>
  <c r="K146" i="1"/>
  <c r="L146" i="1"/>
  <c r="M146" i="1"/>
  <c r="N146" i="1"/>
  <c r="I147" i="1"/>
  <c r="K147" i="1"/>
  <c r="L147" i="1"/>
  <c r="M147" i="1"/>
  <c r="N147" i="1"/>
  <c r="I148" i="1"/>
  <c r="K148" i="1"/>
  <c r="L148" i="1"/>
  <c r="M148" i="1"/>
  <c r="N148" i="1"/>
  <c r="I149" i="1"/>
  <c r="K149" i="1"/>
  <c r="L149" i="1"/>
  <c r="M149" i="1"/>
  <c r="N149" i="1"/>
  <c r="I150" i="1"/>
  <c r="K150" i="1"/>
  <c r="L150" i="1"/>
  <c r="M150" i="1"/>
  <c r="N150" i="1"/>
  <c r="I151" i="1"/>
  <c r="K151" i="1"/>
  <c r="L151" i="1"/>
  <c r="M151" i="1"/>
  <c r="N151" i="1"/>
  <c r="I152" i="1"/>
  <c r="K152" i="1"/>
  <c r="L152" i="1"/>
  <c r="M152" i="1"/>
  <c r="N152" i="1"/>
  <c r="I153" i="1"/>
  <c r="K153" i="1"/>
  <c r="L153" i="1"/>
  <c r="M153" i="1"/>
  <c r="N153" i="1"/>
  <c r="I154" i="1"/>
  <c r="K154" i="1"/>
  <c r="L154" i="1"/>
  <c r="M154" i="1"/>
  <c r="N154" i="1"/>
  <c r="I155" i="1"/>
  <c r="K155" i="1"/>
  <c r="L155" i="1"/>
  <c r="M155" i="1"/>
  <c r="N155" i="1"/>
  <c r="I156" i="1"/>
  <c r="K156" i="1"/>
  <c r="L156" i="1"/>
  <c r="M156" i="1"/>
  <c r="N156" i="1"/>
  <c r="I157" i="1"/>
  <c r="K157" i="1"/>
  <c r="L157" i="1"/>
  <c r="M157" i="1"/>
  <c r="N157" i="1"/>
  <c r="E158" i="1"/>
  <c r="I158" i="1"/>
  <c r="K158" i="1"/>
  <c r="L158" i="1"/>
  <c r="M158" i="1"/>
  <c r="N158" i="1"/>
  <c r="E159" i="1"/>
  <c r="I159" i="1"/>
  <c r="K159" i="1"/>
  <c r="F160" i="1"/>
  <c r="F258" i="1" s="1"/>
  <c r="I161" i="1"/>
  <c r="K161" i="1"/>
  <c r="L161" i="1"/>
  <c r="M161" i="1"/>
  <c r="N161" i="1"/>
  <c r="I162" i="1"/>
  <c r="K162" i="1"/>
  <c r="L162" i="1"/>
  <c r="M162" i="1"/>
  <c r="N162" i="1"/>
  <c r="I163" i="1"/>
  <c r="K163" i="1"/>
  <c r="L163" i="1"/>
  <c r="M163" i="1"/>
  <c r="N163" i="1"/>
  <c r="I164" i="1"/>
  <c r="K164" i="1"/>
  <c r="L164" i="1"/>
  <c r="M164" i="1"/>
  <c r="N164" i="1"/>
  <c r="I165" i="1"/>
  <c r="K165" i="1"/>
  <c r="L165" i="1"/>
  <c r="M165" i="1"/>
  <c r="N165" i="1"/>
  <c r="I166" i="1"/>
  <c r="K166" i="1"/>
  <c r="L166" i="1"/>
  <c r="M166" i="1"/>
  <c r="N166" i="1"/>
  <c r="I167" i="1"/>
  <c r="K167" i="1"/>
  <c r="L167" i="1"/>
  <c r="M167" i="1"/>
  <c r="N167" i="1"/>
  <c r="I168" i="1"/>
  <c r="K168" i="1"/>
  <c r="L168" i="1"/>
  <c r="M168" i="1"/>
  <c r="N168" i="1"/>
  <c r="I169" i="1"/>
  <c r="K169" i="1"/>
  <c r="L169" i="1"/>
  <c r="M169" i="1"/>
  <c r="N169" i="1"/>
  <c r="I170" i="1"/>
  <c r="K170" i="1"/>
  <c r="L170" i="1"/>
  <c r="M170" i="1"/>
  <c r="N170" i="1"/>
  <c r="I171" i="1"/>
  <c r="K171" i="1"/>
  <c r="L171" i="1"/>
  <c r="M171" i="1"/>
  <c r="N171" i="1"/>
  <c r="I172" i="1"/>
  <c r="K172" i="1"/>
  <c r="L172" i="1"/>
  <c r="M172" i="1"/>
  <c r="N172" i="1"/>
  <c r="I173" i="1"/>
  <c r="K173" i="1"/>
  <c r="L173" i="1"/>
  <c r="M173" i="1"/>
  <c r="N173" i="1"/>
  <c r="I174" i="1"/>
  <c r="K174" i="1"/>
  <c r="L174" i="1"/>
  <c r="M174" i="1"/>
  <c r="N174" i="1"/>
  <c r="I175" i="1"/>
  <c r="K175" i="1"/>
  <c r="L175" i="1"/>
  <c r="M175" i="1"/>
  <c r="N175" i="1"/>
  <c r="I176" i="1"/>
  <c r="K176" i="1"/>
  <c r="L176" i="1"/>
  <c r="M176" i="1"/>
  <c r="N176" i="1"/>
  <c r="I177" i="1"/>
  <c r="K177" i="1"/>
  <c r="L177" i="1"/>
  <c r="M177" i="1"/>
  <c r="N177" i="1"/>
  <c r="I178" i="1"/>
  <c r="K178" i="1"/>
  <c r="L178" i="1"/>
  <c r="M178" i="1"/>
  <c r="N178" i="1"/>
  <c r="I179" i="1"/>
  <c r="K179" i="1"/>
  <c r="L179" i="1"/>
  <c r="M179" i="1"/>
  <c r="N179" i="1"/>
  <c r="I180" i="1"/>
  <c r="K180" i="1"/>
  <c r="L180" i="1"/>
  <c r="M180" i="1"/>
  <c r="N180" i="1"/>
  <c r="I181" i="1"/>
  <c r="K181" i="1"/>
  <c r="L181" i="1"/>
  <c r="M181" i="1"/>
  <c r="N181" i="1"/>
  <c r="I182" i="1"/>
  <c r="K182" i="1"/>
  <c r="L182" i="1"/>
  <c r="M182" i="1"/>
  <c r="N182" i="1"/>
  <c r="I183" i="1"/>
  <c r="K183" i="1"/>
  <c r="L183" i="1"/>
  <c r="M183" i="1"/>
  <c r="N183" i="1"/>
  <c r="I184" i="1"/>
  <c r="K184" i="1"/>
  <c r="L184" i="1"/>
  <c r="M184" i="1"/>
  <c r="N184" i="1"/>
  <c r="I185" i="1"/>
  <c r="K185" i="1"/>
  <c r="L185" i="1"/>
  <c r="M185" i="1"/>
  <c r="N185" i="1"/>
  <c r="I186" i="1"/>
  <c r="K186" i="1"/>
  <c r="L186" i="1"/>
  <c r="M186" i="1"/>
  <c r="N186" i="1"/>
  <c r="I187" i="1"/>
  <c r="K187" i="1"/>
  <c r="L187" i="1"/>
  <c r="M187" i="1"/>
  <c r="N187" i="1"/>
  <c r="E188" i="1"/>
  <c r="N188" i="1" s="1"/>
  <c r="I188" i="1"/>
  <c r="I189" i="1"/>
  <c r="K189" i="1"/>
  <c r="L189" i="1"/>
  <c r="M189" i="1"/>
  <c r="N189" i="1"/>
  <c r="E190" i="1"/>
  <c r="I190" i="1"/>
  <c r="K190" i="1"/>
  <c r="L190" i="1"/>
  <c r="M190" i="1"/>
  <c r="N190" i="1"/>
  <c r="I191" i="1"/>
  <c r="K191" i="1"/>
  <c r="L191" i="1"/>
  <c r="M191" i="1"/>
  <c r="N191" i="1"/>
  <c r="I192" i="1"/>
  <c r="K192" i="1"/>
  <c r="L192" i="1"/>
  <c r="M192" i="1"/>
  <c r="N192" i="1"/>
  <c r="I193" i="1"/>
  <c r="K193" i="1"/>
  <c r="L193" i="1"/>
  <c r="M193" i="1"/>
  <c r="N193" i="1"/>
  <c r="I194" i="1"/>
  <c r="K194" i="1"/>
  <c r="L194" i="1"/>
  <c r="M194" i="1"/>
  <c r="N194" i="1"/>
  <c r="I195" i="1"/>
  <c r="K195" i="1"/>
  <c r="L195" i="1"/>
  <c r="M195" i="1"/>
  <c r="N195" i="1"/>
  <c r="I196" i="1"/>
  <c r="K196" i="1"/>
  <c r="L196" i="1"/>
  <c r="M196" i="1"/>
  <c r="N196" i="1"/>
  <c r="I197" i="1"/>
  <c r="K197" i="1"/>
  <c r="L197" i="1"/>
  <c r="M197" i="1"/>
  <c r="N197" i="1"/>
  <c r="I198" i="1"/>
  <c r="K198" i="1"/>
  <c r="L198" i="1"/>
  <c r="M198" i="1"/>
  <c r="N198" i="1"/>
  <c r="I199" i="1"/>
  <c r="K199" i="1"/>
  <c r="L199" i="1"/>
  <c r="M199" i="1"/>
  <c r="N199" i="1"/>
  <c r="I200" i="1"/>
  <c r="K200" i="1"/>
  <c r="L200" i="1"/>
  <c r="M200" i="1"/>
  <c r="N200" i="1"/>
  <c r="I201" i="1"/>
  <c r="K201" i="1"/>
  <c r="L201" i="1"/>
  <c r="M201" i="1"/>
  <c r="N201" i="1"/>
  <c r="I202" i="1"/>
  <c r="K202" i="1"/>
  <c r="L202" i="1"/>
  <c r="M202" i="1"/>
  <c r="N202" i="1"/>
  <c r="I203" i="1"/>
  <c r="K203" i="1"/>
  <c r="L203" i="1"/>
  <c r="M203" i="1"/>
  <c r="N203" i="1"/>
  <c r="I204" i="1"/>
  <c r="K204" i="1"/>
  <c r="L204" i="1"/>
  <c r="M204" i="1"/>
  <c r="N204" i="1"/>
  <c r="I205" i="1"/>
  <c r="K205" i="1"/>
  <c r="L205" i="1"/>
  <c r="M205" i="1"/>
  <c r="N205" i="1"/>
  <c r="I206" i="1"/>
  <c r="K206" i="1"/>
  <c r="L206" i="1"/>
  <c r="M206" i="1"/>
  <c r="N206" i="1"/>
  <c r="I207" i="1"/>
  <c r="K207" i="1"/>
  <c r="L207" i="1"/>
  <c r="M207" i="1"/>
  <c r="N207" i="1"/>
  <c r="I208" i="1"/>
  <c r="K208" i="1"/>
  <c r="L208" i="1"/>
  <c r="M208" i="1"/>
  <c r="N208" i="1"/>
  <c r="I209" i="1"/>
  <c r="K209" i="1"/>
  <c r="L209" i="1"/>
  <c r="M209" i="1"/>
  <c r="N209" i="1"/>
  <c r="I210" i="1"/>
  <c r="K210" i="1"/>
  <c r="L210" i="1"/>
  <c r="M210" i="1"/>
  <c r="N210" i="1"/>
  <c r="I211" i="1"/>
  <c r="K211" i="1"/>
  <c r="L211" i="1"/>
  <c r="M211" i="1"/>
  <c r="N211" i="1"/>
  <c r="I212" i="1"/>
  <c r="K212" i="1"/>
  <c r="L212" i="1"/>
  <c r="M212" i="1"/>
  <c r="N212" i="1"/>
  <c r="I213" i="1"/>
  <c r="K213" i="1"/>
  <c r="L213" i="1"/>
  <c r="M213" i="1"/>
  <c r="N213" i="1"/>
  <c r="I214" i="1"/>
  <c r="K214" i="1"/>
  <c r="L214" i="1"/>
  <c r="M214" i="1"/>
  <c r="N214" i="1"/>
  <c r="I215" i="1"/>
  <c r="K215" i="1"/>
  <c r="L215" i="1"/>
  <c r="M215" i="1"/>
  <c r="N215" i="1"/>
  <c r="I216" i="1"/>
  <c r="K216" i="1"/>
  <c r="L216" i="1"/>
  <c r="M216" i="1"/>
  <c r="N216" i="1"/>
  <c r="I217" i="1"/>
  <c r="K217" i="1"/>
  <c r="L217" i="1"/>
  <c r="M217" i="1"/>
  <c r="N217" i="1"/>
  <c r="I218" i="1"/>
  <c r="K218" i="1"/>
  <c r="L218" i="1"/>
  <c r="M218" i="1"/>
  <c r="N218" i="1"/>
  <c r="I219" i="1"/>
  <c r="K219" i="1"/>
  <c r="L219" i="1"/>
  <c r="M219" i="1"/>
  <c r="N219" i="1"/>
  <c r="I220" i="1"/>
  <c r="K220" i="1"/>
  <c r="L220" i="1"/>
  <c r="M220" i="1"/>
  <c r="N220" i="1"/>
  <c r="I221" i="1"/>
  <c r="K221" i="1"/>
  <c r="L221" i="1"/>
  <c r="M221" i="1"/>
  <c r="N221" i="1"/>
  <c r="I222" i="1"/>
  <c r="K222" i="1"/>
  <c r="L222" i="1"/>
  <c r="M222" i="1"/>
  <c r="N222" i="1"/>
  <c r="I223" i="1"/>
  <c r="K223" i="1"/>
  <c r="L223" i="1"/>
  <c r="M223" i="1"/>
  <c r="N223" i="1"/>
  <c r="I224" i="1"/>
  <c r="K224" i="1"/>
  <c r="L224" i="1"/>
  <c r="M224" i="1"/>
  <c r="N224" i="1"/>
  <c r="I225" i="1"/>
  <c r="K225" i="1"/>
  <c r="L225" i="1"/>
  <c r="M225" i="1"/>
  <c r="N225" i="1"/>
  <c r="I226" i="1"/>
  <c r="K226" i="1"/>
  <c r="L226" i="1"/>
  <c r="M226" i="1"/>
  <c r="N226" i="1"/>
  <c r="I227" i="1"/>
  <c r="K227" i="1"/>
  <c r="L227" i="1"/>
  <c r="M227" i="1"/>
  <c r="N227" i="1"/>
  <c r="I228" i="1"/>
  <c r="K228" i="1"/>
  <c r="L228" i="1"/>
  <c r="M228" i="1"/>
  <c r="N228" i="1"/>
  <c r="I229" i="1"/>
  <c r="K229" i="1"/>
  <c r="L229" i="1"/>
  <c r="M229" i="1"/>
  <c r="N229" i="1"/>
  <c r="I230" i="1"/>
  <c r="K230" i="1"/>
  <c r="L230" i="1"/>
  <c r="M230" i="1"/>
  <c r="N230" i="1"/>
  <c r="I231" i="1"/>
  <c r="K231" i="1"/>
  <c r="L231" i="1"/>
  <c r="M231" i="1"/>
  <c r="N231" i="1"/>
  <c r="I232" i="1"/>
  <c r="K232" i="1"/>
  <c r="L232" i="1"/>
  <c r="M232" i="1"/>
  <c r="N232" i="1"/>
  <c r="I233" i="1"/>
  <c r="K233" i="1"/>
  <c r="L233" i="1"/>
  <c r="M233" i="1"/>
  <c r="N233" i="1"/>
  <c r="I234" i="1"/>
  <c r="K234" i="1"/>
  <c r="L234" i="1"/>
  <c r="M234" i="1"/>
  <c r="N234" i="1"/>
  <c r="I235" i="1"/>
  <c r="K235" i="1"/>
  <c r="L235" i="1"/>
  <c r="M235" i="1"/>
  <c r="N235" i="1"/>
  <c r="I236" i="1"/>
  <c r="K236" i="1"/>
  <c r="L236" i="1"/>
  <c r="M236" i="1"/>
  <c r="N236" i="1"/>
  <c r="I237" i="1"/>
  <c r="K237" i="1"/>
  <c r="L237" i="1"/>
  <c r="M237" i="1"/>
  <c r="N237" i="1"/>
  <c r="I238" i="1"/>
  <c r="K238" i="1"/>
  <c r="L238" i="1"/>
  <c r="M238" i="1"/>
  <c r="N238" i="1"/>
  <c r="I239" i="1"/>
  <c r="K239" i="1"/>
  <c r="L239" i="1"/>
  <c r="M239" i="1"/>
  <c r="N239" i="1"/>
  <c r="I240" i="1"/>
  <c r="K240" i="1"/>
  <c r="L240" i="1"/>
  <c r="M240" i="1"/>
  <c r="N240" i="1"/>
  <c r="I241" i="1"/>
  <c r="K241" i="1"/>
  <c r="L241" i="1"/>
  <c r="M241" i="1"/>
  <c r="N241" i="1"/>
  <c r="I242" i="1"/>
  <c r="K242" i="1"/>
  <c r="L242" i="1"/>
  <c r="M242" i="1"/>
  <c r="N242" i="1"/>
  <c r="I243" i="1"/>
  <c r="K243" i="1"/>
  <c r="L243" i="1"/>
  <c r="M243" i="1"/>
  <c r="N243" i="1"/>
  <c r="I244" i="1"/>
  <c r="K244" i="1"/>
  <c r="L244" i="1"/>
  <c r="M244" i="1"/>
  <c r="N244" i="1"/>
  <c r="I245" i="1"/>
  <c r="K245" i="1"/>
  <c r="L245" i="1"/>
  <c r="M245" i="1"/>
  <c r="N245" i="1"/>
  <c r="I246" i="1"/>
  <c r="K246" i="1"/>
  <c r="L246" i="1"/>
  <c r="M246" i="1"/>
  <c r="N246" i="1"/>
  <c r="I247" i="1"/>
  <c r="K247" i="1"/>
  <c r="L247" i="1"/>
  <c r="M247" i="1"/>
  <c r="N247" i="1"/>
  <c r="I248" i="1"/>
  <c r="K248" i="1"/>
  <c r="L248" i="1"/>
  <c r="M248" i="1"/>
  <c r="N248" i="1"/>
  <c r="I249" i="1"/>
  <c r="K249" i="1"/>
  <c r="L249" i="1"/>
  <c r="M249" i="1"/>
  <c r="N249" i="1"/>
  <c r="I250" i="1"/>
  <c r="K250" i="1"/>
  <c r="L250" i="1"/>
  <c r="M250" i="1"/>
  <c r="N250" i="1"/>
  <c r="I251" i="1"/>
  <c r="K251" i="1"/>
  <c r="L251" i="1"/>
  <c r="M251" i="1"/>
  <c r="N251" i="1"/>
  <c r="I252" i="1"/>
  <c r="K252" i="1"/>
  <c r="L252" i="1"/>
  <c r="M252" i="1"/>
  <c r="N252" i="1"/>
  <c r="I253" i="1"/>
  <c r="K253" i="1"/>
  <c r="L253" i="1"/>
  <c r="M253" i="1"/>
  <c r="N253" i="1"/>
  <c r="I254" i="1"/>
  <c r="K254" i="1"/>
  <c r="L254" i="1"/>
  <c r="M254" i="1"/>
  <c r="N254" i="1"/>
  <c r="I255" i="1"/>
  <c r="K255" i="1"/>
  <c r="L255" i="1"/>
  <c r="M255" i="1"/>
  <c r="N255" i="1"/>
  <c r="I256" i="1"/>
  <c r="K256" i="1"/>
  <c r="L256" i="1"/>
  <c r="M256" i="1"/>
  <c r="N256" i="1"/>
  <c r="F257" i="1"/>
  <c r="I260" i="1"/>
  <c r="K260" i="1"/>
  <c r="L260" i="1"/>
  <c r="M260" i="1"/>
  <c r="N260" i="1"/>
  <c r="I261" i="1"/>
  <c r="K261" i="1"/>
  <c r="L261" i="1"/>
  <c r="M261" i="1"/>
  <c r="M272" i="1" s="1"/>
  <c r="N261" i="1"/>
  <c r="I262" i="1"/>
  <c r="K262" i="1"/>
  <c r="L262" i="1"/>
  <c r="M262" i="1"/>
  <c r="N262" i="1"/>
  <c r="I263" i="1"/>
  <c r="K263" i="1"/>
  <c r="L263" i="1"/>
  <c r="M263" i="1"/>
  <c r="N263" i="1"/>
  <c r="I264" i="1"/>
  <c r="K264" i="1"/>
  <c r="K272" i="1" s="1"/>
  <c r="L264" i="1"/>
  <c r="L272" i="1" s="1"/>
  <c r="L291" i="1" s="1"/>
  <c r="M264" i="1"/>
  <c r="N264" i="1"/>
  <c r="I265" i="1"/>
  <c r="K265" i="1"/>
  <c r="L265" i="1"/>
  <c r="M265" i="1"/>
  <c r="N265" i="1"/>
  <c r="I266" i="1"/>
  <c r="K266" i="1"/>
  <c r="L266" i="1"/>
  <c r="M266" i="1"/>
  <c r="N266" i="1"/>
  <c r="I267" i="1"/>
  <c r="K267" i="1"/>
  <c r="L267" i="1"/>
  <c r="M267" i="1"/>
  <c r="N267" i="1"/>
  <c r="I268" i="1"/>
  <c r="K268" i="1"/>
  <c r="L268" i="1"/>
  <c r="M268" i="1"/>
  <c r="N268" i="1"/>
  <c r="I269" i="1"/>
  <c r="K269" i="1"/>
  <c r="L269" i="1"/>
  <c r="M269" i="1"/>
  <c r="N269" i="1"/>
  <c r="I270" i="1"/>
  <c r="K270" i="1"/>
  <c r="L270" i="1"/>
  <c r="M270" i="1"/>
  <c r="N270" i="1"/>
  <c r="I271" i="1"/>
  <c r="K271" i="1"/>
  <c r="L271" i="1"/>
  <c r="M271" i="1"/>
  <c r="N271" i="1"/>
  <c r="E272" i="1"/>
  <c r="I273" i="1"/>
  <c r="K273" i="1"/>
  <c r="K291" i="1" s="1"/>
  <c r="L273" i="1"/>
  <c r="M273" i="1"/>
  <c r="N273" i="1"/>
  <c r="N291" i="1" s="1"/>
  <c r="I274" i="1"/>
  <c r="K274" i="1"/>
  <c r="L274" i="1"/>
  <c r="M274" i="1"/>
  <c r="N274" i="1"/>
  <c r="I275" i="1"/>
  <c r="K275" i="1"/>
  <c r="L275" i="1"/>
  <c r="M275" i="1"/>
  <c r="N275" i="1"/>
  <c r="I276" i="1"/>
  <c r="K276" i="1"/>
  <c r="L276" i="1"/>
  <c r="M276" i="1"/>
  <c r="N276" i="1"/>
  <c r="I277" i="1"/>
  <c r="K277" i="1"/>
  <c r="L277" i="1"/>
  <c r="M277" i="1"/>
  <c r="N277" i="1"/>
  <c r="I278" i="1"/>
  <c r="K278" i="1"/>
  <c r="L278" i="1"/>
  <c r="M278" i="1"/>
  <c r="M291" i="1" s="1"/>
  <c r="N278" i="1"/>
  <c r="I279" i="1"/>
  <c r="K279" i="1"/>
  <c r="L279" i="1"/>
  <c r="M279" i="1"/>
  <c r="N279" i="1"/>
  <c r="I280" i="1"/>
  <c r="K280" i="1"/>
  <c r="L280" i="1"/>
  <c r="M280" i="1"/>
  <c r="N280" i="1"/>
  <c r="I281" i="1"/>
  <c r="K281" i="1"/>
  <c r="L281" i="1"/>
  <c r="M281" i="1"/>
  <c r="N281" i="1"/>
  <c r="I282" i="1"/>
  <c r="K282" i="1"/>
  <c r="L282" i="1"/>
  <c r="M282" i="1"/>
  <c r="N282" i="1"/>
  <c r="I283" i="1"/>
  <c r="K283" i="1"/>
  <c r="L283" i="1"/>
  <c r="M283" i="1"/>
  <c r="N283" i="1"/>
  <c r="I284" i="1"/>
  <c r="K284" i="1"/>
  <c r="L284" i="1"/>
  <c r="M284" i="1"/>
  <c r="N284" i="1"/>
  <c r="I285" i="1"/>
  <c r="K285" i="1"/>
  <c r="L285" i="1"/>
  <c r="M285" i="1"/>
  <c r="N285" i="1"/>
  <c r="I286" i="1"/>
  <c r="K286" i="1"/>
  <c r="L286" i="1"/>
  <c r="M286" i="1"/>
  <c r="N286" i="1"/>
  <c r="I287" i="1"/>
  <c r="K287" i="1"/>
  <c r="L287" i="1"/>
  <c r="M287" i="1"/>
  <c r="N287" i="1"/>
  <c r="I288" i="1"/>
  <c r="K288" i="1"/>
  <c r="L288" i="1"/>
  <c r="M288" i="1"/>
  <c r="N288" i="1"/>
  <c r="I289" i="1"/>
  <c r="K289" i="1"/>
  <c r="L289" i="1"/>
  <c r="M289" i="1"/>
  <c r="N289" i="1"/>
  <c r="I290" i="1"/>
  <c r="K290" i="1"/>
  <c r="L290" i="1"/>
  <c r="M290" i="1"/>
  <c r="N290" i="1"/>
  <c r="E291" i="1"/>
  <c r="E292" i="1"/>
  <c r="I294" i="1"/>
  <c r="K294" i="1"/>
  <c r="L294" i="1"/>
  <c r="M294" i="1"/>
  <c r="N294" i="1"/>
  <c r="I295" i="1"/>
  <c r="K295" i="1"/>
  <c r="L295" i="1"/>
  <c r="M295" i="1"/>
  <c r="N295" i="1"/>
  <c r="I296" i="1"/>
  <c r="K296" i="1"/>
  <c r="L296" i="1"/>
  <c r="M296" i="1"/>
  <c r="N296" i="1"/>
  <c r="I297" i="1"/>
  <c r="K297" i="1"/>
  <c r="L297" i="1"/>
  <c r="M297" i="1"/>
  <c r="N297" i="1"/>
  <c r="I298" i="1"/>
  <c r="K298" i="1"/>
  <c r="L298" i="1"/>
  <c r="M298" i="1"/>
  <c r="N298" i="1"/>
  <c r="N326" i="1" s="1"/>
  <c r="N350" i="1" s="1"/>
  <c r="I299" i="1"/>
  <c r="K299" i="1"/>
  <c r="L299" i="1"/>
  <c r="M299" i="1"/>
  <c r="N299" i="1"/>
  <c r="I300" i="1"/>
  <c r="K300" i="1"/>
  <c r="L300" i="1"/>
  <c r="M300" i="1"/>
  <c r="N300" i="1"/>
  <c r="I301" i="1"/>
  <c r="K301" i="1"/>
  <c r="L301" i="1"/>
  <c r="M301" i="1"/>
  <c r="N301" i="1"/>
  <c r="I302" i="1"/>
  <c r="K302" i="1"/>
  <c r="L302" i="1"/>
  <c r="M302" i="1"/>
  <c r="N302" i="1"/>
  <c r="I303" i="1"/>
  <c r="K303" i="1"/>
  <c r="L303" i="1"/>
  <c r="M303" i="1"/>
  <c r="N303" i="1"/>
  <c r="I304" i="1"/>
  <c r="K304" i="1"/>
  <c r="L304" i="1"/>
  <c r="M304" i="1"/>
  <c r="N304" i="1"/>
  <c r="I305" i="1"/>
  <c r="K305" i="1"/>
  <c r="L305" i="1"/>
  <c r="M305" i="1"/>
  <c r="N305" i="1"/>
  <c r="I306" i="1"/>
  <c r="K306" i="1"/>
  <c r="L306" i="1"/>
  <c r="M306" i="1"/>
  <c r="N306" i="1"/>
  <c r="I307" i="1"/>
  <c r="K307" i="1"/>
  <c r="L307" i="1"/>
  <c r="M307" i="1"/>
  <c r="N307" i="1"/>
  <c r="I308" i="1"/>
  <c r="K308" i="1"/>
  <c r="L308" i="1"/>
  <c r="M308" i="1"/>
  <c r="N308" i="1"/>
  <c r="I309" i="1"/>
  <c r="K309" i="1"/>
  <c r="L309" i="1"/>
  <c r="M309" i="1"/>
  <c r="N309" i="1"/>
  <c r="I310" i="1"/>
  <c r="K310" i="1"/>
  <c r="L310" i="1"/>
  <c r="M310" i="1"/>
  <c r="N310" i="1"/>
  <c r="I311" i="1"/>
  <c r="K311" i="1"/>
  <c r="L311" i="1"/>
  <c r="M311" i="1"/>
  <c r="N311" i="1"/>
  <c r="I312" i="1"/>
  <c r="K312" i="1"/>
  <c r="L312" i="1"/>
  <c r="M312" i="1"/>
  <c r="N312" i="1"/>
  <c r="I313" i="1"/>
  <c r="K313" i="1"/>
  <c r="L313" i="1"/>
  <c r="M313" i="1"/>
  <c r="N313" i="1"/>
  <c r="I314" i="1"/>
  <c r="K314" i="1"/>
  <c r="L314" i="1"/>
  <c r="M314" i="1"/>
  <c r="N314" i="1"/>
  <c r="I315" i="1"/>
  <c r="K315" i="1"/>
  <c r="L315" i="1"/>
  <c r="M315" i="1"/>
  <c r="N315" i="1"/>
  <c r="I316" i="1"/>
  <c r="K316" i="1"/>
  <c r="L316" i="1"/>
  <c r="M316" i="1"/>
  <c r="N316" i="1"/>
  <c r="I317" i="1"/>
  <c r="K317" i="1"/>
  <c r="L317" i="1"/>
  <c r="M317" i="1"/>
  <c r="N317" i="1"/>
  <c r="I318" i="1"/>
  <c r="K318" i="1"/>
  <c r="L318" i="1"/>
  <c r="M318" i="1"/>
  <c r="N318" i="1"/>
  <c r="I319" i="1"/>
  <c r="K319" i="1"/>
  <c r="L319" i="1"/>
  <c r="M319" i="1"/>
  <c r="N319" i="1"/>
  <c r="I320" i="1"/>
  <c r="K320" i="1"/>
  <c r="L320" i="1"/>
  <c r="M320" i="1"/>
  <c r="N320" i="1"/>
  <c r="I321" i="1"/>
  <c r="K321" i="1"/>
  <c r="L321" i="1"/>
  <c r="M321" i="1"/>
  <c r="N321" i="1"/>
  <c r="I322" i="1"/>
  <c r="K322" i="1"/>
  <c r="L322" i="1"/>
  <c r="M322" i="1"/>
  <c r="N322" i="1"/>
  <c r="I323" i="1"/>
  <c r="K323" i="1"/>
  <c r="L323" i="1"/>
  <c r="M323" i="1"/>
  <c r="N323" i="1"/>
  <c r="I324" i="1"/>
  <c r="K324" i="1"/>
  <c r="L324" i="1"/>
  <c r="M324" i="1"/>
  <c r="N324" i="1"/>
  <c r="I325" i="1"/>
  <c r="K325" i="1"/>
  <c r="L325" i="1"/>
  <c r="M325" i="1"/>
  <c r="N325" i="1"/>
  <c r="E326" i="1"/>
  <c r="F326" i="1"/>
  <c r="F350" i="1" s="1"/>
  <c r="I327" i="1"/>
  <c r="K327" i="1"/>
  <c r="K349" i="1" s="1"/>
  <c r="L327" i="1"/>
  <c r="L349" i="1" s="1"/>
  <c r="M327" i="1"/>
  <c r="M349" i="1" s="1"/>
  <c r="N327" i="1"/>
  <c r="I328" i="1"/>
  <c r="K328" i="1"/>
  <c r="L328" i="1"/>
  <c r="M328" i="1"/>
  <c r="N328" i="1"/>
  <c r="I329" i="1"/>
  <c r="K329" i="1"/>
  <c r="L329" i="1"/>
  <c r="M329" i="1"/>
  <c r="N329" i="1"/>
  <c r="N349" i="1" s="1"/>
  <c r="I330" i="1"/>
  <c r="K330" i="1"/>
  <c r="L330" i="1"/>
  <c r="M330" i="1"/>
  <c r="N330" i="1"/>
  <c r="I331" i="1"/>
  <c r="K331" i="1"/>
  <c r="L331" i="1"/>
  <c r="M331" i="1"/>
  <c r="N331" i="1"/>
  <c r="I332" i="1"/>
  <c r="K332" i="1"/>
  <c r="L332" i="1"/>
  <c r="M332" i="1"/>
  <c r="N332" i="1"/>
  <c r="I333" i="1"/>
  <c r="K333" i="1"/>
  <c r="L333" i="1"/>
  <c r="M333" i="1"/>
  <c r="N333" i="1"/>
  <c r="I334" i="1"/>
  <c r="K334" i="1"/>
  <c r="L334" i="1"/>
  <c r="M334" i="1"/>
  <c r="N334" i="1"/>
  <c r="I335" i="1"/>
  <c r="K335" i="1"/>
  <c r="L335" i="1"/>
  <c r="M335" i="1"/>
  <c r="N335" i="1"/>
  <c r="I336" i="1"/>
  <c r="K336" i="1"/>
  <c r="L336" i="1"/>
  <c r="M336" i="1"/>
  <c r="N336" i="1"/>
  <c r="I337" i="1"/>
  <c r="K337" i="1"/>
  <c r="L337" i="1"/>
  <c r="M337" i="1"/>
  <c r="N337" i="1"/>
  <c r="I338" i="1"/>
  <c r="K338" i="1"/>
  <c r="L338" i="1"/>
  <c r="M338" i="1"/>
  <c r="N338" i="1"/>
  <c r="I339" i="1"/>
  <c r="K339" i="1"/>
  <c r="L339" i="1"/>
  <c r="M339" i="1"/>
  <c r="N339" i="1"/>
  <c r="I340" i="1"/>
  <c r="K340" i="1"/>
  <c r="L340" i="1"/>
  <c r="M340" i="1"/>
  <c r="N340" i="1"/>
  <c r="I341" i="1"/>
  <c r="K341" i="1"/>
  <c r="L341" i="1"/>
  <c r="M341" i="1"/>
  <c r="N341" i="1"/>
  <c r="I342" i="1"/>
  <c r="K342" i="1"/>
  <c r="L342" i="1"/>
  <c r="M342" i="1"/>
  <c r="N342" i="1"/>
  <c r="I345" i="1"/>
  <c r="K345" i="1"/>
  <c r="L345" i="1"/>
  <c r="M345" i="1"/>
  <c r="N345" i="1"/>
  <c r="I346" i="1"/>
  <c r="K346" i="1"/>
  <c r="L346" i="1"/>
  <c r="M346" i="1"/>
  <c r="N346" i="1"/>
  <c r="I347" i="1"/>
  <c r="K347" i="1"/>
  <c r="L347" i="1"/>
  <c r="M347" i="1"/>
  <c r="N347" i="1"/>
  <c r="I348" i="1"/>
  <c r="K348" i="1"/>
  <c r="L348" i="1"/>
  <c r="M348" i="1"/>
  <c r="N348" i="1"/>
  <c r="E349" i="1"/>
  <c r="F349" i="1"/>
  <c r="E350" i="1"/>
  <c r="I352" i="1"/>
  <c r="K352" i="1"/>
  <c r="L352" i="1"/>
  <c r="M352" i="1"/>
  <c r="N352" i="1"/>
  <c r="I353" i="1"/>
  <c r="K353" i="1"/>
  <c r="L353" i="1"/>
  <c r="M353" i="1"/>
  <c r="N353" i="1"/>
  <c r="I354" i="1"/>
  <c r="K354" i="1"/>
  <c r="K374" i="1" s="1"/>
  <c r="L354" i="1"/>
  <c r="M354" i="1"/>
  <c r="N354" i="1"/>
  <c r="I355" i="1"/>
  <c r="K355" i="1"/>
  <c r="L355" i="1"/>
  <c r="M355" i="1"/>
  <c r="N355" i="1"/>
  <c r="I356" i="1"/>
  <c r="K356" i="1"/>
  <c r="L356" i="1"/>
  <c r="M356" i="1"/>
  <c r="N356" i="1"/>
  <c r="I357" i="1"/>
  <c r="K357" i="1"/>
  <c r="L357" i="1"/>
  <c r="M357" i="1"/>
  <c r="N357" i="1"/>
  <c r="I358" i="1"/>
  <c r="K358" i="1"/>
  <c r="L358" i="1"/>
  <c r="M358" i="1"/>
  <c r="N358" i="1"/>
  <c r="N374" i="1" s="1"/>
  <c r="I359" i="1"/>
  <c r="K359" i="1"/>
  <c r="L359" i="1"/>
  <c r="M359" i="1"/>
  <c r="N359" i="1"/>
  <c r="I360" i="1"/>
  <c r="K360" i="1"/>
  <c r="L360" i="1"/>
  <c r="M360" i="1"/>
  <c r="N360" i="1"/>
  <c r="I361" i="1"/>
  <c r="K361" i="1"/>
  <c r="L361" i="1"/>
  <c r="M361" i="1"/>
  <c r="N361" i="1"/>
  <c r="I362" i="1"/>
  <c r="K362" i="1"/>
  <c r="L362" i="1"/>
  <c r="M362" i="1"/>
  <c r="N362" i="1"/>
  <c r="I363" i="1"/>
  <c r="K363" i="1"/>
  <c r="L363" i="1"/>
  <c r="M363" i="1"/>
  <c r="N363" i="1"/>
  <c r="I364" i="1"/>
  <c r="K364" i="1"/>
  <c r="L364" i="1"/>
  <c r="M364" i="1"/>
  <c r="N364" i="1"/>
  <c r="I365" i="1"/>
  <c r="K365" i="1"/>
  <c r="L365" i="1"/>
  <c r="M365" i="1"/>
  <c r="N365" i="1"/>
  <c r="I366" i="1"/>
  <c r="K366" i="1"/>
  <c r="L366" i="1"/>
  <c r="M366" i="1"/>
  <c r="N366" i="1"/>
  <c r="I367" i="1"/>
  <c r="K367" i="1"/>
  <c r="L367" i="1"/>
  <c r="M367" i="1"/>
  <c r="N367" i="1"/>
  <c r="I368" i="1"/>
  <c r="K368" i="1"/>
  <c r="L368" i="1"/>
  <c r="M368" i="1"/>
  <c r="N368" i="1"/>
  <c r="I369" i="1"/>
  <c r="K369" i="1"/>
  <c r="L369" i="1"/>
  <c r="M369" i="1"/>
  <c r="N369" i="1"/>
  <c r="I370" i="1"/>
  <c r="K370" i="1"/>
  <c r="L370" i="1"/>
  <c r="M370" i="1"/>
  <c r="N370" i="1"/>
  <c r="I371" i="1"/>
  <c r="K371" i="1"/>
  <c r="L371" i="1"/>
  <c r="M371" i="1"/>
  <c r="N371" i="1"/>
  <c r="I372" i="1"/>
  <c r="K372" i="1"/>
  <c r="L372" i="1"/>
  <c r="M372" i="1"/>
  <c r="N372" i="1"/>
  <c r="I373" i="1"/>
  <c r="K373" i="1"/>
  <c r="L373" i="1"/>
  <c r="M373" i="1"/>
  <c r="N373" i="1"/>
  <c r="E374" i="1"/>
  <c r="F374" i="1"/>
  <c r="F398" i="1" s="1"/>
  <c r="I375" i="1"/>
  <c r="K375" i="1"/>
  <c r="K397" i="1" s="1"/>
  <c r="L375" i="1"/>
  <c r="M375" i="1"/>
  <c r="M397" i="1" s="1"/>
  <c r="N375" i="1"/>
  <c r="I376" i="1"/>
  <c r="K376" i="1"/>
  <c r="L376" i="1"/>
  <c r="M376" i="1"/>
  <c r="N376" i="1"/>
  <c r="I377" i="1"/>
  <c r="K377" i="1"/>
  <c r="L377" i="1"/>
  <c r="M377" i="1"/>
  <c r="N377" i="1"/>
  <c r="N397" i="1" s="1"/>
  <c r="I378" i="1"/>
  <c r="K378" i="1"/>
  <c r="L378" i="1"/>
  <c r="M378" i="1"/>
  <c r="N378" i="1"/>
  <c r="I379" i="1"/>
  <c r="K379" i="1"/>
  <c r="L379" i="1"/>
  <c r="M379" i="1"/>
  <c r="N379" i="1"/>
  <c r="I380" i="1"/>
  <c r="K380" i="1"/>
  <c r="L380" i="1"/>
  <c r="M380" i="1"/>
  <c r="N380" i="1"/>
  <c r="I381" i="1"/>
  <c r="K381" i="1"/>
  <c r="L381" i="1"/>
  <c r="M381" i="1"/>
  <c r="N381" i="1"/>
  <c r="I382" i="1"/>
  <c r="K382" i="1"/>
  <c r="L382" i="1"/>
  <c r="M382" i="1"/>
  <c r="N382" i="1"/>
  <c r="I383" i="1"/>
  <c r="K383" i="1"/>
  <c r="L383" i="1"/>
  <c r="M383" i="1"/>
  <c r="N383" i="1"/>
  <c r="I384" i="1"/>
  <c r="K384" i="1"/>
  <c r="L384" i="1"/>
  <c r="M384" i="1"/>
  <c r="N384" i="1"/>
  <c r="I385" i="1"/>
  <c r="K385" i="1"/>
  <c r="L385" i="1"/>
  <c r="M385" i="1"/>
  <c r="N385" i="1"/>
  <c r="I386" i="1"/>
  <c r="K386" i="1"/>
  <c r="L386" i="1"/>
  <c r="M386" i="1"/>
  <c r="N386" i="1"/>
  <c r="I387" i="1"/>
  <c r="K387" i="1"/>
  <c r="L387" i="1"/>
  <c r="M387" i="1"/>
  <c r="N387" i="1"/>
  <c r="I388" i="1"/>
  <c r="K388" i="1"/>
  <c r="L388" i="1"/>
  <c r="M388" i="1"/>
  <c r="N388" i="1"/>
  <c r="I389" i="1"/>
  <c r="K389" i="1"/>
  <c r="L389" i="1"/>
  <c r="M389" i="1"/>
  <c r="N389" i="1"/>
  <c r="I390" i="1"/>
  <c r="K390" i="1"/>
  <c r="L390" i="1"/>
  <c r="M390" i="1"/>
  <c r="N390" i="1"/>
  <c r="I391" i="1"/>
  <c r="K391" i="1"/>
  <c r="L391" i="1"/>
  <c r="M391" i="1"/>
  <c r="N391" i="1"/>
  <c r="I392" i="1"/>
  <c r="K392" i="1"/>
  <c r="L392" i="1"/>
  <c r="M392" i="1"/>
  <c r="N392" i="1"/>
  <c r="I393" i="1"/>
  <c r="K393" i="1"/>
  <c r="L393" i="1"/>
  <c r="M393" i="1"/>
  <c r="N393" i="1"/>
  <c r="I394" i="1"/>
  <c r="K394" i="1"/>
  <c r="L394" i="1"/>
  <c r="M394" i="1"/>
  <c r="N394" i="1"/>
  <c r="I395" i="1"/>
  <c r="K395" i="1"/>
  <c r="L395" i="1"/>
  <c r="M395" i="1"/>
  <c r="N395" i="1"/>
  <c r="I396" i="1"/>
  <c r="K396" i="1"/>
  <c r="L396" i="1"/>
  <c r="M396" i="1"/>
  <c r="N396" i="1"/>
  <c r="E397" i="1"/>
  <c r="F397" i="1"/>
  <c r="E398" i="1"/>
  <c r="I400" i="1"/>
  <c r="K400" i="1"/>
  <c r="K455" i="1" s="1"/>
  <c r="L400" i="1"/>
  <c r="M400" i="1"/>
  <c r="N400" i="1"/>
  <c r="I401" i="1"/>
  <c r="K401" i="1"/>
  <c r="L401" i="1"/>
  <c r="L431" i="1" s="1"/>
  <c r="M401" i="1"/>
  <c r="M431" i="1" s="1"/>
  <c r="N401" i="1"/>
  <c r="N431" i="1" s="1"/>
  <c r="I402" i="1"/>
  <c r="K402" i="1"/>
  <c r="L402" i="1"/>
  <c r="M402" i="1"/>
  <c r="M455" i="1" s="1"/>
  <c r="N402" i="1"/>
  <c r="I403" i="1"/>
  <c r="K403" i="1"/>
  <c r="L403" i="1"/>
  <c r="M403" i="1"/>
  <c r="N403" i="1"/>
  <c r="I404" i="1"/>
  <c r="K404" i="1"/>
  <c r="L404" i="1"/>
  <c r="M404" i="1"/>
  <c r="N404" i="1"/>
  <c r="I405" i="1"/>
  <c r="K405" i="1"/>
  <c r="L405" i="1"/>
  <c r="M405" i="1"/>
  <c r="N405" i="1"/>
  <c r="I406" i="1"/>
  <c r="K406" i="1"/>
  <c r="L406" i="1"/>
  <c r="M406" i="1"/>
  <c r="N406" i="1"/>
  <c r="I407" i="1"/>
  <c r="K407" i="1"/>
  <c r="L407" i="1"/>
  <c r="M407" i="1"/>
  <c r="N407" i="1"/>
  <c r="I408" i="1"/>
  <c r="K408" i="1"/>
  <c r="L408" i="1"/>
  <c r="M408" i="1"/>
  <c r="N408" i="1"/>
  <c r="I409" i="1"/>
  <c r="K409" i="1"/>
  <c r="L409" i="1"/>
  <c r="M409" i="1"/>
  <c r="N409" i="1"/>
  <c r="I410" i="1"/>
  <c r="K410" i="1"/>
  <c r="L410" i="1"/>
  <c r="M410" i="1"/>
  <c r="N410" i="1"/>
  <c r="I411" i="1"/>
  <c r="K411" i="1"/>
  <c r="L411" i="1"/>
  <c r="M411" i="1"/>
  <c r="N411" i="1"/>
  <c r="I412" i="1"/>
  <c r="K412" i="1"/>
  <c r="L412" i="1"/>
  <c r="M412" i="1"/>
  <c r="N412" i="1"/>
  <c r="I413" i="1"/>
  <c r="K413" i="1"/>
  <c r="L413" i="1"/>
  <c r="M413" i="1"/>
  <c r="N413" i="1"/>
  <c r="I414" i="1"/>
  <c r="K414" i="1"/>
  <c r="L414" i="1"/>
  <c r="M414" i="1"/>
  <c r="N414" i="1"/>
  <c r="I415" i="1"/>
  <c r="K415" i="1"/>
  <c r="L415" i="1"/>
  <c r="M415" i="1"/>
  <c r="N415" i="1"/>
  <c r="I416" i="1"/>
  <c r="K416" i="1"/>
  <c r="L416" i="1"/>
  <c r="M416" i="1"/>
  <c r="N416" i="1"/>
  <c r="I417" i="1"/>
  <c r="K417" i="1"/>
  <c r="L417" i="1"/>
  <c r="M417" i="1"/>
  <c r="N417" i="1"/>
  <c r="I418" i="1"/>
  <c r="K418" i="1"/>
  <c r="L418" i="1"/>
  <c r="M418" i="1"/>
  <c r="N418" i="1"/>
  <c r="I419" i="1"/>
  <c r="K419" i="1"/>
  <c r="L419" i="1"/>
  <c r="M419" i="1"/>
  <c r="N419" i="1"/>
  <c r="I420" i="1"/>
  <c r="K420" i="1"/>
  <c r="L420" i="1"/>
  <c r="M420" i="1"/>
  <c r="N420" i="1"/>
  <c r="I421" i="1"/>
  <c r="K421" i="1"/>
  <c r="L421" i="1"/>
  <c r="M421" i="1"/>
  <c r="N421" i="1"/>
  <c r="I422" i="1"/>
  <c r="K422" i="1"/>
  <c r="L422" i="1"/>
  <c r="M422" i="1"/>
  <c r="N422" i="1"/>
  <c r="I423" i="1"/>
  <c r="K423" i="1"/>
  <c r="L423" i="1"/>
  <c r="M423" i="1"/>
  <c r="N423" i="1"/>
  <c r="I424" i="1"/>
  <c r="K424" i="1"/>
  <c r="L424" i="1"/>
  <c r="M424" i="1"/>
  <c r="N424" i="1"/>
  <c r="I425" i="1"/>
  <c r="K425" i="1"/>
  <c r="L425" i="1"/>
  <c r="M425" i="1"/>
  <c r="N425" i="1"/>
  <c r="I426" i="1"/>
  <c r="K426" i="1"/>
  <c r="L426" i="1"/>
  <c r="M426" i="1"/>
  <c r="N426" i="1"/>
  <c r="I427" i="1"/>
  <c r="K427" i="1"/>
  <c r="L427" i="1"/>
  <c r="M427" i="1"/>
  <c r="N427" i="1"/>
  <c r="I428" i="1"/>
  <c r="K428" i="1"/>
  <c r="L428" i="1"/>
  <c r="M428" i="1"/>
  <c r="N428" i="1"/>
  <c r="I429" i="1"/>
  <c r="K429" i="1"/>
  <c r="L429" i="1"/>
  <c r="M429" i="1"/>
  <c r="N429" i="1"/>
  <c r="I430" i="1"/>
  <c r="K430" i="1"/>
  <c r="L430" i="1"/>
  <c r="M430" i="1"/>
  <c r="N430" i="1"/>
  <c r="E431" i="1"/>
  <c r="F431" i="1"/>
  <c r="F455" i="1" s="1"/>
  <c r="K431" i="1"/>
  <c r="I432" i="1"/>
  <c r="K432" i="1"/>
  <c r="L432" i="1"/>
  <c r="L454" i="1" s="1"/>
  <c r="M432" i="1"/>
  <c r="M454" i="1" s="1"/>
  <c r="N432" i="1"/>
  <c r="I433" i="1"/>
  <c r="K433" i="1"/>
  <c r="L433" i="1"/>
  <c r="M433" i="1"/>
  <c r="N433" i="1"/>
  <c r="I434" i="1"/>
  <c r="K434" i="1"/>
  <c r="L434" i="1"/>
  <c r="M434" i="1"/>
  <c r="N434" i="1"/>
  <c r="I435" i="1"/>
  <c r="K435" i="1"/>
  <c r="L435" i="1"/>
  <c r="M435" i="1"/>
  <c r="N435" i="1"/>
  <c r="I436" i="1"/>
  <c r="K436" i="1"/>
  <c r="L436" i="1"/>
  <c r="M436" i="1"/>
  <c r="N436" i="1"/>
  <c r="I437" i="1"/>
  <c r="K437" i="1"/>
  <c r="L437" i="1"/>
  <c r="M437" i="1"/>
  <c r="N437" i="1"/>
  <c r="I438" i="1"/>
  <c r="K438" i="1"/>
  <c r="K454" i="1" s="1"/>
  <c r="L438" i="1"/>
  <c r="M438" i="1"/>
  <c r="N438" i="1"/>
  <c r="I439" i="1"/>
  <c r="K439" i="1"/>
  <c r="L439" i="1"/>
  <c r="M439" i="1"/>
  <c r="N439" i="1"/>
  <c r="I440" i="1"/>
  <c r="K440" i="1"/>
  <c r="L440" i="1"/>
  <c r="M440" i="1"/>
  <c r="N440" i="1"/>
  <c r="N454" i="1" s="1"/>
  <c r="I441" i="1"/>
  <c r="K441" i="1"/>
  <c r="L441" i="1"/>
  <c r="M441" i="1"/>
  <c r="N441" i="1"/>
  <c r="I442" i="1"/>
  <c r="K442" i="1"/>
  <c r="L442" i="1"/>
  <c r="M442" i="1"/>
  <c r="N442" i="1"/>
  <c r="I443" i="1"/>
  <c r="K443" i="1"/>
  <c r="L443" i="1"/>
  <c r="M443" i="1"/>
  <c r="N443" i="1"/>
  <c r="I444" i="1"/>
  <c r="K444" i="1"/>
  <c r="L444" i="1"/>
  <c r="M444" i="1"/>
  <c r="N444" i="1"/>
  <c r="I445" i="1"/>
  <c r="K445" i="1"/>
  <c r="L445" i="1"/>
  <c r="M445" i="1"/>
  <c r="N445" i="1"/>
  <c r="I446" i="1"/>
  <c r="K446" i="1"/>
  <c r="L446" i="1"/>
  <c r="M446" i="1"/>
  <c r="N446" i="1"/>
  <c r="I447" i="1"/>
  <c r="K447" i="1"/>
  <c r="L447" i="1"/>
  <c r="M447" i="1"/>
  <c r="N447" i="1"/>
  <c r="I448" i="1"/>
  <c r="K448" i="1"/>
  <c r="L448" i="1"/>
  <c r="M448" i="1"/>
  <c r="N448" i="1"/>
  <c r="I449" i="1"/>
  <c r="K449" i="1"/>
  <c r="L449" i="1"/>
  <c r="M449" i="1"/>
  <c r="N449" i="1"/>
  <c r="I450" i="1"/>
  <c r="K450" i="1"/>
  <c r="L450" i="1"/>
  <c r="M450" i="1"/>
  <c r="N450" i="1"/>
  <c r="I451" i="1"/>
  <c r="K451" i="1"/>
  <c r="L451" i="1"/>
  <c r="M451" i="1"/>
  <c r="N451" i="1"/>
  <c r="I452" i="1"/>
  <c r="K452" i="1"/>
  <c r="L452" i="1"/>
  <c r="M452" i="1"/>
  <c r="N452" i="1"/>
  <c r="I453" i="1"/>
  <c r="K453" i="1"/>
  <c r="L453" i="1"/>
  <c r="M453" i="1"/>
  <c r="N453" i="1"/>
  <c r="E454" i="1"/>
  <c r="F454" i="1"/>
  <c r="E455" i="1"/>
  <c r="I459" i="1"/>
  <c r="K459" i="1"/>
  <c r="L459" i="1"/>
  <c r="M459" i="1"/>
  <c r="N459" i="1"/>
  <c r="I460" i="1"/>
  <c r="K460" i="1"/>
  <c r="L460" i="1"/>
  <c r="L470" i="1" s="1"/>
  <c r="M460" i="1"/>
  <c r="M470" i="1" s="1"/>
  <c r="N460" i="1"/>
  <c r="I461" i="1"/>
  <c r="K461" i="1"/>
  <c r="L461" i="1"/>
  <c r="M461" i="1"/>
  <c r="N461" i="1"/>
  <c r="I462" i="1"/>
  <c r="K462" i="1"/>
  <c r="L462" i="1"/>
  <c r="M462" i="1"/>
  <c r="N462" i="1"/>
  <c r="I463" i="1"/>
  <c r="K463" i="1"/>
  <c r="L463" i="1"/>
  <c r="M463" i="1"/>
  <c r="N463" i="1"/>
  <c r="N470" i="1" s="1"/>
  <c r="I464" i="1"/>
  <c r="K464" i="1"/>
  <c r="L464" i="1"/>
  <c r="M464" i="1"/>
  <c r="N464" i="1"/>
  <c r="I465" i="1"/>
  <c r="K465" i="1"/>
  <c r="L465" i="1"/>
  <c r="M465" i="1"/>
  <c r="N465" i="1"/>
  <c r="I466" i="1"/>
  <c r="K466" i="1"/>
  <c r="L466" i="1"/>
  <c r="M466" i="1"/>
  <c r="N466" i="1"/>
  <c r="I467" i="1"/>
  <c r="K467" i="1"/>
  <c r="L467" i="1"/>
  <c r="M467" i="1"/>
  <c r="N467" i="1"/>
  <c r="I468" i="1"/>
  <c r="K468" i="1"/>
  <c r="L468" i="1"/>
  <c r="M468" i="1"/>
  <c r="N468" i="1"/>
  <c r="I469" i="1"/>
  <c r="K469" i="1"/>
  <c r="L469" i="1"/>
  <c r="M469" i="1"/>
  <c r="N469" i="1"/>
  <c r="E470" i="1"/>
  <c r="E476" i="1" s="1"/>
  <c r="I471" i="1"/>
  <c r="K471" i="1"/>
  <c r="K475" i="1" s="1"/>
  <c r="L471" i="1"/>
  <c r="M471" i="1"/>
  <c r="N471" i="1"/>
  <c r="I472" i="1"/>
  <c r="K472" i="1"/>
  <c r="L472" i="1"/>
  <c r="L475" i="1" s="1"/>
  <c r="M472" i="1"/>
  <c r="N472" i="1"/>
  <c r="I473" i="1"/>
  <c r="K473" i="1"/>
  <c r="L473" i="1"/>
  <c r="M473" i="1"/>
  <c r="N473" i="1"/>
  <c r="I474" i="1"/>
  <c r="K474" i="1"/>
  <c r="L474" i="1"/>
  <c r="M474" i="1"/>
  <c r="N474" i="1"/>
  <c r="E475" i="1"/>
  <c r="M475" i="1"/>
  <c r="N475" i="1"/>
  <c r="I478" i="1"/>
  <c r="K478" i="1"/>
  <c r="L478" i="1"/>
  <c r="L483" i="1" s="1"/>
  <c r="L487" i="1" s="1"/>
  <c r="M478" i="1"/>
  <c r="M491" i="1" s="1"/>
  <c r="N478" i="1"/>
  <c r="N491" i="1" s="1"/>
  <c r="I479" i="1"/>
  <c r="K479" i="1"/>
  <c r="K483" i="1" s="1"/>
  <c r="L479" i="1"/>
  <c r="M479" i="1"/>
  <c r="N479" i="1"/>
  <c r="I480" i="1"/>
  <c r="K480" i="1"/>
  <c r="L480" i="1"/>
  <c r="M480" i="1"/>
  <c r="M483" i="1" s="1"/>
  <c r="N480" i="1"/>
  <c r="I481" i="1"/>
  <c r="K481" i="1"/>
  <c r="L481" i="1"/>
  <c r="M481" i="1"/>
  <c r="N481" i="1"/>
  <c r="I482" i="1"/>
  <c r="K482" i="1"/>
  <c r="L482" i="1"/>
  <c r="M482" i="1"/>
  <c r="N482" i="1"/>
  <c r="E483" i="1"/>
  <c r="N483" i="1"/>
  <c r="I484" i="1"/>
  <c r="K484" i="1"/>
  <c r="L484" i="1"/>
  <c r="M484" i="1"/>
  <c r="N484" i="1"/>
  <c r="I485" i="1"/>
  <c r="K485" i="1"/>
  <c r="K487" i="1" s="1"/>
  <c r="L485" i="1"/>
  <c r="M485" i="1"/>
  <c r="M487" i="1" s="1"/>
  <c r="N485" i="1"/>
  <c r="I486" i="1"/>
  <c r="K486" i="1"/>
  <c r="L486" i="1"/>
  <c r="M486" i="1"/>
  <c r="N486" i="1"/>
  <c r="E487" i="1"/>
  <c r="N487" i="1"/>
  <c r="I488" i="1"/>
  <c r="K488" i="1"/>
  <c r="L488" i="1"/>
  <c r="M488" i="1"/>
  <c r="M490" i="1" s="1"/>
  <c r="N488" i="1"/>
  <c r="N490" i="1" s="1"/>
  <c r="I489" i="1"/>
  <c r="K489" i="1"/>
  <c r="L489" i="1"/>
  <c r="M489" i="1"/>
  <c r="N489" i="1"/>
  <c r="E490" i="1"/>
  <c r="K490" i="1"/>
  <c r="L490" i="1"/>
  <c r="E491" i="1"/>
  <c r="I493" i="1"/>
  <c r="K493" i="1"/>
  <c r="K497" i="1" s="1"/>
  <c r="L493" i="1"/>
  <c r="L497" i="1" s="1"/>
  <c r="L501" i="1" s="1"/>
  <c r="L504" i="1" s="1"/>
  <c r="M493" i="1"/>
  <c r="M497" i="1" s="1"/>
  <c r="N493" i="1"/>
  <c r="N497" i="1" s="1"/>
  <c r="I494" i="1"/>
  <c r="K494" i="1"/>
  <c r="L494" i="1"/>
  <c r="M494" i="1"/>
  <c r="N494" i="1"/>
  <c r="I495" i="1"/>
  <c r="K495" i="1"/>
  <c r="L495" i="1"/>
  <c r="M495" i="1"/>
  <c r="N495" i="1"/>
  <c r="I496" i="1"/>
  <c r="K496" i="1"/>
  <c r="K505" i="1" s="1"/>
  <c r="L496" i="1"/>
  <c r="M496" i="1"/>
  <c r="N496" i="1"/>
  <c r="E497" i="1"/>
  <c r="E505" i="1" s="1"/>
  <c r="I498" i="1"/>
  <c r="K498" i="1"/>
  <c r="K501" i="1" s="1"/>
  <c r="L498" i="1"/>
  <c r="M498" i="1"/>
  <c r="N498" i="1"/>
  <c r="I499" i="1"/>
  <c r="K499" i="1"/>
  <c r="L499" i="1"/>
  <c r="M499" i="1"/>
  <c r="N499" i="1"/>
  <c r="I500" i="1"/>
  <c r="K500" i="1"/>
  <c r="L500" i="1"/>
  <c r="M500" i="1"/>
  <c r="N500" i="1"/>
  <c r="E501" i="1"/>
  <c r="M501" i="1"/>
  <c r="N501" i="1"/>
  <c r="I502" i="1"/>
  <c r="K502" i="1"/>
  <c r="L502" i="1"/>
  <c r="M502" i="1"/>
  <c r="M504" i="1" s="1"/>
  <c r="N502" i="1"/>
  <c r="N504" i="1" s="1"/>
  <c r="I503" i="1"/>
  <c r="K503" i="1"/>
  <c r="L503" i="1"/>
  <c r="M503" i="1"/>
  <c r="N503" i="1"/>
  <c r="E504" i="1"/>
  <c r="K504" i="1"/>
  <c r="I507" i="1"/>
  <c r="K507" i="1"/>
  <c r="L507" i="1"/>
  <c r="L511" i="1" s="1"/>
  <c r="M507" i="1"/>
  <c r="M511" i="1" s="1"/>
  <c r="M519" i="1" s="1"/>
  <c r="N507" i="1"/>
  <c r="N511" i="1" s="1"/>
  <c r="I508" i="1"/>
  <c r="K508" i="1"/>
  <c r="L508" i="1"/>
  <c r="M508" i="1"/>
  <c r="N508" i="1"/>
  <c r="I509" i="1"/>
  <c r="K509" i="1"/>
  <c r="L509" i="1"/>
  <c r="M509" i="1"/>
  <c r="N509" i="1"/>
  <c r="I510" i="1"/>
  <c r="K510" i="1"/>
  <c r="L510" i="1"/>
  <c r="M510" i="1"/>
  <c r="N510" i="1"/>
  <c r="E511" i="1"/>
  <c r="E519" i="1" s="1"/>
  <c r="I512" i="1"/>
  <c r="K512" i="1"/>
  <c r="K515" i="1" s="1"/>
  <c r="L512" i="1"/>
  <c r="M512" i="1"/>
  <c r="N512" i="1"/>
  <c r="I513" i="1"/>
  <c r="K513" i="1"/>
  <c r="L513" i="1"/>
  <c r="M513" i="1"/>
  <c r="M515" i="1" s="1"/>
  <c r="N513" i="1"/>
  <c r="N515" i="1" s="1"/>
  <c r="I514" i="1"/>
  <c r="K514" i="1"/>
  <c r="L514" i="1"/>
  <c r="M514" i="1"/>
  <c r="N514" i="1"/>
  <c r="E515" i="1"/>
  <c r="I516" i="1"/>
  <c r="K516" i="1"/>
  <c r="K518" i="1" s="1"/>
  <c r="L516" i="1"/>
  <c r="L518" i="1" s="1"/>
  <c r="M516" i="1"/>
  <c r="N516" i="1"/>
  <c r="I517" i="1"/>
  <c r="K517" i="1"/>
  <c r="L517" i="1"/>
  <c r="M517" i="1"/>
  <c r="N517" i="1"/>
  <c r="E518" i="1"/>
  <c r="M518" i="1"/>
  <c r="N518" i="1"/>
  <c r="O519" i="1"/>
  <c r="F520" i="1"/>
  <c r="E536" i="1"/>
  <c r="K39" i="3" l="1"/>
  <c r="P33" i="3"/>
  <c r="P39" i="3"/>
  <c r="P36" i="3"/>
  <c r="O39" i="3"/>
  <c r="N39" i="3"/>
  <c r="M39" i="3"/>
  <c r="N7" i="3"/>
  <c r="L7" i="3"/>
  <c r="L39" i="3" s="1"/>
  <c r="N33" i="3"/>
  <c r="M33" i="3"/>
  <c r="L515" i="1"/>
  <c r="L519" i="1"/>
  <c r="F456" i="1"/>
  <c r="F521" i="1" s="1"/>
  <c r="L350" i="1"/>
  <c r="K519" i="1"/>
  <c r="N519" i="1"/>
  <c r="N455" i="1"/>
  <c r="N257" i="1"/>
  <c r="M505" i="1"/>
  <c r="K491" i="1"/>
  <c r="M292" i="1"/>
  <c r="N505" i="1"/>
  <c r="L505" i="1"/>
  <c r="L292" i="1"/>
  <c r="K258" i="1"/>
  <c r="K398" i="1"/>
  <c r="M374" i="1"/>
  <c r="M398" i="1" s="1"/>
  <c r="M326" i="1"/>
  <c r="M350" i="1" s="1"/>
  <c r="K292" i="1"/>
  <c r="M188" i="1"/>
  <c r="M257" i="1" s="1"/>
  <c r="K511" i="1"/>
  <c r="L374" i="1"/>
  <c r="L397" i="1" s="1"/>
  <c r="L326" i="1"/>
  <c r="N272" i="1"/>
  <c r="N292" i="1" s="1"/>
  <c r="L188" i="1"/>
  <c r="L257" i="1" s="1"/>
  <c r="E160" i="1"/>
  <c r="E258" i="1" s="1"/>
  <c r="K470" i="1"/>
  <c r="K476" i="1" s="1"/>
  <c r="N476" i="1"/>
  <c r="N520" i="1" s="1"/>
  <c r="K326" i="1"/>
  <c r="K350" i="1" s="1"/>
  <c r="K188" i="1"/>
  <c r="K257" i="1" s="1"/>
  <c r="N159" i="1"/>
  <c r="N160" i="1" s="1"/>
  <c r="M476" i="1"/>
  <c r="M520" i="1" s="1"/>
  <c r="M159" i="1"/>
  <c r="M160" i="1" s="1"/>
  <c r="L159" i="1"/>
  <c r="L160" i="1" s="1"/>
  <c r="L455" i="1"/>
  <c r="E257" i="1"/>
  <c r="E520" i="1"/>
  <c r="L476" i="1"/>
  <c r="L520" i="1" s="1"/>
  <c r="L491" i="1"/>
  <c r="N398" i="1"/>
  <c r="L258" i="1" l="1"/>
  <c r="N456" i="1"/>
  <c r="N521" i="1" s="1"/>
  <c r="N258" i="1"/>
  <c r="N2" i="1" s="1"/>
  <c r="K456" i="1"/>
  <c r="K521" i="1" s="1"/>
  <c r="K2" i="1"/>
  <c r="K520" i="1"/>
  <c r="M258" i="1"/>
  <c r="M456" i="1" s="1"/>
  <c r="M521" i="1" s="1"/>
  <c r="E456" i="1"/>
  <c r="E521" i="1" s="1"/>
  <c r="L398" i="1"/>
  <c r="M2" i="1" l="1"/>
  <c r="L2" i="1"/>
  <c r="L456" i="1"/>
  <c r="L52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/>
  </authors>
  <commentList>
    <comment ref="E60" authorId="0" shapeId="0" xr:uid="{00000000-0006-0000-0100-000001000000}">
      <text>
        <r>
          <rPr>
            <sz val="10"/>
            <color rgb="FF000000"/>
            <rFont val="Arimo"/>
          </rPr>
          <t xml:space="preserve">Au dessus de 1m80
</t>
        </r>
      </text>
    </comment>
    <comment ref="E61" authorId="0" shapeId="0" xr:uid="{00000000-0006-0000-0100-000002000000}">
      <text>
        <r>
          <rPr>
            <sz val="10"/>
            <color rgb="FF000000"/>
            <rFont val="Arimo"/>
          </rPr>
          <t xml:space="preserve">en dessous de 1m80
</t>
        </r>
      </text>
    </comment>
    <comment ref="E384" authorId="0" shapeId="0" xr:uid="{00000000-0006-0000-0100-000003000000}">
      <text>
        <r>
          <rPr>
            <sz val="10"/>
            <color rgb="FF000000"/>
            <rFont val="Arimo"/>
          </rPr>
          <t xml:space="preserve">Déjà comptabilisée avec la 1C08
</t>
        </r>
      </text>
    </comment>
  </commentList>
</comments>
</file>

<file path=xl/sharedStrings.xml><?xml version="1.0" encoding="utf-8"?>
<sst xmlns="http://schemas.openxmlformats.org/spreadsheetml/2006/main" count="3177" uniqueCount="675">
  <si>
    <t>Total général Bâtiment principal</t>
  </si>
  <si>
    <t>Total général des Halles</t>
  </si>
  <si>
    <t>Total Halle Énergétique</t>
  </si>
  <si>
    <t>Total 2ème étage</t>
  </si>
  <si>
    <t>RAP</t>
  </si>
  <si>
    <t>Halle Énergétique</t>
  </si>
  <si>
    <t>Bureau</t>
  </si>
  <si>
    <t>2ème étage</t>
  </si>
  <si>
    <t>2E02</t>
  </si>
  <si>
    <t>2E01</t>
  </si>
  <si>
    <t>Total 1er étage</t>
  </si>
  <si>
    <t>Circulat. + 2 escaliers métal. latéraux</t>
  </si>
  <si>
    <t>1er étage</t>
  </si>
  <si>
    <t>1E22</t>
  </si>
  <si>
    <t>1E19</t>
  </si>
  <si>
    <t>Total RDC</t>
  </si>
  <si>
    <t>Réserve Halle Energétique-Environ.</t>
  </si>
  <si>
    <t>RDC</t>
  </si>
  <si>
    <t>0E11</t>
  </si>
  <si>
    <t>Halle Energétique-Environnement</t>
  </si>
  <si>
    <t>Sanitaires-douche</t>
  </si>
  <si>
    <t>0E91</t>
  </si>
  <si>
    <t>Escalier métallique</t>
  </si>
  <si>
    <t>Total Halle Chimie</t>
  </si>
  <si>
    <t>Halle Chimie</t>
  </si>
  <si>
    <t>2C02</t>
  </si>
  <si>
    <t>2C01</t>
  </si>
  <si>
    <t>/</t>
  </si>
  <si>
    <t>Réserve</t>
  </si>
  <si>
    <t>1C20</t>
  </si>
  <si>
    <t>1C19</t>
  </si>
  <si>
    <t>Réserve Halle Poudres et procédés</t>
  </si>
  <si>
    <t>0C12</t>
  </si>
  <si>
    <t>Halle Poudres et Procédés</t>
  </si>
  <si>
    <t>Sanitaires</t>
  </si>
  <si>
    <t>0C91</t>
  </si>
  <si>
    <t>Total Halle Matériaux</t>
  </si>
  <si>
    <t>ICA</t>
  </si>
  <si>
    <t>Halle Matériaux</t>
  </si>
  <si>
    <t>2M02</t>
  </si>
  <si>
    <t>2M01</t>
  </si>
  <si>
    <t>1M20</t>
  </si>
  <si>
    <t>1M19</t>
  </si>
  <si>
    <t>Local technique Halle Matériaux</t>
  </si>
  <si>
    <t>0M12</t>
  </si>
  <si>
    <t>0M91</t>
  </si>
  <si>
    <t>TGBT</t>
  </si>
  <si>
    <t>0M84</t>
  </si>
  <si>
    <t>Total Services Techniques</t>
  </si>
  <si>
    <t>EMAC</t>
  </si>
  <si>
    <t>Services Techniques</t>
  </si>
  <si>
    <t>Escaliers vers local technique</t>
  </si>
  <si>
    <t>MPS-ST</t>
  </si>
  <si>
    <t>Sanitaires ateliers</t>
  </si>
  <si>
    <t>Salle archive</t>
  </si>
  <si>
    <t>1F18</t>
  </si>
  <si>
    <t>Atelier Electricité</t>
  </si>
  <si>
    <t>1F17</t>
  </si>
  <si>
    <t>0F92</t>
  </si>
  <si>
    <t>Vestiaire ateliers</t>
  </si>
  <si>
    <t>0F91</t>
  </si>
  <si>
    <t>Local réserve</t>
  </si>
  <si>
    <t>0F85</t>
  </si>
  <si>
    <t>Local Transfo</t>
  </si>
  <si>
    <t>0F84</t>
  </si>
  <si>
    <t>Escalier vers R+1</t>
  </si>
  <si>
    <t>Atelier Menuiserie</t>
  </si>
  <si>
    <t>0F13</t>
  </si>
  <si>
    <t>Garage</t>
  </si>
  <si>
    <t>0F12</t>
  </si>
  <si>
    <t>Atelier Plomberie</t>
  </si>
  <si>
    <t>0F11</t>
  </si>
  <si>
    <t>Atelier Mécanique</t>
  </si>
  <si>
    <t>0F10</t>
  </si>
  <si>
    <t>Atelier Peinture</t>
  </si>
  <si>
    <t>0F09</t>
  </si>
  <si>
    <t>Circulations</t>
  </si>
  <si>
    <t>Halle Services Techniques</t>
  </si>
  <si>
    <t>Total général Bâtiment école</t>
  </si>
  <si>
    <t>Total Epi Énergétique</t>
  </si>
  <si>
    <t>Epi Énergétique</t>
  </si>
  <si>
    <t>Escalier métallique + SAS</t>
  </si>
  <si>
    <t>1E20</t>
  </si>
  <si>
    <t>1E18</t>
  </si>
  <si>
    <t>1E17</t>
  </si>
  <si>
    <t>Laboratoire</t>
  </si>
  <si>
    <t>1E16</t>
  </si>
  <si>
    <t>1E15</t>
  </si>
  <si>
    <t>1E14</t>
  </si>
  <si>
    <t>1E13</t>
  </si>
  <si>
    <t>Salle reprographie</t>
  </si>
  <si>
    <t>1E12</t>
  </si>
  <si>
    <t>1E11</t>
  </si>
  <si>
    <t>1E10</t>
  </si>
  <si>
    <t>1E09</t>
  </si>
  <si>
    <t>1E08bis</t>
  </si>
  <si>
    <t>1E08</t>
  </si>
  <si>
    <t>1E07</t>
  </si>
  <si>
    <t>1E06</t>
  </si>
  <si>
    <t>1E05</t>
  </si>
  <si>
    <t>1E04</t>
  </si>
  <si>
    <t>1E03</t>
  </si>
  <si>
    <t>1E02</t>
  </si>
  <si>
    <t>1E01</t>
  </si>
  <si>
    <t>Circulation</t>
  </si>
  <si>
    <t>0E12</t>
  </si>
  <si>
    <t xml:space="preserve">Réserve produits </t>
  </si>
  <si>
    <t>0E10</t>
  </si>
  <si>
    <t>Rangement</t>
  </si>
  <si>
    <t>0E09</t>
  </si>
  <si>
    <t>0E08 C</t>
  </si>
  <si>
    <t>0E08 B</t>
  </si>
  <si>
    <t>0E08 A</t>
  </si>
  <si>
    <t>0E08</t>
  </si>
  <si>
    <t>0E07</t>
  </si>
  <si>
    <t>Salle de réunion</t>
  </si>
  <si>
    <t>0E06</t>
  </si>
  <si>
    <t>0E05</t>
  </si>
  <si>
    <t>Bureaux</t>
  </si>
  <si>
    <t>0E04</t>
  </si>
  <si>
    <t>SAS</t>
  </si>
  <si>
    <t>0E03</t>
  </si>
  <si>
    <t xml:space="preserve">Bureau </t>
  </si>
  <si>
    <t>0E02</t>
  </si>
  <si>
    <t>0E01bis</t>
  </si>
  <si>
    <t>0E01</t>
  </si>
  <si>
    <t>Total Epi Chimie</t>
  </si>
  <si>
    <t>Epi Chimie</t>
  </si>
  <si>
    <t>1C18</t>
  </si>
  <si>
    <t>1C17</t>
  </si>
  <si>
    <t>1C16</t>
  </si>
  <si>
    <t>1C15</t>
  </si>
  <si>
    <t>1C14</t>
  </si>
  <si>
    <t>1C13</t>
  </si>
  <si>
    <t>1C12</t>
  </si>
  <si>
    <t>Reprographie</t>
  </si>
  <si>
    <t>1C11</t>
  </si>
  <si>
    <t>1C10</t>
  </si>
  <si>
    <t>1C09</t>
  </si>
  <si>
    <t>1C8bis</t>
  </si>
  <si>
    <t>1C08</t>
  </si>
  <si>
    <t>1C07bis</t>
  </si>
  <si>
    <t>1C07</t>
  </si>
  <si>
    <t>1C06</t>
  </si>
  <si>
    <t>1C05</t>
  </si>
  <si>
    <t>1C04</t>
  </si>
  <si>
    <t>1C03</t>
  </si>
  <si>
    <t>1C02</t>
  </si>
  <si>
    <t>1C01</t>
  </si>
  <si>
    <t>0C11</t>
  </si>
  <si>
    <t>0C10</t>
  </si>
  <si>
    <t>0C09</t>
  </si>
  <si>
    <t>0C08</t>
  </si>
  <si>
    <t>0C06</t>
  </si>
  <si>
    <t>0C07</t>
  </si>
  <si>
    <t>0C05</t>
  </si>
  <si>
    <t>0C04</t>
  </si>
  <si>
    <t>0C03</t>
  </si>
  <si>
    <t>0C02</t>
  </si>
  <si>
    <t>0C01</t>
  </si>
  <si>
    <t>Total Epi Matériaux</t>
  </si>
  <si>
    <t>Epi Matériaux</t>
  </si>
  <si>
    <t>1M18</t>
  </si>
  <si>
    <t>1M17</t>
  </si>
  <si>
    <t>1M163</t>
  </si>
  <si>
    <t>1M162</t>
  </si>
  <si>
    <t>1M16</t>
  </si>
  <si>
    <t>1M15</t>
  </si>
  <si>
    <t>1M14</t>
  </si>
  <si>
    <t>1M13</t>
  </si>
  <si>
    <t>1M12</t>
  </si>
  <si>
    <t>1M11</t>
  </si>
  <si>
    <t>1M10</t>
  </si>
  <si>
    <t>1M09</t>
  </si>
  <si>
    <t>1M08</t>
  </si>
  <si>
    <t>1M07</t>
  </si>
  <si>
    <t>1M06</t>
  </si>
  <si>
    <t>1M05</t>
  </si>
  <si>
    <t>1M04</t>
  </si>
  <si>
    <t>1M03</t>
  </si>
  <si>
    <t>1M02</t>
  </si>
  <si>
    <t>1M01</t>
  </si>
  <si>
    <t>0M11c</t>
  </si>
  <si>
    <t>0M11b</t>
  </si>
  <si>
    <t>0M11</t>
  </si>
  <si>
    <t>0M10c</t>
  </si>
  <si>
    <t>0M10b</t>
  </si>
  <si>
    <t>0M10</t>
  </si>
  <si>
    <t>0M09c</t>
  </si>
  <si>
    <t>0M09b</t>
  </si>
  <si>
    <t>0M09</t>
  </si>
  <si>
    <t>0M08c</t>
  </si>
  <si>
    <t>0M08b</t>
  </si>
  <si>
    <t>0M08</t>
  </si>
  <si>
    <t>0M07</t>
  </si>
  <si>
    <t>0M06c</t>
  </si>
  <si>
    <t>0M06b</t>
  </si>
  <si>
    <t>Laboratoire MEB/Photo/Optique</t>
  </si>
  <si>
    <t>0M06</t>
  </si>
  <si>
    <t>Salle informatique</t>
  </si>
  <si>
    <t xml:space="preserve">0M05 </t>
  </si>
  <si>
    <t>0M04d</t>
  </si>
  <si>
    <t>0M04c</t>
  </si>
  <si>
    <t>0M04b</t>
  </si>
  <si>
    <t>0M04</t>
  </si>
  <si>
    <t>0M03c</t>
  </si>
  <si>
    <t>0M03b</t>
  </si>
  <si>
    <t>0M03</t>
  </si>
  <si>
    <t>0M02c</t>
  </si>
  <si>
    <t>0M02b</t>
  </si>
  <si>
    <t>0M02</t>
  </si>
  <si>
    <t>0M01c</t>
  </si>
  <si>
    <t>0M01b</t>
  </si>
  <si>
    <t>0M01</t>
  </si>
  <si>
    <t>Total Epi Formation</t>
  </si>
  <si>
    <t>Epi Formation</t>
  </si>
  <si>
    <t>escalier + SAS</t>
  </si>
  <si>
    <t>FOR-C</t>
  </si>
  <si>
    <t>Salle de cours</t>
  </si>
  <si>
    <t>1F16</t>
  </si>
  <si>
    <t>1F15</t>
  </si>
  <si>
    <t>1F14</t>
  </si>
  <si>
    <t>1F13</t>
  </si>
  <si>
    <t>Laboratoire de langues</t>
  </si>
  <si>
    <t>1F12</t>
  </si>
  <si>
    <t>1F11</t>
  </si>
  <si>
    <t>1F10</t>
  </si>
  <si>
    <t>Salle de langues</t>
  </si>
  <si>
    <t>1F09</t>
  </si>
  <si>
    <t>Bureau de langues</t>
  </si>
  <si>
    <t>1F08</t>
  </si>
  <si>
    <t>1F07</t>
  </si>
  <si>
    <t>Salle de réunions Prof. de langues</t>
  </si>
  <si>
    <t>1F06</t>
  </si>
  <si>
    <t>1F05</t>
  </si>
  <si>
    <t>1F04</t>
  </si>
  <si>
    <t>1F03</t>
  </si>
  <si>
    <t>1F02</t>
  </si>
  <si>
    <t>1F01</t>
  </si>
  <si>
    <t>Local Ménage</t>
  </si>
  <si>
    <t>Local informatique</t>
  </si>
  <si>
    <t>0F83</t>
  </si>
  <si>
    <t>Local électrique</t>
  </si>
  <si>
    <t>0F82</t>
  </si>
  <si>
    <t>Salles de cours (35 places)</t>
  </si>
  <si>
    <t>0F08</t>
  </si>
  <si>
    <t>0F07</t>
  </si>
  <si>
    <t>Salles de cours (35 places ?)</t>
  </si>
  <si>
    <t>0F06</t>
  </si>
  <si>
    <t>0F05</t>
  </si>
  <si>
    <t>Salles de cours (75 places)</t>
  </si>
  <si>
    <t>0F04</t>
  </si>
  <si>
    <t>0F03</t>
  </si>
  <si>
    <t>0F02</t>
  </si>
  <si>
    <t>0F01</t>
  </si>
  <si>
    <t>Total Bâtiment école</t>
  </si>
  <si>
    <t>Bâtiment école</t>
  </si>
  <si>
    <t>Salle de classe</t>
  </si>
  <si>
    <t>2A73</t>
  </si>
  <si>
    <t>2A71</t>
  </si>
  <si>
    <t>Sanitaires Amphithéatre</t>
  </si>
  <si>
    <t>2A98</t>
  </si>
  <si>
    <t>2A97</t>
  </si>
  <si>
    <t>Circulation Amphithéatre</t>
  </si>
  <si>
    <t>AMPHITHEATRE 200 places</t>
  </si>
  <si>
    <t>2A48</t>
  </si>
  <si>
    <t>2A46</t>
  </si>
  <si>
    <t>Sanitaires noyau</t>
  </si>
  <si>
    <t>2A96</t>
  </si>
  <si>
    <t>MBF</t>
  </si>
  <si>
    <t>Archives vivantes SGDAF</t>
  </si>
  <si>
    <t>2A691</t>
  </si>
  <si>
    <t>Circulation Noyau</t>
  </si>
  <si>
    <t>MPS-HEB</t>
  </si>
  <si>
    <t>2A69</t>
  </si>
  <si>
    <t>2A67</t>
  </si>
  <si>
    <t>DIR-Extra</t>
  </si>
  <si>
    <t>2A65</t>
  </si>
  <si>
    <t>RRI</t>
  </si>
  <si>
    <t>2A63</t>
  </si>
  <si>
    <t>2A61</t>
  </si>
  <si>
    <t>2A59</t>
  </si>
  <si>
    <t>2A57</t>
  </si>
  <si>
    <t>2A55</t>
  </si>
  <si>
    <t>2A53</t>
  </si>
  <si>
    <t>2A51</t>
  </si>
  <si>
    <t>FOR-A</t>
  </si>
  <si>
    <t>2A49B</t>
  </si>
  <si>
    <t>2A49</t>
  </si>
  <si>
    <t xml:space="preserve">                     - sanitaires (HOMMES)</t>
  </si>
  <si>
    <t>2A85</t>
  </si>
  <si>
    <t xml:space="preserve">                     - sanitaires (DAMES)</t>
  </si>
  <si>
    <t>2A95</t>
  </si>
  <si>
    <t xml:space="preserve">                     - gradins + circulation</t>
  </si>
  <si>
    <t>AMPHITHEATRE - circulations vers WC</t>
  </si>
  <si>
    <t>2A44</t>
  </si>
  <si>
    <t>2A93</t>
  </si>
  <si>
    <t>2A471</t>
  </si>
  <si>
    <t>Circulation Noyau/Mat.</t>
  </si>
  <si>
    <t>2A47</t>
  </si>
  <si>
    <t>2A45</t>
  </si>
  <si>
    <t>2A43</t>
  </si>
  <si>
    <t>2A42F</t>
  </si>
  <si>
    <t>2A42E</t>
  </si>
  <si>
    <t>2A42D</t>
  </si>
  <si>
    <t>2A42C</t>
  </si>
  <si>
    <t>2A42B</t>
  </si>
  <si>
    <t>2A42A</t>
  </si>
  <si>
    <t>2A41</t>
  </si>
  <si>
    <t>2A40</t>
  </si>
  <si>
    <t>2A39</t>
  </si>
  <si>
    <t>2A38</t>
  </si>
  <si>
    <t>2A37</t>
  </si>
  <si>
    <t>Rangement/Archives DE</t>
  </si>
  <si>
    <t>2A36</t>
  </si>
  <si>
    <t>2A35</t>
  </si>
  <si>
    <t>2A34</t>
  </si>
  <si>
    <t>2A33</t>
  </si>
  <si>
    <t>2A32</t>
  </si>
  <si>
    <t>2A31</t>
  </si>
  <si>
    <t>2A30</t>
  </si>
  <si>
    <t>2A29</t>
  </si>
  <si>
    <t>2A28</t>
  </si>
  <si>
    <t>2A92</t>
  </si>
  <si>
    <t>Archives vivantes SGRH</t>
  </si>
  <si>
    <t>2A271</t>
  </si>
  <si>
    <t>Circulation noyau Poudres</t>
  </si>
  <si>
    <t>RPE</t>
  </si>
  <si>
    <t>Bureau DREAL</t>
  </si>
  <si>
    <t>2A27</t>
  </si>
  <si>
    <t>2A26</t>
  </si>
  <si>
    <t>MPS-HSE</t>
  </si>
  <si>
    <t>Bureau CP-HSE</t>
  </si>
  <si>
    <t>2A25</t>
  </si>
  <si>
    <t>2A24</t>
  </si>
  <si>
    <t>DIR-Q</t>
  </si>
  <si>
    <t>2A23</t>
  </si>
  <si>
    <t>COM</t>
  </si>
  <si>
    <t>Bureau Com</t>
  </si>
  <si>
    <t>2A22</t>
  </si>
  <si>
    <t>Office + Photo.+ Archives D</t>
  </si>
  <si>
    <t>2A20b</t>
  </si>
  <si>
    <t>Salle du Conseil</t>
  </si>
  <si>
    <t>2A21</t>
  </si>
  <si>
    <t>2A20</t>
  </si>
  <si>
    <t>2A19</t>
  </si>
  <si>
    <t>2A18</t>
  </si>
  <si>
    <t>DIR</t>
  </si>
  <si>
    <t>Bureau Directrice adjointe</t>
  </si>
  <si>
    <t>2A17</t>
  </si>
  <si>
    <t>2A16B</t>
  </si>
  <si>
    <t>Bureau Secrétaire Générale</t>
  </si>
  <si>
    <t>2A16A</t>
  </si>
  <si>
    <t>MPS</t>
  </si>
  <si>
    <t>Bureau Chef Dép Infrastructure &amp; Logistique</t>
  </si>
  <si>
    <t>2A15</t>
  </si>
  <si>
    <t>Bureau Secrétariat DIR + SG</t>
  </si>
  <si>
    <t>2A14</t>
  </si>
  <si>
    <t>Bureau directeur</t>
  </si>
  <si>
    <t>2A12</t>
  </si>
  <si>
    <t>2A91</t>
  </si>
  <si>
    <t>Archives vivantes SGF</t>
  </si>
  <si>
    <t>2A131</t>
  </si>
  <si>
    <t>Circulations noyau Energéti/Envir</t>
  </si>
  <si>
    <t>Local de rangement</t>
  </si>
  <si>
    <t>Rangt</t>
  </si>
  <si>
    <t>2A13</t>
  </si>
  <si>
    <t>2A11</t>
  </si>
  <si>
    <t>2A10</t>
  </si>
  <si>
    <t>2A08B</t>
  </si>
  <si>
    <t>2A09</t>
  </si>
  <si>
    <t>2A08</t>
  </si>
  <si>
    <t>2A05</t>
  </si>
  <si>
    <t>2A06B</t>
  </si>
  <si>
    <t>2A06</t>
  </si>
  <si>
    <t>Repro</t>
  </si>
  <si>
    <t>2A04</t>
  </si>
  <si>
    <t>2A03</t>
  </si>
  <si>
    <t>2A02</t>
  </si>
  <si>
    <t>2A01</t>
  </si>
  <si>
    <t>Sanitaires noyaux (4)</t>
  </si>
  <si>
    <t>Escaliers (4) du R+1 au R+2</t>
  </si>
  <si>
    <t>Circulation couloir Épi E</t>
  </si>
  <si>
    <t>Circulation couloir Épi C</t>
  </si>
  <si>
    <t>Circulation couloir Épi M</t>
  </si>
  <si>
    <t>Circulation couloir Épi F</t>
  </si>
  <si>
    <t>Circulation - couloir A01 - A05</t>
  </si>
  <si>
    <t>Circulation - couloir A07 - A18</t>
  </si>
  <si>
    <t>Circulation - couloir A19 - A26</t>
  </si>
  <si>
    <t>Circulation - couloir A23 - A29</t>
  </si>
  <si>
    <t>Circulation - couloir A31 - A35</t>
  </si>
  <si>
    <t>1A35</t>
  </si>
  <si>
    <t>1A33</t>
  </si>
  <si>
    <t>1A31</t>
  </si>
  <si>
    <t>AMPHITHEATRE 200 places n° 1</t>
  </si>
  <si>
    <t>1A32</t>
  </si>
  <si>
    <t>AMPHITHEATRE 200 places n° 2</t>
  </si>
  <si>
    <t>1A30</t>
  </si>
  <si>
    <t>1A29</t>
  </si>
  <si>
    <t>FOR-S</t>
  </si>
  <si>
    <t xml:space="preserve">                          - Régie AUDIO</t>
  </si>
  <si>
    <t xml:space="preserve">                          - Gradins RDC</t>
  </si>
  <si>
    <t xml:space="preserve">                          - Rangement</t>
  </si>
  <si>
    <t>AMPHITHEATRE - Circulations</t>
  </si>
  <si>
    <t>1A28</t>
  </si>
  <si>
    <t>Local rangement + Brassage</t>
  </si>
  <si>
    <t>1A27b</t>
  </si>
  <si>
    <t>Salle TP Sec Matériaux</t>
  </si>
  <si>
    <t>1A27</t>
  </si>
  <si>
    <t>1A25b</t>
  </si>
  <si>
    <t xml:space="preserve">Salle TP </t>
  </si>
  <si>
    <t>1A25</t>
  </si>
  <si>
    <t>Salle d'option</t>
  </si>
  <si>
    <t>1A23</t>
  </si>
  <si>
    <t>1A26</t>
  </si>
  <si>
    <t>1A24</t>
  </si>
  <si>
    <t>1A22</t>
  </si>
  <si>
    <t>Salle d'option matériaux</t>
  </si>
  <si>
    <t>1A21</t>
  </si>
  <si>
    <t>1A20</t>
  </si>
  <si>
    <t>Salle d'option Poudres et Procédés</t>
  </si>
  <si>
    <t>1A19</t>
  </si>
  <si>
    <t>DRI</t>
  </si>
  <si>
    <t>1A18B</t>
  </si>
  <si>
    <t>1A18A</t>
  </si>
  <si>
    <t>1A17</t>
  </si>
  <si>
    <t>1A16</t>
  </si>
  <si>
    <t>1A14</t>
  </si>
  <si>
    <t>1A12</t>
  </si>
  <si>
    <t>1A11b</t>
  </si>
  <si>
    <t>Salle pédagogie active</t>
  </si>
  <si>
    <t>1A11</t>
  </si>
  <si>
    <t>1A10</t>
  </si>
  <si>
    <t>1A09b</t>
  </si>
  <si>
    <t>1A09</t>
  </si>
  <si>
    <t>1A08</t>
  </si>
  <si>
    <t>Salle d'option énergétique</t>
  </si>
  <si>
    <t>1A07</t>
  </si>
  <si>
    <t>Salle d'option GI</t>
  </si>
  <si>
    <t>1A06</t>
  </si>
  <si>
    <t>CGI</t>
  </si>
  <si>
    <t>1A05</t>
  </si>
  <si>
    <t>1A04e</t>
  </si>
  <si>
    <t>Bureau GI</t>
  </si>
  <si>
    <t>1A04d</t>
  </si>
  <si>
    <t>1A04c</t>
  </si>
  <si>
    <t>1A04b</t>
  </si>
  <si>
    <t>1A04</t>
  </si>
  <si>
    <t>1A03c</t>
  </si>
  <si>
    <t>1A03b</t>
  </si>
  <si>
    <t>1A03</t>
  </si>
  <si>
    <t>1A02b</t>
  </si>
  <si>
    <t>1A02</t>
  </si>
  <si>
    <t>1A01b</t>
  </si>
  <si>
    <t>1A01</t>
  </si>
  <si>
    <t>0A51</t>
  </si>
  <si>
    <t>Local photocopieur - imprimante élèves</t>
  </si>
  <si>
    <t>0A49</t>
  </si>
  <si>
    <t>Salle SUN n° 2</t>
  </si>
  <si>
    <t>0A47</t>
  </si>
  <si>
    <t>Salle informatique - Multi-Média</t>
  </si>
  <si>
    <t>0A34</t>
  </si>
  <si>
    <t>0A32</t>
  </si>
  <si>
    <t>Couloir</t>
  </si>
  <si>
    <t xml:space="preserve">Salle de réunion </t>
  </si>
  <si>
    <t>0A28E</t>
  </si>
  <si>
    <t>Salle syndicale</t>
  </si>
  <si>
    <t>0A28D</t>
  </si>
  <si>
    <t>0A28C</t>
  </si>
  <si>
    <t>0A28B</t>
  </si>
  <si>
    <t>0A28A</t>
  </si>
  <si>
    <t>MSI-Rep</t>
  </si>
  <si>
    <t>0A30e</t>
  </si>
  <si>
    <t>Reprographie - réserve papier</t>
  </si>
  <si>
    <t>0A30d</t>
  </si>
  <si>
    <t>Reprographie - local photo</t>
  </si>
  <si>
    <t>0A30c</t>
  </si>
  <si>
    <t>0A30b</t>
  </si>
  <si>
    <t>0A30</t>
  </si>
  <si>
    <t>Escalier du noyau Formation</t>
  </si>
  <si>
    <t>0A114</t>
  </si>
  <si>
    <t>Circulation vers Epi Formation</t>
  </si>
  <si>
    <t>0A99</t>
  </si>
  <si>
    <t>Sanitaires Noyau Formation</t>
  </si>
  <si>
    <t>0A98</t>
  </si>
  <si>
    <t>Circulation vers épi Formation</t>
  </si>
  <si>
    <t>Amphi 35</t>
  </si>
  <si>
    <t>0A45</t>
  </si>
  <si>
    <t>Salle MASC</t>
  </si>
  <si>
    <t>0A43</t>
  </si>
  <si>
    <t>Salle MOOC</t>
  </si>
  <si>
    <t>0A41</t>
  </si>
  <si>
    <t>Bureau Infirmier + sas</t>
  </si>
  <si>
    <t>0A39</t>
  </si>
  <si>
    <t>Secrétariat Infirmerie + entrée + WC</t>
  </si>
  <si>
    <t>0A37</t>
  </si>
  <si>
    <t>0A35</t>
  </si>
  <si>
    <t>0A33</t>
  </si>
  <si>
    <t>Sanitaires (urinoirs)</t>
  </si>
  <si>
    <t>0A95</t>
  </si>
  <si>
    <t>0A31b</t>
  </si>
  <si>
    <t>0A31</t>
  </si>
  <si>
    <t>Bureau Maintenance (plans SGT)</t>
  </si>
  <si>
    <t>0A29</t>
  </si>
  <si>
    <t>* Escaliers</t>
  </si>
  <si>
    <t>* Rangement</t>
  </si>
  <si>
    <t>0A26 B</t>
  </si>
  <si>
    <t>0A26 A</t>
  </si>
  <si>
    <t>* Sanitaires (0A96 + 0A97)</t>
  </si>
  <si>
    <t>* Circulation</t>
  </si>
  <si>
    <t>* Déambulatoire</t>
  </si>
  <si>
    <t>AMPHITHEATRE</t>
  </si>
  <si>
    <t>0A26</t>
  </si>
  <si>
    <t>Sanitaires noyau Matériaux</t>
  </si>
  <si>
    <t>0A94</t>
  </si>
  <si>
    <t>Escalier noyau Matériaux</t>
  </si>
  <si>
    <t>0A113</t>
  </si>
  <si>
    <t>Circulation vers Epi Matériaux</t>
  </si>
  <si>
    <t>Escaliers Hall (Forum) (R1+R2)</t>
  </si>
  <si>
    <t>Circulations Hall</t>
  </si>
  <si>
    <t>Escaliers CDI</t>
  </si>
  <si>
    <t>0A27</t>
  </si>
  <si>
    <t xml:space="preserve">Archives CDI </t>
  </si>
  <si>
    <t>0A27f</t>
  </si>
  <si>
    <t>Reprographie CDI</t>
  </si>
  <si>
    <t>0A27e</t>
  </si>
  <si>
    <t>0A27d</t>
  </si>
  <si>
    <t>Bureaux CDI</t>
  </si>
  <si>
    <t>0A27c</t>
  </si>
  <si>
    <t>0A27b</t>
  </si>
  <si>
    <t>Salle de lecture (étage)</t>
  </si>
  <si>
    <t>CDI RDC</t>
  </si>
  <si>
    <t>Total général</t>
  </si>
  <si>
    <t>Hall d'accueil</t>
  </si>
  <si>
    <t>Escalier Noyau Chimie</t>
  </si>
  <si>
    <t>0A112</t>
  </si>
  <si>
    <t>Circulations vers Chimie</t>
  </si>
  <si>
    <t>Sanitaires Noyau Chimie</t>
  </si>
  <si>
    <t>0A93</t>
  </si>
  <si>
    <t>Sanitaires Cafetéria</t>
  </si>
  <si>
    <t>0A92</t>
  </si>
  <si>
    <t>Circulation Cafetéria</t>
  </si>
  <si>
    <t>0A104</t>
  </si>
  <si>
    <t xml:space="preserve">Laboratoire </t>
  </si>
  <si>
    <t>0A25</t>
  </si>
  <si>
    <t>Rangement/Bar</t>
  </si>
  <si>
    <t>0A24</t>
  </si>
  <si>
    <t>Cafeteria</t>
  </si>
  <si>
    <t>0A120</t>
  </si>
  <si>
    <t>MSI</t>
  </si>
  <si>
    <t>Bureau - Informatique</t>
  </si>
  <si>
    <t>0A23B</t>
  </si>
  <si>
    <t>RPE-Alumni</t>
  </si>
  <si>
    <t>Bureau Alumni</t>
  </si>
  <si>
    <t>0A23A</t>
  </si>
  <si>
    <t>Étiquettes de lignes</t>
  </si>
  <si>
    <t>0A22</t>
  </si>
  <si>
    <t>0A21</t>
  </si>
  <si>
    <t>0A20</t>
  </si>
  <si>
    <t>0A19</t>
  </si>
  <si>
    <t>0A18</t>
  </si>
  <si>
    <t>0A17</t>
  </si>
  <si>
    <t>0A16</t>
  </si>
  <si>
    <t>0A15B</t>
  </si>
  <si>
    <t>Serveur</t>
  </si>
  <si>
    <t>0A15A</t>
  </si>
  <si>
    <t>Bureau Informatique</t>
  </si>
  <si>
    <t>0A13</t>
  </si>
  <si>
    <t>0A11</t>
  </si>
  <si>
    <t>Escaliers du noyau Energétique/Env</t>
  </si>
  <si>
    <t>0A111</t>
  </si>
  <si>
    <t>Circulation vers Epi Energétique/E</t>
  </si>
  <si>
    <t>0A102</t>
  </si>
  <si>
    <t>Circulation CGI RDC</t>
  </si>
  <si>
    <t>0A101</t>
  </si>
  <si>
    <t>Sanitaires - Noyau E/E</t>
  </si>
  <si>
    <t>0A91</t>
  </si>
  <si>
    <t>Salle de reprographie</t>
  </si>
  <si>
    <t>0A09c</t>
  </si>
  <si>
    <t>0A09b</t>
  </si>
  <si>
    <t>0A14</t>
  </si>
  <si>
    <t>0A12b</t>
  </si>
  <si>
    <t>0A12</t>
  </si>
  <si>
    <t>0A10</t>
  </si>
  <si>
    <t>0A09</t>
  </si>
  <si>
    <t>0A08</t>
  </si>
  <si>
    <t>0A07</t>
  </si>
  <si>
    <t>0A06</t>
  </si>
  <si>
    <t>0A05</t>
  </si>
  <si>
    <t>0A04</t>
  </si>
  <si>
    <t>0A03</t>
  </si>
  <si>
    <t>0A02</t>
  </si>
  <si>
    <t>0A01</t>
  </si>
  <si>
    <t>Bâtiment principal</t>
  </si>
  <si>
    <t>SHOB</t>
  </si>
  <si>
    <t>SHON</t>
  </si>
  <si>
    <t>SUB</t>
  </si>
  <si>
    <t>SUN</t>
  </si>
  <si>
    <t>N°</t>
  </si>
  <si>
    <t>RUBRIQUE</t>
  </si>
  <si>
    <t>SERVICE</t>
  </si>
  <si>
    <t>Postes de travail</t>
  </si>
  <si>
    <t>SURFACE (m²)</t>
  </si>
  <si>
    <t>Localisation</t>
  </si>
  <si>
    <t>DESIGNATION</t>
  </si>
  <si>
    <t>Niveau</t>
  </si>
  <si>
    <t>N° de salle</t>
  </si>
  <si>
    <t>PdT</t>
  </si>
  <si>
    <t>Bât. CGI</t>
  </si>
  <si>
    <t>Hall</t>
  </si>
  <si>
    <t>Bureau 1 - 0GI08</t>
  </si>
  <si>
    <t>Bureau 2 - 0GI09</t>
  </si>
  <si>
    <t>Bureau 3 - 0GI11</t>
  </si>
  <si>
    <t>Bureau 4 - 0GI10</t>
  </si>
  <si>
    <t>Local imprimante</t>
  </si>
  <si>
    <t>Salle de réunion - 0GI07</t>
  </si>
  <si>
    <t>Plateforme de recherche</t>
  </si>
  <si>
    <t>Sanitaire H</t>
  </si>
  <si>
    <t>Sanitaire F</t>
  </si>
  <si>
    <t>Total Bât CGI</t>
  </si>
  <si>
    <t>Total Bât Innov'A</t>
  </si>
  <si>
    <t>WC F</t>
  </si>
  <si>
    <t>Bât. Innov'Action</t>
  </si>
  <si>
    <t>WC H</t>
  </si>
  <si>
    <t>TP Transferts</t>
  </si>
  <si>
    <t>TP Optique et Rayonnement</t>
  </si>
  <si>
    <t>Hall 1er étage</t>
  </si>
  <si>
    <t>Baie de brassage</t>
  </si>
  <si>
    <t>Préparation Chimie</t>
  </si>
  <si>
    <t>TP Chimie</t>
  </si>
  <si>
    <t>Escalier zone technique</t>
  </si>
  <si>
    <t>Escalier principal</t>
  </si>
  <si>
    <t>Escalier secondaire</t>
  </si>
  <si>
    <t>Silo</t>
  </si>
  <si>
    <t>Local chaufferie</t>
  </si>
  <si>
    <t>Local compresseur</t>
  </si>
  <si>
    <t>Local onduleur</t>
  </si>
  <si>
    <t>Local Gaz spéciaux</t>
  </si>
  <si>
    <t>DEC</t>
  </si>
  <si>
    <t>Espace collaboratif</t>
  </si>
  <si>
    <t>Bureau 6</t>
  </si>
  <si>
    <t>Bureau 5</t>
  </si>
  <si>
    <t>Bureau 4</t>
  </si>
  <si>
    <t>Bureau 3</t>
  </si>
  <si>
    <t>Bureau 2</t>
  </si>
  <si>
    <t>Bureau 1</t>
  </si>
  <si>
    <t>WC</t>
  </si>
  <si>
    <t>Espace détente</t>
  </si>
  <si>
    <t>Menuiserie</t>
  </si>
  <si>
    <t>Fab Lab</t>
  </si>
  <si>
    <t>Hall RDC</t>
  </si>
  <si>
    <t>SSI</t>
  </si>
  <si>
    <t>TP Mécanique et Matériaux</t>
  </si>
  <si>
    <t>TP Mesure et Automatisme</t>
  </si>
  <si>
    <t>Escaliers et paliers</t>
  </si>
  <si>
    <t>Laboratoires</t>
  </si>
  <si>
    <t>Salles de rangement et d’archives</t>
  </si>
  <si>
    <t>Vestiaires, sanitaires et douches</t>
  </si>
  <si>
    <t>Salles de convivialité</t>
  </si>
  <si>
    <t>Hall, sas d’entrée, banque d’accueil</t>
  </si>
  <si>
    <t>Casiers élèves</t>
  </si>
  <si>
    <t>Halles de recherche</t>
  </si>
  <si>
    <t>Halle technique</t>
  </si>
  <si>
    <t>Stockage</t>
  </si>
  <si>
    <t>CDI</t>
  </si>
  <si>
    <t>Cafétéria</t>
  </si>
  <si>
    <t>SAS de liaison vers les halles</t>
  </si>
  <si>
    <t>Circulations intérieures</t>
  </si>
  <si>
    <t>Rubrique nettoyage</t>
  </si>
  <si>
    <t>Salles de réunions, salles de cours et les Amphis 200</t>
  </si>
  <si>
    <t>Amphi 500</t>
  </si>
  <si>
    <t>Salles de réunions, salles de cours et les Amphis 201</t>
  </si>
  <si>
    <t>Somme de SURFACE (m²)</t>
  </si>
  <si>
    <t>(vide)</t>
  </si>
  <si>
    <t>Rubriques nettoyage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</si>
</sst>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€_-;\-* #,##0.00\ _€_-;_-* &quot;-&quot;??\ _€_-;_-@_-"/>
    <numFmt numFmtId="164" formatCode="0.0"/>
    <numFmt numFmtId="168" formatCode="_-* #,##0.0\ _€_-;\-* #,##0.0\ _€_-;_-* &quot;-&quot;??\ _€_-;_-@_-"/>
  </numFmts>
  <fonts count="14">
    <font>
      <sz val="10"/>
      <color rgb="FF000000"/>
      <name val="Arimo"/>
    </font>
    <font>
      <sz val="11"/>
      <color theme="1"/>
      <name val="Calibri"/>
      <family val="2"/>
      <scheme val="minor"/>
    </font>
    <font>
      <sz val="10"/>
      <name val="Arimo"/>
    </font>
    <font>
      <b/>
      <sz val="12"/>
      <name val="Arimo"/>
    </font>
    <font>
      <b/>
      <sz val="10"/>
      <name val="Arimo"/>
    </font>
    <font>
      <sz val="9"/>
      <name val="Arimo"/>
    </font>
    <font>
      <sz val="7"/>
      <name val="Arimo"/>
    </font>
    <font>
      <b/>
      <sz val="12"/>
      <color rgb="FF008000"/>
      <name val="Arimo"/>
    </font>
    <font>
      <sz val="10"/>
      <color rgb="FF00B050"/>
      <name val="Arimo"/>
    </font>
    <font>
      <sz val="14"/>
      <name val="Arimo"/>
    </font>
    <font>
      <b/>
      <sz val="11"/>
      <color rgb="FFFFFFFF"/>
      <name val="Arial"/>
      <family val="2"/>
    </font>
    <font>
      <b/>
      <sz val="9"/>
      <name val="Arimo"/>
    </font>
    <font>
      <b/>
      <sz val="10"/>
      <color rgb="FF000000"/>
      <name val="Arimo"/>
    </font>
    <font>
      <sz val="11"/>
      <color rgb="FF00000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rgb="FF000000"/>
        <bgColor rgb="FF000000"/>
      </patternFill>
    </fill>
    <fill>
      <patternFill patternType="solid">
        <fgColor rgb="FF00B0F0"/>
        <bgColor rgb="FF00B0F0"/>
      </patternFill>
    </fill>
    <fill>
      <patternFill patternType="solid">
        <fgColor rgb="FF92D050"/>
        <bgColor rgb="FF92D050"/>
      </patternFill>
    </fill>
    <fill>
      <patternFill patternType="solid">
        <fgColor rgb="FFFFFFFF"/>
        <bgColor rgb="FFFFFFFF"/>
      </patternFill>
    </fill>
  </fills>
  <borders count="2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47">
    <xf numFmtId="0" fontId="0" fillId="0" borderId="0" xfId="0"/>
    <xf numFmtId="0" fontId="0" fillId="0" borderId="0" xfId="0" applyFont="1" applyAlignment="1">
      <alignment vertical="center"/>
    </xf>
    <xf numFmtId="164" fontId="2" fillId="0" borderId="0" xfId="0" applyNumberFormat="1" applyFont="1" applyAlignment="1"/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1" fontId="2" fillId="0" borderId="0" xfId="0" applyNumberFormat="1" applyFont="1" applyAlignment="1">
      <alignment horizontal="center" vertical="center"/>
    </xf>
    <xf numFmtId="2" fontId="2" fillId="0" borderId="0" xfId="0" applyNumberFormat="1" applyFont="1" applyAlignment="1">
      <alignment horizontal="right" vertical="center"/>
    </xf>
    <xf numFmtId="0" fontId="2" fillId="0" borderId="0" xfId="0" applyFont="1" applyAlignment="1"/>
    <xf numFmtId="2" fontId="3" fillId="0" borderId="0" xfId="0" applyNumberFormat="1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2" fontId="3" fillId="0" borderId="0" xfId="0" applyNumberFormat="1" applyFont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3" fillId="0" borderId="0" xfId="0" applyFont="1" applyAlignment="1">
      <alignment horizontal="center" vertical="center"/>
    </xf>
    <xf numFmtId="164" fontId="4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1" fontId="4" fillId="0" borderId="0" xfId="0" applyNumberFormat="1" applyFont="1" applyAlignment="1">
      <alignment horizontal="center" vertical="center"/>
    </xf>
    <xf numFmtId="2" fontId="4" fillId="0" borderId="0" xfId="0" applyNumberFormat="1" applyFont="1" applyAlignment="1">
      <alignment horizontal="right" vertical="center"/>
    </xf>
    <xf numFmtId="0" fontId="5" fillId="0" borderId="0" xfId="0" applyFont="1" applyAlignment="1">
      <alignment vertical="center"/>
    </xf>
    <xf numFmtId="49" fontId="2" fillId="0" borderId="0" xfId="0" applyNumberFormat="1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2" fontId="2" fillId="0" borderId="1" xfId="0" applyNumberFormat="1" applyFont="1" applyBorder="1" applyAlignment="1">
      <alignment horizontal="right" vertical="center"/>
    </xf>
    <xf numFmtId="1" fontId="2" fillId="0" borderId="1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vertical="center"/>
    </xf>
    <xf numFmtId="0" fontId="2" fillId="0" borderId="1" xfId="0" applyFont="1" applyBorder="1" applyAlignment="1">
      <alignment horizontal="center" vertical="center"/>
    </xf>
    <xf numFmtId="164" fontId="2" fillId="0" borderId="4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1" fontId="2" fillId="0" borderId="4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5" fillId="0" borderId="4" xfId="0" applyFont="1" applyBorder="1" applyAlignment="1">
      <alignment vertical="center"/>
    </xf>
    <xf numFmtId="49" fontId="2" fillId="0" borderId="5" xfId="0" applyNumberFormat="1" applyFont="1" applyBorder="1" applyAlignment="1">
      <alignment horizontal="center" vertical="center"/>
    </xf>
    <xf numFmtId="164" fontId="2" fillId="0" borderId="6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" fontId="2" fillId="0" borderId="8" xfId="0" applyNumberFormat="1" applyFont="1" applyBorder="1" applyAlignment="1">
      <alignment horizontal="center" vertical="center"/>
    </xf>
    <xf numFmtId="2" fontId="2" fillId="0" borderId="8" xfId="0" applyNumberFormat="1" applyFont="1" applyBorder="1" applyAlignment="1">
      <alignment horizontal="right" vertical="center"/>
    </xf>
    <xf numFmtId="0" fontId="2" fillId="0" borderId="9" xfId="0" applyFont="1" applyBorder="1" applyAlignment="1">
      <alignment horizontal="center" vertical="center"/>
    </xf>
    <xf numFmtId="0" fontId="2" fillId="0" borderId="9" xfId="0" applyFont="1" applyBorder="1" applyAlignment="1">
      <alignment vertical="center"/>
    </xf>
    <xf numFmtId="49" fontId="2" fillId="0" borderId="7" xfId="0" applyNumberFormat="1" applyFont="1" applyBorder="1" applyAlignment="1">
      <alignment horizontal="center" vertical="center"/>
    </xf>
    <xf numFmtId="164" fontId="2" fillId="0" borderId="10" xfId="0" applyNumberFormat="1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1" fontId="2" fillId="0" borderId="11" xfId="0" applyNumberFormat="1" applyFont="1" applyBorder="1" applyAlignment="1">
      <alignment horizontal="center" vertical="center"/>
    </xf>
    <xf numFmtId="2" fontId="2" fillId="0" borderId="11" xfId="0" applyNumberFormat="1" applyFont="1" applyBorder="1" applyAlignment="1">
      <alignment horizontal="right" vertical="center"/>
    </xf>
    <xf numFmtId="0" fontId="2" fillId="0" borderId="12" xfId="0" applyFont="1" applyBorder="1" applyAlignment="1">
      <alignment horizontal="center" vertical="center"/>
    </xf>
    <xf numFmtId="0" fontId="2" fillId="0" borderId="10" xfId="0" applyFont="1" applyBorder="1" applyAlignment="1">
      <alignment vertical="center"/>
    </xf>
    <xf numFmtId="49" fontId="2" fillId="0" borderId="12" xfId="0" applyNumberFormat="1" applyFont="1" applyBorder="1" applyAlignment="1">
      <alignment horizontal="center" vertical="center"/>
    </xf>
    <xf numFmtId="0" fontId="2" fillId="0" borderId="7" xfId="0" applyFont="1" applyBorder="1" applyAlignment="1">
      <alignment vertical="center"/>
    </xf>
    <xf numFmtId="49" fontId="2" fillId="0" borderId="9" xfId="0" applyNumberFormat="1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 wrapText="1"/>
    </xf>
    <xf numFmtId="1" fontId="2" fillId="0" borderId="13" xfId="0" applyNumberFormat="1" applyFont="1" applyBorder="1" applyAlignment="1">
      <alignment horizontal="center" vertical="center"/>
    </xf>
    <xf numFmtId="2" fontId="2" fillId="0" borderId="13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vertical="center"/>
    </xf>
    <xf numFmtId="0" fontId="2" fillId="0" borderId="14" xfId="0" applyFont="1" applyBorder="1" applyAlignment="1">
      <alignment horizontal="center" vertical="center" wrapText="1"/>
    </xf>
    <xf numFmtId="1" fontId="2" fillId="0" borderId="15" xfId="0" applyNumberFormat="1" applyFont="1" applyBorder="1" applyAlignment="1">
      <alignment horizontal="center" vertical="center"/>
    </xf>
    <xf numFmtId="2" fontId="2" fillId="0" borderId="15" xfId="0" applyNumberFormat="1" applyFont="1" applyBorder="1" applyAlignment="1">
      <alignment horizontal="right" vertical="center"/>
    </xf>
    <xf numFmtId="1" fontId="2" fillId="0" borderId="14" xfId="0" applyNumberFormat="1" applyFont="1" applyBorder="1" applyAlignment="1">
      <alignment horizontal="center" vertical="center"/>
    </xf>
    <xf numFmtId="2" fontId="2" fillId="0" borderId="14" xfId="0" applyNumberFormat="1" applyFont="1" applyBorder="1" applyAlignment="1">
      <alignment horizontal="right" vertical="center"/>
    </xf>
    <xf numFmtId="0" fontId="2" fillId="0" borderId="6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/>
    </xf>
    <xf numFmtId="164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" fontId="3" fillId="0" borderId="3" xfId="0" applyNumberFormat="1" applyFont="1" applyBorder="1" applyAlignment="1">
      <alignment horizontal="center" vertical="center"/>
    </xf>
    <xf numFmtId="2" fontId="3" fillId="0" borderId="3" xfId="0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/>
    </xf>
    <xf numFmtId="1" fontId="4" fillId="0" borderId="16" xfId="0" applyNumberFormat="1" applyFont="1" applyBorder="1" applyAlignment="1">
      <alignment horizontal="center" vertical="center"/>
    </xf>
    <xf numFmtId="2" fontId="4" fillId="0" borderId="16" xfId="0" applyNumberFormat="1" applyFont="1" applyBorder="1" applyAlignment="1">
      <alignment horizontal="right" vertical="center"/>
    </xf>
    <xf numFmtId="0" fontId="2" fillId="0" borderId="16" xfId="0" applyFont="1" applyBorder="1" applyAlignment="1">
      <alignment vertical="center"/>
    </xf>
    <xf numFmtId="0" fontId="2" fillId="0" borderId="16" xfId="0" applyFont="1" applyBorder="1" applyAlignment="1">
      <alignment horizontal="center" vertical="center"/>
    </xf>
    <xf numFmtId="1" fontId="2" fillId="0" borderId="7" xfId="0" applyNumberFormat="1" applyFont="1" applyBorder="1" applyAlignment="1">
      <alignment horizontal="center" vertical="center"/>
    </xf>
    <xf numFmtId="2" fontId="2" fillId="0" borderId="7" xfId="0" applyNumberFormat="1" applyFont="1" applyBorder="1" applyAlignment="1">
      <alignment horizontal="right" vertical="center"/>
    </xf>
    <xf numFmtId="1" fontId="2" fillId="0" borderId="10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right" vertical="center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left" vertical="center"/>
    </xf>
    <xf numFmtId="0" fontId="2" fillId="0" borderId="10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left" vertical="center"/>
    </xf>
    <xf numFmtId="0" fontId="4" fillId="0" borderId="16" xfId="0" applyFont="1" applyBorder="1" applyAlignment="1">
      <alignment horizontal="center" vertical="center" wrapText="1"/>
    </xf>
    <xf numFmtId="2" fontId="4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left" vertical="center"/>
    </xf>
    <xf numFmtId="0" fontId="2" fillId="0" borderId="7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left" vertical="center"/>
    </xf>
    <xf numFmtId="0" fontId="2" fillId="0" borderId="12" xfId="0" applyFont="1" applyBorder="1" applyAlignment="1">
      <alignment horizontal="center" vertical="center" wrapText="1"/>
    </xf>
    <xf numFmtId="0" fontId="6" fillId="0" borderId="12" xfId="0" applyFont="1" applyBorder="1" applyAlignment="1">
      <alignment horizontal="center" vertical="center" wrapText="1"/>
    </xf>
    <xf numFmtId="164" fontId="2" fillId="0" borderId="0" xfId="0" applyNumberFormat="1" applyFont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7" xfId="0" applyFont="1" applyBorder="1" applyAlignment="1">
      <alignment horizontal="center" vertical="center"/>
    </xf>
    <xf numFmtId="49" fontId="5" fillId="0" borderId="12" xfId="0" applyNumberFormat="1" applyFont="1" applyBorder="1" applyAlignment="1">
      <alignment horizontal="center" vertical="center"/>
    </xf>
    <xf numFmtId="2" fontId="2" fillId="0" borderId="4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 wrapText="1"/>
    </xf>
    <xf numFmtId="0" fontId="2" fillId="0" borderId="15" xfId="0" applyFont="1" applyBorder="1" applyAlignment="1">
      <alignment horizontal="center" vertical="center" wrapText="1"/>
    </xf>
    <xf numFmtId="49" fontId="2" fillId="0" borderId="17" xfId="0" applyNumberFormat="1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7" fillId="0" borderId="3" xfId="0" applyNumberFormat="1" applyFont="1" applyBorder="1" applyAlignment="1">
      <alignment horizontal="center" vertical="center"/>
    </xf>
    <xf numFmtId="2" fontId="7" fillId="0" borderId="3" xfId="0" applyNumberFormat="1" applyFont="1" applyBorder="1" applyAlignment="1">
      <alignment horizontal="center" vertical="center"/>
    </xf>
    <xf numFmtId="2" fontId="2" fillId="0" borderId="10" xfId="0" applyNumberFormat="1" applyFont="1" applyBorder="1" applyAlignment="1">
      <alignment horizontal="left" vertical="center"/>
    </xf>
    <xf numFmtId="0" fontId="2" fillId="0" borderId="13" xfId="0" applyFont="1" applyBorder="1" applyAlignment="1">
      <alignment horizontal="center" vertical="center"/>
    </xf>
    <xf numFmtId="2" fontId="4" fillId="0" borderId="0" xfId="0" applyNumberFormat="1" applyFont="1" applyAlignment="1">
      <alignment horizontal="center" vertical="center"/>
    </xf>
    <xf numFmtId="0" fontId="2" fillId="0" borderId="19" xfId="0" applyFont="1" applyBorder="1" applyAlignment="1">
      <alignment horizontal="center" vertical="center"/>
    </xf>
    <xf numFmtId="0" fontId="8" fillId="0" borderId="10" xfId="0" applyFont="1" applyBorder="1" applyAlignment="1">
      <alignment vertical="center"/>
    </xf>
    <xf numFmtId="0" fontId="0" fillId="0" borderId="0" xfId="0" applyFont="1" applyAlignment="1">
      <alignment horizontal="center" vertical="center"/>
    </xf>
    <xf numFmtId="0" fontId="2" fillId="0" borderId="20" xfId="0" applyFont="1" applyBorder="1" applyAlignment="1">
      <alignment vertical="center"/>
    </xf>
    <xf numFmtId="1" fontId="2" fillId="0" borderId="4" xfId="0" applyNumberFormat="1" applyFont="1" applyFill="1" applyBorder="1" applyAlignment="1">
      <alignment horizontal="center" vertical="center"/>
    </xf>
    <xf numFmtId="164" fontId="2" fillId="0" borderId="11" xfId="0" applyNumberFormat="1" applyFont="1" applyBorder="1" applyAlignment="1">
      <alignment horizontal="center" vertical="center"/>
    </xf>
    <xf numFmtId="1" fontId="2" fillId="0" borderId="11" xfId="0" applyNumberFormat="1" applyFont="1" applyFill="1" applyBorder="1" applyAlignment="1">
      <alignment horizontal="center" vertical="center"/>
    </xf>
    <xf numFmtId="1" fontId="2" fillId="0" borderId="10" xfId="0" applyNumberFormat="1" applyFont="1" applyFill="1" applyBorder="1" applyAlignment="1">
      <alignment horizontal="center" vertical="center"/>
    </xf>
    <xf numFmtId="164" fontId="2" fillId="0" borderId="7" xfId="0" applyNumberFormat="1" applyFont="1" applyBorder="1" applyAlignment="1">
      <alignment horizontal="center" vertical="center"/>
    </xf>
    <xf numFmtId="1" fontId="2" fillId="0" borderId="7" xfId="0" applyNumberFormat="1" applyFont="1" applyFill="1" applyBorder="1" applyAlignment="1">
      <alignment horizontal="center" vertical="center"/>
    </xf>
    <xf numFmtId="0" fontId="5" fillId="0" borderId="10" xfId="0" applyFont="1" applyBorder="1" applyAlignment="1">
      <alignment vertical="center"/>
    </xf>
    <xf numFmtId="0" fontId="8" fillId="0" borderId="10" xfId="0" applyFont="1" applyBorder="1" applyAlignment="1">
      <alignment vertical="center" wrapText="1"/>
    </xf>
    <xf numFmtId="0" fontId="2" fillId="0" borderId="10" xfId="0" applyFont="1" applyBorder="1" applyAlignment="1">
      <alignment vertical="center" wrapText="1"/>
    </xf>
    <xf numFmtId="0" fontId="9" fillId="0" borderId="0" xfId="0" applyFont="1" applyAlignment="1"/>
    <xf numFmtId="0" fontId="0" fillId="0" borderId="0" xfId="0" applyFont="1" applyAlignment="1">
      <alignment horizontal="left" vertical="center"/>
    </xf>
    <xf numFmtId="164" fontId="10" fillId="2" borderId="0" xfId="0" applyNumberFormat="1" applyFont="1" applyFill="1" applyBorder="1" applyAlignment="1">
      <alignment horizontal="center" vertical="center"/>
    </xf>
    <xf numFmtId="164" fontId="10" fillId="3" borderId="0" xfId="0" applyNumberFormat="1" applyFont="1" applyFill="1" applyBorder="1" applyAlignment="1">
      <alignment horizontal="center" vertical="center"/>
    </xf>
    <xf numFmtId="164" fontId="10" fillId="4" borderId="0" xfId="0" applyNumberFormat="1" applyFont="1" applyFill="1" applyBorder="1" applyAlignment="1">
      <alignment horizontal="center" vertical="center"/>
    </xf>
    <xf numFmtId="0" fontId="11" fillId="5" borderId="21" xfId="0" applyFont="1" applyFill="1" applyBorder="1" applyAlignment="1">
      <alignment horizontal="center" vertical="center" wrapText="1"/>
    </xf>
    <xf numFmtId="1" fontId="11" fillId="5" borderId="21" xfId="0" applyNumberFormat="1" applyFont="1" applyFill="1" applyBorder="1" applyAlignment="1">
      <alignment horizontal="center" vertical="center" wrapText="1"/>
    </xf>
    <xf numFmtId="2" fontId="11" fillId="5" borderId="21" xfId="0" applyNumberFormat="1" applyFont="1" applyFill="1" applyBorder="1" applyAlignment="1">
      <alignment horizontal="center" vertical="center" wrapText="1"/>
    </xf>
    <xf numFmtId="0" fontId="11" fillId="5" borderId="22" xfId="0" applyFont="1" applyFill="1" applyBorder="1" applyAlignment="1">
      <alignment horizontal="center" vertical="center" wrapText="1"/>
    </xf>
    <xf numFmtId="0" fontId="11" fillId="5" borderId="21" xfId="0" applyFont="1" applyFill="1" applyBorder="1" applyAlignment="1">
      <alignment horizontal="center" vertical="center"/>
    </xf>
    <xf numFmtId="0" fontId="11" fillId="5" borderId="23" xfId="0" applyFont="1" applyFill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/>
    </xf>
    <xf numFmtId="0" fontId="2" fillId="0" borderId="14" xfId="0" applyFont="1" applyBorder="1" applyAlignment="1">
      <alignment horizontal="center" vertical="center"/>
    </xf>
    <xf numFmtId="49" fontId="2" fillId="0" borderId="11" xfId="0" applyNumberFormat="1" applyFont="1" applyBorder="1" applyAlignment="1">
      <alignment horizontal="center" vertical="center"/>
    </xf>
    <xf numFmtId="0" fontId="2" fillId="0" borderId="12" xfId="0" applyFont="1" applyBorder="1" applyAlignment="1">
      <alignment vertical="center"/>
    </xf>
    <xf numFmtId="0" fontId="2" fillId="0" borderId="15" xfId="0" applyFont="1" applyBorder="1" applyAlignment="1">
      <alignment horizontal="center" vertical="center"/>
    </xf>
    <xf numFmtId="49" fontId="2" fillId="0" borderId="4" xfId="0" applyNumberFormat="1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9" fontId="2" fillId="0" borderId="16" xfId="0" applyNumberFormat="1" applyFont="1" applyBorder="1" applyAlignment="1">
      <alignment horizontal="center" vertical="center"/>
    </xf>
    <xf numFmtId="0" fontId="4" fillId="0" borderId="16" xfId="0" applyFont="1" applyBorder="1" applyAlignment="1">
      <alignment vertical="center"/>
    </xf>
    <xf numFmtId="2" fontId="2" fillId="0" borderId="16" xfId="0" applyNumberFormat="1" applyFont="1" applyBorder="1" applyAlignment="1">
      <alignment horizontal="right" vertical="center"/>
    </xf>
    <xf numFmtId="1" fontId="0" fillId="0" borderId="0" xfId="0" applyNumberFormat="1" applyFont="1" applyAlignment="1">
      <alignment horizontal="center" vertical="center"/>
    </xf>
    <xf numFmtId="1" fontId="2" fillId="0" borderId="16" xfId="0" applyNumberFormat="1" applyFont="1" applyBorder="1" applyAlignment="1">
      <alignment horizontal="center" vertical="center"/>
    </xf>
    <xf numFmtId="2" fontId="0" fillId="0" borderId="0" xfId="0" applyNumberFormat="1" applyFont="1" applyAlignment="1">
      <alignment vertical="center"/>
    </xf>
    <xf numFmtId="0" fontId="2" fillId="0" borderId="17" xfId="0" applyFont="1" applyBorder="1" applyAlignment="1">
      <alignment vertical="center"/>
    </xf>
    <xf numFmtId="0" fontId="2" fillId="0" borderId="6" xfId="0" applyFont="1" applyBorder="1" applyAlignment="1">
      <alignment vertical="center"/>
    </xf>
    <xf numFmtId="49" fontId="2" fillId="0" borderId="6" xfId="0" applyNumberFormat="1" applyFont="1" applyBorder="1" applyAlignment="1">
      <alignment horizontal="center" vertical="center"/>
    </xf>
    <xf numFmtId="0" fontId="13" fillId="0" borderId="0" xfId="0" applyFont="1"/>
    <xf numFmtId="0" fontId="0" fillId="0" borderId="0" xfId="0" pivotButton="1"/>
    <xf numFmtId="0" fontId="0" fillId="0" borderId="0" xfId="0" applyNumberFormat="1"/>
    <xf numFmtId="0" fontId="0" fillId="0" borderId="0" xfId="0" applyAlignment="1">
      <alignment horizontal="left"/>
    </xf>
    <xf numFmtId="168" fontId="0" fillId="0" borderId="0" xfId="0" applyNumberFormat="1"/>
    <xf numFmtId="0" fontId="12" fillId="0" borderId="0" xfId="0" applyFont="1" applyAlignment="1">
      <alignment vertical="center"/>
    </xf>
    <xf numFmtId="168" fontId="0" fillId="0" borderId="0" xfId="1" applyNumberFormat="1" applyFont="1"/>
    <xf numFmtId="168" fontId="0" fillId="0" borderId="0" xfId="1" applyNumberFormat="1" applyFont="1" applyAlignment="1">
      <alignment vertical="center"/>
    </xf>
  </cellXfs>
  <cellStyles count="2">
    <cellStyle name="Milliers" xfId="1" builtinId="3"/>
    <cellStyle name="Normal" xfId="0" builtinId="0"/>
  </cellStyles>
  <dxfs count="7"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  <dxf>
      <numFmt numFmtId="168" formatCode="_-* #,##0.0\ _€_-;\-* #,##0.0\ _€_-;_-* &quot;-&quot;??\ _€_-;_-@_-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3.xml"/><Relationship Id="rId5" Type="http://schemas.openxmlformats.org/officeDocument/2006/relationships/pivotCacheDefinition" Target="pivotCache/pivotCacheDefinition2.xml"/><Relationship Id="rId10" Type="http://schemas.openxmlformats.org/officeDocument/2006/relationships/calcChain" Target="calcChain.xml"/><Relationship Id="rId4" Type="http://schemas.openxmlformats.org/officeDocument/2006/relationships/pivotCacheDefinition" Target="pivotCache/pivotCacheDefinition1.xml"/><Relationship Id="rId9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2" name="AutoShape 6">
          <a:extLst>
            <a:ext uri="{FF2B5EF4-FFF2-40B4-BE49-F238E27FC236}">
              <a16:creationId xmlns:a16="http://schemas.microsoft.com/office/drawing/2014/main" id="{078D4578-9237-41DC-8710-7F011C33B78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3" name="AutoShape 6">
          <a:extLst>
            <a:ext uri="{FF2B5EF4-FFF2-40B4-BE49-F238E27FC236}">
              <a16:creationId xmlns:a16="http://schemas.microsoft.com/office/drawing/2014/main" id="{4CA13245-4DE0-4DDF-B392-567B588604CF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4" name="AutoShape 6">
          <a:extLst>
            <a:ext uri="{FF2B5EF4-FFF2-40B4-BE49-F238E27FC236}">
              <a16:creationId xmlns:a16="http://schemas.microsoft.com/office/drawing/2014/main" id="{735AB8EB-081D-4547-9572-B4E25420AB30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5" name="AutoShape 6">
          <a:extLst>
            <a:ext uri="{FF2B5EF4-FFF2-40B4-BE49-F238E27FC236}">
              <a16:creationId xmlns:a16="http://schemas.microsoft.com/office/drawing/2014/main" id="{FCF09E6B-DEFC-4A81-8332-A0B730C1F2C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6" name="AutoShape 6">
          <a:extLst>
            <a:ext uri="{FF2B5EF4-FFF2-40B4-BE49-F238E27FC236}">
              <a16:creationId xmlns:a16="http://schemas.microsoft.com/office/drawing/2014/main" id="{DEE5C0E1-F7CF-43C1-86A1-BAA6008D69C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7" name="AutoShape 6">
          <a:extLst>
            <a:ext uri="{FF2B5EF4-FFF2-40B4-BE49-F238E27FC236}">
              <a16:creationId xmlns:a16="http://schemas.microsoft.com/office/drawing/2014/main" id="{8EF78D57-ACB6-43F2-8289-A55893F206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8" name="AutoShape 6">
          <a:extLst>
            <a:ext uri="{FF2B5EF4-FFF2-40B4-BE49-F238E27FC236}">
              <a16:creationId xmlns:a16="http://schemas.microsoft.com/office/drawing/2014/main" id="{23953EA4-AEA1-4807-BE6C-7660486E5936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9" name="AutoShape 6">
          <a:extLst>
            <a:ext uri="{FF2B5EF4-FFF2-40B4-BE49-F238E27FC236}">
              <a16:creationId xmlns:a16="http://schemas.microsoft.com/office/drawing/2014/main" id="{F8E4BEA8-137D-49E3-B1E1-DD8058E3C5F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0" name="AutoShape 6">
          <a:extLst>
            <a:ext uri="{FF2B5EF4-FFF2-40B4-BE49-F238E27FC236}">
              <a16:creationId xmlns:a16="http://schemas.microsoft.com/office/drawing/2014/main" id="{3D450D33-E8D2-4E14-B8DE-400AC85BFB8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1" name="AutoShape 6">
          <a:extLst>
            <a:ext uri="{FF2B5EF4-FFF2-40B4-BE49-F238E27FC236}">
              <a16:creationId xmlns:a16="http://schemas.microsoft.com/office/drawing/2014/main" id="{3B81F199-EE77-489C-8D0A-83C07CC62DF2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2" name="AutoShape 6">
          <a:extLst>
            <a:ext uri="{FF2B5EF4-FFF2-40B4-BE49-F238E27FC236}">
              <a16:creationId xmlns:a16="http://schemas.microsoft.com/office/drawing/2014/main" id="{2954A4EE-3D8A-4341-9164-CF9708A74811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3" name="AutoShape 6">
          <a:extLst>
            <a:ext uri="{FF2B5EF4-FFF2-40B4-BE49-F238E27FC236}">
              <a16:creationId xmlns:a16="http://schemas.microsoft.com/office/drawing/2014/main" id="{4C8A35C1-AF47-4BD5-AA48-BB6E19DDDED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4" name="AutoShape 6">
          <a:extLst>
            <a:ext uri="{FF2B5EF4-FFF2-40B4-BE49-F238E27FC236}">
              <a16:creationId xmlns:a16="http://schemas.microsoft.com/office/drawing/2014/main" id="{9A40FC72-6D75-4123-8E60-7503365E336A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5" name="AutoShape 6">
          <a:extLst>
            <a:ext uri="{FF2B5EF4-FFF2-40B4-BE49-F238E27FC236}">
              <a16:creationId xmlns:a16="http://schemas.microsoft.com/office/drawing/2014/main" id="{E3306C72-A5C6-49E0-8C39-E96D6994B54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6" name="AutoShape 6">
          <a:extLst>
            <a:ext uri="{FF2B5EF4-FFF2-40B4-BE49-F238E27FC236}">
              <a16:creationId xmlns:a16="http://schemas.microsoft.com/office/drawing/2014/main" id="{5DFD33A3-B905-4388-8149-8848EA94A89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7" name="AutoShape 6">
          <a:extLst>
            <a:ext uri="{FF2B5EF4-FFF2-40B4-BE49-F238E27FC236}">
              <a16:creationId xmlns:a16="http://schemas.microsoft.com/office/drawing/2014/main" id="{0CBA41B9-24E5-45D2-AD4A-A4B582E7423D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8" name="AutoShape 6">
          <a:extLst>
            <a:ext uri="{FF2B5EF4-FFF2-40B4-BE49-F238E27FC236}">
              <a16:creationId xmlns:a16="http://schemas.microsoft.com/office/drawing/2014/main" id="{FB760EBA-CDFB-4881-BB21-687995B0E09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19" name="AutoShape 6">
          <a:extLst>
            <a:ext uri="{FF2B5EF4-FFF2-40B4-BE49-F238E27FC236}">
              <a16:creationId xmlns:a16="http://schemas.microsoft.com/office/drawing/2014/main" id="{76117416-D24E-4779-9179-CB6A856B4AD8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20" name="AutoShape 6">
          <a:extLst>
            <a:ext uri="{FF2B5EF4-FFF2-40B4-BE49-F238E27FC236}">
              <a16:creationId xmlns:a16="http://schemas.microsoft.com/office/drawing/2014/main" id="{683F8BEF-C803-47FD-AB75-4350F21D8E3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401300"/>
    <xdr:sp macro="" textlink="">
      <xdr:nvSpPr>
        <xdr:cNvPr id="21" name="AutoShape 6">
          <a:extLst>
            <a:ext uri="{FF2B5EF4-FFF2-40B4-BE49-F238E27FC236}">
              <a16:creationId xmlns:a16="http://schemas.microsoft.com/office/drawing/2014/main" id="{B5C8326E-C23E-4816-86F2-86089A06CEBB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4013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2" name="AutoShape 6">
          <a:extLst>
            <a:ext uri="{FF2B5EF4-FFF2-40B4-BE49-F238E27FC236}">
              <a16:creationId xmlns:a16="http://schemas.microsoft.com/office/drawing/2014/main" id="{AF742F06-E300-4C15-9BBE-B2423E57417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3" name="AutoShape 6">
          <a:extLst>
            <a:ext uri="{FF2B5EF4-FFF2-40B4-BE49-F238E27FC236}">
              <a16:creationId xmlns:a16="http://schemas.microsoft.com/office/drawing/2014/main" id="{610D9596-D6C6-43DF-AB85-93EE2BBC8534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4" name="AutoShape 6">
          <a:extLst>
            <a:ext uri="{FF2B5EF4-FFF2-40B4-BE49-F238E27FC236}">
              <a16:creationId xmlns:a16="http://schemas.microsoft.com/office/drawing/2014/main" id="{7EA97721-D557-4EFC-88E1-96178870CEA3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5" name="AutoShape 6">
          <a:extLst>
            <a:ext uri="{FF2B5EF4-FFF2-40B4-BE49-F238E27FC236}">
              <a16:creationId xmlns:a16="http://schemas.microsoft.com/office/drawing/2014/main" id="{A3CAD826-5DD1-44EF-9EAB-C0575E78691C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6" name="AutoShape 6">
          <a:extLst>
            <a:ext uri="{FF2B5EF4-FFF2-40B4-BE49-F238E27FC236}">
              <a16:creationId xmlns:a16="http://schemas.microsoft.com/office/drawing/2014/main" id="{33D79192-E4EC-4180-83F8-42E9CC33331E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  <xdr:oneCellAnchor>
    <xdr:from>
      <xdr:col>0</xdr:col>
      <xdr:colOff>0</xdr:colOff>
      <xdr:row>0</xdr:row>
      <xdr:rowOff>0</xdr:rowOff>
    </xdr:from>
    <xdr:ext cx="9525000" cy="10201275"/>
    <xdr:sp macro="" textlink="">
      <xdr:nvSpPr>
        <xdr:cNvPr id="27" name="AutoShape 6">
          <a:extLst>
            <a:ext uri="{FF2B5EF4-FFF2-40B4-BE49-F238E27FC236}">
              <a16:creationId xmlns:a16="http://schemas.microsoft.com/office/drawing/2014/main" id="{6018BB51-A144-405F-8F6E-6BE78BCEBCC5}"/>
            </a:ext>
          </a:extLst>
        </xdr:cNvPr>
        <xdr:cNvSpPr>
          <a:spLocks noChangeArrowheads="1"/>
        </xdr:cNvSpPr>
      </xdr:nvSpPr>
      <xdr:spPr bwMode="auto">
        <a:xfrm>
          <a:off x="0" y="0"/>
          <a:ext cx="9525000" cy="10201275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 fLocksWithSheet="0"/>
  </xdr:one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_rels/pivotCacheDefinition3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3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Pierre Solé" refreshedDate="45726.510239930554" createdVersion="6" refreshedVersion="6" minRefreshableVersion="3" recordCount="520" xr:uid="{F9A15FD4-D350-4E9C-B6F1-D88A6659CCE8}">
  <cacheSource type="worksheet">
    <worksheetSource ref="A1:H521" sheet="Bâtiment Principal"/>
  </cacheSource>
  <cacheFields count="8">
    <cacheField name="N° de salle" numFmtId="0">
      <sharedItems containsBlank="1"/>
    </cacheField>
    <cacheField name="Niveau" numFmtId="0">
      <sharedItems containsBlank="1"/>
    </cacheField>
    <cacheField name="DESIGNATION" numFmtId="0">
      <sharedItems containsBlank="1"/>
    </cacheField>
    <cacheField name="Localisation" numFmtId="0">
      <sharedItems containsBlank="1"/>
    </cacheField>
    <cacheField name="SURFACE (m²)" numFmtId="0">
      <sharedItems containsString="0" containsBlank="1" containsNumber="1" minValue="1.51" maxValue="21050.070800000009"/>
    </cacheField>
    <cacheField name="Postes de travail" numFmtId="1">
      <sharedItems containsString="0" containsBlank="1" containsNumber="1" containsInteger="1" minValue="0" maxValue="364"/>
    </cacheField>
    <cacheField name="SERVICE" numFmtId="0">
      <sharedItems containsBlank="1"/>
    </cacheField>
    <cacheField name="Rubrique nettoyage" numFmtId="0">
      <sharedItems containsBlank="1" count="17">
        <m/>
        <s v="Bureaux"/>
        <s v="Salles de réunions, salles de cours et les Amphis 200"/>
        <s v="Vestiaires, sanitaires et douches"/>
        <s v="Circulations intérieures"/>
        <s v="Escaliers et paliers"/>
        <s v="Cafétéria"/>
        <s v="Hall, sas d’entrée, banque d’accueil"/>
        <s v="CDI"/>
        <s v="Salles de rangement et d’archives"/>
        <s v="Stockage"/>
        <s v="Reprographie"/>
        <s v="Salles de convivialité"/>
        <s v="Amphi 500"/>
        <s v="Laboratoires"/>
        <s v="Halle technique"/>
        <s v="Halles de recherche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Pierre Solé" refreshedDate="45726.515617592595" createdVersion="6" refreshedVersion="6" minRefreshableVersion="3" recordCount="36" xr:uid="{BD9086D9-9F61-4DFB-905E-4B7BE48E30DB}">
  <cacheSource type="worksheet">
    <worksheetSource ref="A1:H37" sheet="Bât InnovAction"/>
  </cacheSource>
  <cacheFields count="8">
    <cacheField name="N° de salle" numFmtId="49">
      <sharedItems containsNonDate="0" containsString="0" containsBlank="1"/>
    </cacheField>
    <cacheField name="Localisation" numFmtId="0">
      <sharedItems/>
    </cacheField>
    <cacheField name="Niveau" numFmtId="0">
      <sharedItems containsBlank="1"/>
    </cacheField>
    <cacheField name="DESIGNATION" numFmtId="0">
      <sharedItems/>
    </cacheField>
    <cacheField name="SURFACE (m²)" numFmtId="2">
      <sharedItems containsSemiMixedTypes="0" containsString="0" containsNumber="1" minValue="1.597" maxValue="200.93100000000001"/>
    </cacheField>
    <cacheField name="PdT" numFmtId="1">
      <sharedItems containsString="0" containsBlank="1" containsNumber="1" containsInteger="1" minValue="2" maxValue="4"/>
    </cacheField>
    <cacheField name="SERVICE" numFmtId="0">
      <sharedItems/>
    </cacheField>
    <cacheField name="Rubrique nettoyage" numFmtId="0">
      <sharedItems containsBlank="1" count="9">
        <s v="Salles de réunions, salles de cours et les Amphis 200"/>
        <s v="Salles de rangement et d’archives"/>
        <s v="Circulations intérieures"/>
        <s v="Vestiaires, sanitaires et douches"/>
        <s v="Laboratoires"/>
        <s v="Bureaux"/>
        <m/>
        <s v="Escaliers et paliers"/>
        <s v="Salles de réunions, salles de cours et les Amphis 201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3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Jean-Pierre Solé" refreshedDate="45726.517173611108" createdVersion="6" refreshedVersion="6" minRefreshableVersion="3" recordCount="12" xr:uid="{E924C041-8C6C-4BDC-88EA-BC6B921B5314}">
  <cacheSource type="worksheet">
    <worksheetSource ref="A1:H13" sheet="Bât CGI"/>
  </cacheSource>
  <cacheFields count="8">
    <cacheField name="N° de salle" numFmtId="49">
      <sharedItems containsNonDate="0" containsString="0" containsBlank="1"/>
    </cacheField>
    <cacheField name="Localisation" numFmtId="0">
      <sharedItems/>
    </cacheField>
    <cacheField name="Niveau" numFmtId="0">
      <sharedItems/>
    </cacheField>
    <cacheField name="DESIGNATION" numFmtId="0">
      <sharedItems/>
    </cacheField>
    <cacheField name="SURFACE (m²)" numFmtId="2">
      <sharedItems containsSemiMixedTypes="0" containsString="0" containsNumber="1" minValue="3.49" maxValue="167.48"/>
    </cacheField>
    <cacheField name="PdT" numFmtId="1">
      <sharedItems containsString="0" containsBlank="1" containsNumber="1" containsInteger="1" minValue="2" maxValue="4"/>
    </cacheField>
    <cacheField name="SERVICE" numFmtId="0">
      <sharedItems/>
    </cacheField>
    <cacheField name="Rubrique nettoyage" numFmtId="0">
      <sharedItems count="6">
        <s v="Hall, sas d’entrée, banque d’accueil"/>
        <s v="Circulations intérieures"/>
        <s v="Bureaux"/>
        <s v="Salles de réunions, salles de cours et les Amphis 200"/>
        <s v="Salles de rangement et d’archives"/>
        <s v="Vestiaires, sanitaires et douches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520">
  <r>
    <s v="Bâtiment principal"/>
    <m/>
    <m/>
    <m/>
    <m/>
    <m/>
    <m/>
    <x v="0"/>
  </r>
  <r>
    <s v="Bâtiment école"/>
    <m/>
    <m/>
    <m/>
    <m/>
    <m/>
    <m/>
    <x v="0"/>
  </r>
  <r>
    <s v="0A01"/>
    <s v="RDC"/>
    <s v="Bureau"/>
    <s v="Bâtiment école"/>
    <n v="30.13"/>
    <n v="3"/>
    <s v="CGI"/>
    <x v="1"/>
  </r>
  <r>
    <s v="0A02"/>
    <s v="RDC"/>
    <s v="Bureau"/>
    <s v="Bâtiment école"/>
    <n v="25.86"/>
    <n v="4"/>
    <s v="CGI"/>
    <x v="1"/>
  </r>
  <r>
    <s v="0A03"/>
    <s v="RDC"/>
    <s v="Bureau"/>
    <s v="Bâtiment école"/>
    <n v="22.45"/>
    <n v="2"/>
    <s v="CGI"/>
    <x v="1"/>
  </r>
  <r>
    <s v="0A04"/>
    <s v="RDC"/>
    <s v="Bureau"/>
    <s v="Bâtiment école"/>
    <n v="19.829999999999998"/>
    <n v="2"/>
    <s v="CGI"/>
    <x v="1"/>
  </r>
  <r>
    <s v="0A05"/>
    <s v="RDC"/>
    <s v="Bureau"/>
    <s v="Bâtiment école"/>
    <n v="22.36"/>
    <n v="2"/>
    <s v="CGI"/>
    <x v="1"/>
  </r>
  <r>
    <s v="0A06"/>
    <s v="RDC"/>
    <s v="Bureau"/>
    <s v="Bâtiment école"/>
    <n v="20.21"/>
    <n v="2"/>
    <s v="CGI"/>
    <x v="1"/>
  </r>
  <r>
    <s v="0A07"/>
    <s v="RDC"/>
    <s v="Bureau"/>
    <s v="Bâtiment école"/>
    <n v="22.48"/>
    <n v="2"/>
    <s v="CGI"/>
    <x v="1"/>
  </r>
  <r>
    <s v="0A08"/>
    <s v="RDC"/>
    <s v="Bureau"/>
    <s v="Bâtiment école"/>
    <n v="19.98"/>
    <n v="1"/>
    <s v="CGI"/>
    <x v="1"/>
  </r>
  <r>
    <s v="0A09"/>
    <s v="RDC"/>
    <s v="Bureau"/>
    <s v="Bâtiment école"/>
    <n v="16.260000000000002"/>
    <n v="1"/>
    <s v="CGI"/>
    <x v="1"/>
  </r>
  <r>
    <s v="0A10"/>
    <s v="RDC"/>
    <s v="Bureau "/>
    <s v="Bâtiment école"/>
    <n v="22.634"/>
    <n v="2"/>
    <s v="CGI"/>
    <x v="1"/>
  </r>
  <r>
    <s v="0A12"/>
    <s v="RDC"/>
    <s v="Bureau"/>
    <s v="Bâtiment école"/>
    <n v="12.72"/>
    <n v="1"/>
    <s v="CGI"/>
    <x v="1"/>
  </r>
  <r>
    <s v="0A12b"/>
    <s v="RDC"/>
    <s v="Bureau"/>
    <s v="Bâtiment école"/>
    <n v="12.33"/>
    <n v="1"/>
    <s v="CGI"/>
    <x v="1"/>
  </r>
  <r>
    <s v="0A14"/>
    <s v="RDC"/>
    <s v="Bureau"/>
    <s v="Bâtiment école"/>
    <n v="25.21"/>
    <n v="4"/>
    <s v="CGI"/>
    <x v="1"/>
  </r>
  <r>
    <s v="0A09b"/>
    <s v="RDC"/>
    <s v="Salle de réunion"/>
    <s v="Bâtiment école"/>
    <n v="50.55"/>
    <m/>
    <s v="CGI"/>
    <x v="2"/>
  </r>
  <r>
    <s v="0A09c"/>
    <s v="RDC"/>
    <s v="Salle de reprographie"/>
    <s v="Bâtiment école"/>
    <n v="9.75"/>
    <m/>
    <s v="CGI"/>
    <x v="1"/>
  </r>
  <r>
    <s v="0A91"/>
    <s v="RDC"/>
    <s v="Sanitaires - Noyau E/E"/>
    <s v="Bâtiment école"/>
    <n v="11.45"/>
    <m/>
    <s v="EMAC"/>
    <x v="3"/>
  </r>
  <r>
    <s v="0A101"/>
    <s v="RDC"/>
    <s v="Circulation CGI RDC"/>
    <s v="Bâtiment école"/>
    <n v="91.28"/>
    <m/>
    <s v="EMAC"/>
    <x v="4"/>
  </r>
  <r>
    <s v="0A102"/>
    <s v="RDC"/>
    <s v="Circulation vers Epi Energétique/E"/>
    <s v="Bâtiment école"/>
    <n v="60.13"/>
    <m/>
    <s v="EMAC"/>
    <x v="4"/>
  </r>
  <r>
    <s v="0A111"/>
    <s v="RDC"/>
    <s v="Escaliers du noyau Energétique/Env"/>
    <s v="Bâtiment école"/>
    <n v="21.46"/>
    <m/>
    <s v="EMAC"/>
    <x v="5"/>
  </r>
  <r>
    <m/>
    <m/>
    <m/>
    <m/>
    <m/>
    <m/>
    <m/>
    <x v="0"/>
  </r>
  <r>
    <s v="0A11"/>
    <s v="RDC"/>
    <s v="Bureau"/>
    <s v="Bâtiment école"/>
    <n v="15.93"/>
    <n v="2"/>
    <s v="RAP"/>
    <x v="1"/>
  </r>
  <r>
    <s v="0A13"/>
    <s v="RDC"/>
    <s v="Bureau Informatique"/>
    <s v="Bâtiment école"/>
    <n v="38.340000000000003"/>
    <m/>
    <s v="MSI"/>
    <x v="1"/>
  </r>
  <r>
    <s v="0A15A"/>
    <s v="RDC"/>
    <s v="Serveur"/>
    <s v="Bâtiment école"/>
    <n v="10.54"/>
    <m/>
    <s v="MSI"/>
    <x v="1"/>
  </r>
  <r>
    <s v="0A15B"/>
    <s v="RDC"/>
    <s v="Bureau"/>
    <s v="Bâtiment école"/>
    <n v="24.75"/>
    <n v="3"/>
    <s v="MSI"/>
    <x v="1"/>
  </r>
  <r>
    <s v="0A16"/>
    <s v="RDC"/>
    <s v="Bureau - Informatique"/>
    <s v="Bâtiment école"/>
    <n v="25.49"/>
    <n v="1"/>
    <s v="MSI"/>
    <x v="1"/>
  </r>
  <r>
    <s v="0A17"/>
    <s v="RDC"/>
    <s v="Bureau - Informatique"/>
    <s v="Bâtiment école"/>
    <n v="23.06"/>
    <n v="3"/>
    <s v="MSI"/>
    <x v="1"/>
  </r>
  <r>
    <s v="0A18"/>
    <s v="RDC"/>
    <s v="Bureau - Informatique"/>
    <s v="Bâtiment école"/>
    <n v="28.46"/>
    <n v="2"/>
    <s v="MSI"/>
    <x v="1"/>
  </r>
  <r>
    <s v="0A19"/>
    <s v="RDC"/>
    <s v="Bureau - Informatique"/>
    <s v="Bâtiment école"/>
    <n v="38.979999999999997"/>
    <n v="3"/>
    <s v="MSI"/>
    <x v="1"/>
  </r>
  <r>
    <s v="0A20"/>
    <s v="RDC"/>
    <s v="Bureau - Informatique"/>
    <s v="Bâtiment école"/>
    <n v="28.98"/>
    <n v="2"/>
    <s v="MSI"/>
    <x v="1"/>
  </r>
  <r>
    <s v="0A21"/>
    <s v="RDC"/>
    <s v="Bureau - Informatique"/>
    <s v="Bâtiment école"/>
    <n v="23.06"/>
    <n v="2"/>
    <s v="MSI"/>
    <x v="1"/>
  </r>
  <r>
    <s v="0A22"/>
    <s v="RDC"/>
    <s v="Bureau - Informatique"/>
    <s v="Bâtiment école"/>
    <n v="28.117999999999999"/>
    <n v="2"/>
    <s v="MSI"/>
    <x v="1"/>
  </r>
  <r>
    <s v="0A23A"/>
    <s v="RDC"/>
    <s v="Bureau Alumni"/>
    <s v="Bâtiment école"/>
    <n v="23"/>
    <n v="1"/>
    <s v="RPE-Alumni"/>
    <x v="1"/>
  </r>
  <r>
    <s v="0A23B"/>
    <s v="RDC"/>
    <s v="Bureau - Informatique"/>
    <s v="Bâtiment école"/>
    <n v="23.32"/>
    <n v="1"/>
    <s v="MSI"/>
    <x v="1"/>
  </r>
  <r>
    <s v="0A120"/>
    <s v="RDC"/>
    <s v="Cafeteria"/>
    <s v="Bâtiment école"/>
    <n v="214.1"/>
    <m/>
    <s v="EMAC"/>
    <x v="6"/>
  </r>
  <r>
    <s v="0A24"/>
    <s v="RDC"/>
    <s v="Rangement/Bar"/>
    <s v="Bâtiment école"/>
    <n v="26.37"/>
    <m/>
    <s v="EMAC"/>
    <x v="6"/>
  </r>
  <r>
    <s v="0A25"/>
    <s v="RDC"/>
    <s v="Laboratoire "/>
    <s v="Bâtiment école"/>
    <n v="15.992000000000001"/>
    <m/>
    <s v="RAP"/>
    <x v="6"/>
  </r>
  <r>
    <s v="0A104"/>
    <s v="RDC"/>
    <s v="Circulation Cafetéria"/>
    <s v="Bâtiment école"/>
    <n v="223.77"/>
    <m/>
    <s v="EMAC"/>
    <x v="6"/>
  </r>
  <r>
    <s v="0A92"/>
    <s v="RDC"/>
    <s v="Sanitaires Cafetéria"/>
    <s v="Bâtiment école"/>
    <n v="25.26"/>
    <m/>
    <s v="EMAC"/>
    <x v="3"/>
  </r>
  <r>
    <s v="0A93"/>
    <s v="RDC"/>
    <s v="Sanitaires Noyau Chimie"/>
    <s v="Bâtiment école"/>
    <n v="11.514900000000001"/>
    <m/>
    <s v="EMAC"/>
    <x v="3"/>
  </r>
  <r>
    <s v="/"/>
    <s v="RDC"/>
    <s v="Circulations vers Chimie"/>
    <s v="Bâtiment école"/>
    <n v="63.045000000000002"/>
    <m/>
    <s v="EMAC"/>
    <x v="4"/>
  </r>
  <r>
    <s v="0A112"/>
    <s v="RDC"/>
    <s v="Escalier Noyau Chimie"/>
    <s v="Bâtiment école"/>
    <n v="21.04"/>
    <m/>
    <s v="EMAC"/>
    <x v="5"/>
  </r>
  <r>
    <s v="/"/>
    <s v="RDC"/>
    <s v="Hall d'accueil"/>
    <s v="Bâtiment école"/>
    <n v="295.45"/>
    <n v="1"/>
    <s v="EMAC"/>
    <x v="7"/>
  </r>
  <r>
    <s v="0A27"/>
    <s v="RDC"/>
    <s v="CDI RDC"/>
    <s v="Bâtiment école"/>
    <n v="453.52"/>
    <n v="1"/>
    <s v="FOR-S"/>
    <x v="8"/>
  </r>
  <r>
    <m/>
    <s v="RDC"/>
    <s v="Salle de lecture (étage)"/>
    <s v="Bâtiment école"/>
    <n v="125.93"/>
    <m/>
    <s v="FOR-S"/>
    <x v="8"/>
  </r>
  <r>
    <s v="0A27b"/>
    <s v="RDC"/>
    <s v="Bureaux CDI"/>
    <s v="Bâtiment école"/>
    <n v="17.559999999999999"/>
    <n v="1"/>
    <s v="FOR-S"/>
    <x v="8"/>
  </r>
  <r>
    <s v="0A27c"/>
    <s v="RDC"/>
    <s v="Bureaux CDI"/>
    <s v="Bâtiment école"/>
    <n v="23.78"/>
    <n v="3"/>
    <s v="FOR-S"/>
    <x v="8"/>
  </r>
  <r>
    <s v="0A27d"/>
    <s v="RDC"/>
    <s v="Archives CDI "/>
    <s v="Bâtiment école"/>
    <n v="42.25"/>
    <m/>
    <s v="FOR-S"/>
    <x v="8"/>
  </r>
  <r>
    <s v="0A27e"/>
    <s v="RDC"/>
    <s v="Reprographie CDI"/>
    <s v="Bâtiment école"/>
    <n v="5.46"/>
    <m/>
    <s v="FOR-S"/>
    <x v="8"/>
  </r>
  <r>
    <s v="0A27f"/>
    <s v="RDC"/>
    <s v="Archives CDI "/>
    <s v="Bâtiment école"/>
    <n v="17.32"/>
    <m/>
    <s v="FOR-S"/>
    <x v="8"/>
  </r>
  <r>
    <s v="0A27"/>
    <s v="RDC"/>
    <s v="Escaliers CDI"/>
    <s v="Bâtiment école"/>
    <n v="23.11"/>
    <m/>
    <s v="FOR-S"/>
    <x v="8"/>
  </r>
  <r>
    <s v="/"/>
    <s v="RDC"/>
    <s v="Circulations Hall"/>
    <s v="Bâtiment école"/>
    <n v="152.04"/>
    <m/>
    <s v="EMAC"/>
    <x v="4"/>
  </r>
  <r>
    <s v="/"/>
    <s v="RDC"/>
    <s v="Escaliers Hall (Forum) (R1+R2)"/>
    <s v="Bâtiment école"/>
    <n v="30.483000000000001"/>
    <m/>
    <s v="EMAC"/>
    <x v="5"/>
  </r>
  <r>
    <s v="/"/>
    <s v="RDC"/>
    <s v="Circulation vers Epi Matériaux"/>
    <s v="Bâtiment école"/>
    <n v="63.045000000000002"/>
    <m/>
    <s v="EMAC"/>
    <x v="4"/>
  </r>
  <r>
    <s v="0A113"/>
    <s v="RDC"/>
    <s v="Escalier noyau Matériaux"/>
    <s v="Bâtiment école"/>
    <n v="21.04"/>
    <m/>
    <s v="EMAC"/>
    <x v="5"/>
  </r>
  <r>
    <s v="0A94"/>
    <s v="RDC"/>
    <s v="Sanitaires noyau Matériaux"/>
    <s v="Bâtiment école"/>
    <n v="11.51"/>
    <m/>
    <s v="EMAC"/>
    <x v="3"/>
  </r>
  <r>
    <s v="0A26"/>
    <s v="RDC"/>
    <s v="AMPHITHEATRE"/>
    <s v="Bâtiment école"/>
    <m/>
    <m/>
    <m/>
    <x v="0"/>
  </r>
  <r>
    <m/>
    <s v="RDC"/>
    <s v="* Déambulatoire"/>
    <s v="Bâtiment école"/>
    <n v="228.44159999999999"/>
    <m/>
    <s v="FOR-S"/>
    <x v="4"/>
  </r>
  <r>
    <m/>
    <s v="RDC"/>
    <s v="* Circulation"/>
    <s v="Bâtiment école"/>
    <n v="82.003399999999999"/>
    <m/>
    <s v="FOR-S"/>
    <x v="4"/>
  </r>
  <r>
    <m/>
    <s v="RDC"/>
    <s v="* Sanitaires (0A96 + 0A97)"/>
    <s v="Bâtiment école"/>
    <n v="31.888200000000001"/>
    <m/>
    <s v="FOR-S"/>
    <x v="3"/>
  </r>
  <r>
    <s v="0A26 A"/>
    <s v="RDC"/>
    <s v="* Rangement"/>
    <s v="Bâtiment école"/>
    <n v="19.471299999999999"/>
    <m/>
    <s v="FOR-S"/>
    <x v="9"/>
  </r>
  <r>
    <s v="0A26 B"/>
    <s v="RDC"/>
    <s v="* Rangement"/>
    <s v="Bâtiment école"/>
    <n v="19.471299999999999"/>
    <m/>
    <s v="FOR-S"/>
    <x v="9"/>
  </r>
  <r>
    <m/>
    <s v="RDC"/>
    <s v="Couloir"/>
    <s v="Bâtiment école"/>
    <n v="19.471299999999999"/>
    <m/>
    <s v="FOR-S"/>
    <x v="4"/>
  </r>
  <r>
    <m/>
    <s v="RDC"/>
    <s v="* Escaliers"/>
    <s v="Bâtiment école"/>
    <n v="27.882000000000001"/>
    <m/>
    <s v="FOR-S"/>
    <x v="5"/>
  </r>
  <r>
    <s v="0A29"/>
    <s v="RDC"/>
    <s v="Bureau Maintenance (plans SGT)"/>
    <s v="Bâtiment école"/>
    <n v="15.98"/>
    <m/>
    <s v="MPS-ST"/>
    <x v="1"/>
  </r>
  <r>
    <s v="0A31"/>
    <s v="RDC"/>
    <s v="Bureau"/>
    <s v="Bâtiment école"/>
    <n v="31.43"/>
    <n v="3"/>
    <s v="MPS-ST"/>
    <x v="1"/>
  </r>
  <r>
    <s v="0A31b"/>
    <s v="RDC"/>
    <s v="Rangement"/>
    <s v="Bâtiment école"/>
    <n v="8.61"/>
    <m/>
    <s v="MPS-ST"/>
    <x v="10"/>
  </r>
  <r>
    <s v="0A95"/>
    <s v="RDC"/>
    <s v="Sanitaires (urinoirs)"/>
    <s v="Bâtiment école"/>
    <n v="20.45"/>
    <m/>
    <s v="EMAC"/>
    <x v="3"/>
  </r>
  <r>
    <s v="0A33"/>
    <s v="RDC"/>
    <s v="Bureau "/>
    <s v="Bâtiment école"/>
    <n v="29.7"/>
    <n v="2"/>
    <s v="MPS-ST"/>
    <x v="1"/>
  </r>
  <r>
    <s v="0A35"/>
    <s v="RDC"/>
    <s v="Bureau"/>
    <s v="Bâtiment école"/>
    <n v="16.649999999999999"/>
    <n v="1"/>
    <s v="MPS-ST"/>
    <x v="1"/>
  </r>
  <r>
    <s v="0A37"/>
    <s v="RDC"/>
    <s v="Secrétariat Infirmerie + entrée + WC"/>
    <s v="Bâtiment école"/>
    <n v="27.81"/>
    <n v="1"/>
    <s v="EMAC"/>
    <x v="1"/>
  </r>
  <r>
    <s v="0A39"/>
    <s v="RDC"/>
    <s v="Bureau Infirmier + sas"/>
    <s v="Bâtiment école"/>
    <n v="16.46"/>
    <n v="1"/>
    <s v="EMAC"/>
    <x v="1"/>
  </r>
  <r>
    <s v="0A41"/>
    <s v="RDC"/>
    <s v="Salle MOOC"/>
    <s v="Bâtiment école"/>
    <n v="39.115000000000002"/>
    <m/>
    <s v="FOR-S"/>
    <x v="1"/>
  </r>
  <r>
    <s v="0A43"/>
    <s v="RDC"/>
    <s v="Salle MASC"/>
    <s v="Bâtiment école"/>
    <n v="18.850000000000001"/>
    <m/>
    <s v="EMAC"/>
    <x v="1"/>
  </r>
  <r>
    <s v="0A45"/>
    <s v="RDC"/>
    <s v="Amphi 35"/>
    <s v="Bâtiment école"/>
    <n v="65.082999999999998"/>
    <m/>
    <s v="FOR-C"/>
    <x v="2"/>
  </r>
  <r>
    <m/>
    <s v="RDC"/>
    <s v="Circulation vers épi Formation"/>
    <s v="Bâtiment école"/>
    <n v="169.30609999999999"/>
    <m/>
    <s v="EMAC"/>
    <x v="4"/>
  </r>
  <r>
    <s v="0A98"/>
    <s v="RDC"/>
    <s v="Sanitaires Noyau Formation"/>
    <s v="Bâtiment école"/>
    <n v="11.56"/>
    <m/>
    <s v="EMAC"/>
    <x v="3"/>
  </r>
  <r>
    <s v="0A99"/>
    <s v="RDC"/>
    <s v="Sanitaires"/>
    <s v="Bâtiment école"/>
    <n v="5.08"/>
    <m/>
    <s v="EMAC"/>
    <x v="3"/>
  </r>
  <r>
    <m/>
    <s v="RDC"/>
    <s v="Circulation vers Epi Formation"/>
    <s v="Bâtiment école"/>
    <n v="60.081699999999998"/>
    <m/>
    <s v="EMAC"/>
    <x v="4"/>
  </r>
  <r>
    <s v="0A114"/>
    <s v="RDC"/>
    <s v="Escalier du noyau Formation"/>
    <s v="Bâtiment école"/>
    <n v="21.66"/>
    <m/>
    <s v="EMAC"/>
    <x v="5"/>
  </r>
  <r>
    <s v="0A30"/>
    <s v="RDC"/>
    <s v="Reprographie"/>
    <s v="Bâtiment école"/>
    <n v="140.41999999999999"/>
    <n v="1"/>
    <s v="MSI-Rep"/>
    <x v="11"/>
  </r>
  <r>
    <s v="0A30b"/>
    <s v="RDC"/>
    <s v="Bureau "/>
    <s v="Bâtiment école"/>
    <n v="16.593499999999999"/>
    <n v="1"/>
    <s v="MSI-Rep"/>
    <x v="1"/>
  </r>
  <r>
    <s v="0A30c"/>
    <s v="RDC"/>
    <s v="Reprographie - local photo"/>
    <s v="Bâtiment école"/>
    <n v="10.990500000000001"/>
    <m/>
    <s v="MSI-Rep"/>
    <x v="1"/>
  </r>
  <r>
    <s v="0A30d"/>
    <s v="RDC"/>
    <s v="Reprographie - réserve papier"/>
    <s v="Bâtiment école"/>
    <n v="28.23"/>
    <m/>
    <s v="MSI-Rep"/>
    <x v="9"/>
  </r>
  <r>
    <s v="0A30e"/>
    <s v="RDC"/>
    <s v="Bureau "/>
    <s v="Bâtiment école"/>
    <n v="24.7773"/>
    <n v="1"/>
    <s v="MSI-Rep"/>
    <x v="1"/>
  </r>
  <r>
    <s v="0A28A"/>
    <s v="RDC"/>
    <s v="Salle de réunion "/>
    <s v="Bâtiment école"/>
    <n v="13.17"/>
    <m/>
    <s v="FOR-C"/>
    <x v="2"/>
  </r>
  <r>
    <s v="0A28B"/>
    <s v="RDC"/>
    <s v="Salle de réunion "/>
    <s v="Bâtiment école"/>
    <n v="13.044"/>
    <m/>
    <s v="FOR-C"/>
    <x v="2"/>
  </r>
  <r>
    <s v="0A28C"/>
    <s v="RDC"/>
    <s v="Salle de réunion "/>
    <s v="Bâtiment école"/>
    <n v="13.66"/>
    <m/>
    <s v="FOR-C"/>
    <x v="2"/>
  </r>
  <r>
    <s v="0A28D"/>
    <s v="RDC"/>
    <s v="Salle syndicale"/>
    <s v="Bâtiment école"/>
    <n v="26.13"/>
    <m/>
    <s v="EMAC"/>
    <x v="2"/>
  </r>
  <r>
    <s v="0A28E"/>
    <s v="RDC"/>
    <s v="Salle de réunion "/>
    <s v="Bâtiment école"/>
    <n v="25.76"/>
    <m/>
    <s v="FOR-C"/>
    <x v="2"/>
  </r>
  <r>
    <m/>
    <s v="RDC"/>
    <s v="Couloir"/>
    <s v="Bâtiment école"/>
    <n v="17.28"/>
    <m/>
    <s v="EMAC"/>
    <x v="4"/>
  </r>
  <r>
    <s v="0A32"/>
    <s v="RDC"/>
    <s v="Salle informatique"/>
    <s v="Bâtiment école"/>
    <n v="44.06"/>
    <m/>
    <s v="FOR-C"/>
    <x v="2"/>
  </r>
  <r>
    <s v="0A34"/>
    <s v="RDC"/>
    <s v="Salle informatique - Multi-Média"/>
    <s v="Bâtiment école"/>
    <n v="85.72"/>
    <m/>
    <s v="FOR-C"/>
    <x v="2"/>
  </r>
  <r>
    <s v="0A47"/>
    <s v="RDC"/>
    <s v="Salle SUN n° 2"/>
    <s v="Bâtiment école"/>
    <n v="45.11"/>
    <m/>
    <s v="FOR-C"/>
    <x v="2"/>
  </r>
  <r>
    <s v="0A49"/>
    <s v="RDC"/>
    <s v="Local photocopieur - imprimante élèves"/>
    <s v="Bâtiment école"/>
    <n v="9.6384000000000007"/>
    <m/>
    <s v="FOR-S"/>
    <x v="11"/>
  </r>
  <r>
    <s v="0A51"/>
    <s v="RDC"/>
    <s v="Salle informatique"/>
    <s v="Bâtiment école"/>
    <n v="88.98"/>
    <m/>
    <s v="FOR-C"/>
    <x v="2"/>
  </r>
  <r>
    <m/>
    <s v="RDC"/>
    <s v="Circulations"/>
    <s v="Bâtiment école"/>
    <n v="127.17"/>
    <m/>
    <s v="EMAC"/>
    <x v="4"/>
  </r>
  <r>
    <m/>
    <m/>
    <s v="Total RDC"/>
    <m/>
    <n v="4449.8804999999993"/>
    <n v="66"/>
    <m/>
    <x v="0"/>
  </r>
  <r>
    <s v="1A01"/>
    <s v="1er étage"/>
    <s v="Bureau GI"/>
    <s v="Bâtiment école"/>
    <n v="26.7"/>
    <n v="3"/>
    <s v="CGI"/>
    <x v="1"/>
  </r>
  <r>
    <s v="1A01b"/>
    <s v="1er étage"/>
    <s v="Bureau GI"/>
    <s v="Bâtiment école"/>
    <n v="20.149999999999999"/>
    <n v="2"/>
    <s v="CGI"/>
    <x v="1"/>
  </r>
  <r>
    <s v="1A02"/>
    <s v="1er étage"/>
    <s v="Bureau GI"/>
    <s v="Bâtiment école"/>
    <n v="26.08"/>
    <n v="4"/>
    <s v="CGI"/>
    <x v="1"/>
  </r>
  <r>
    <s v="1A02b"/>
    <s v="1er étage"/>
    <s v="Bureau GI"/>
    <s v="Bâtiment école"/>
    <n v="21.36"/>
    <n v="2"/>
    <s v="CGI"/>
    <x v="1"/>
  </r>
  <r>
    <s v="1A03"/>
    <s v="1er étage"/>
    <s v="Bureau GI"/>
    <s v="Bâtiment école"/>
    <n v="20.149999999999999"/>
    <n v="2"/>
    <s v="CGI"/>
    <x v="1"/>
  </r>
  <r>
    <s v="1A03b"/>
    <s v="1er étage"/>
    <s v="Bureau GI"/>
    <s v="Bâtiment école"/>
    <n v="13.2"/>
    <n v="1"/>
    <s v="CGI"/>
    <x v="1"/>
  </r>
  <r>
    <s v="1A03c"/>
    <s v="1er étage"/>
    <s v="Salle de réunion"/>
    <s v="Bâtiment école"/>
    <n v="19.66"/>
    <m/>
    <s v="EMAC"/>
    <x v="1"/>
  </r>
  <r>
    <s v="1A04"/>
    <s v="1er étage"/>
    <s v="Bureau GI"/>
    <s v="Bâtiment école"/>
    <n v="42.19"/>
    <n v="6"/>
    <s v="CGI"/>
    <x v="1"/>
  </r>
  <r>
    <s v="1A04b"/>
    <s v="1er étage"/>
    <s v="Bureau GI"/>
    <s v="Bâtiment école"/>
    <n v="7.69"/>
    <m/>
    <s v="CGI"/>
    <x v="1"/>
  </r>
  <r>
    <s v="1A04c"/>
    <s v="1er étage"/>
    <s v="Bureau GI"/>
    <s v="Bâtiment école"/>
    <n v="14.06"/>
    <n v="1"/>
    <s v="CGI"/>
    <x v="1"/>
  </r>
  <r>
    <s v="1A04d"/>
    <s v="1er étage"/>
    <s v="Bureau GI"/>
    <s v="Bâtiment école"/>
    <n v="20.64"/>
    <n v="2"/>
    <s v="CGI"/>
    <x v="1"/>
  </r>
  <r>
    <s v="1A04e"/>
    <s v="1er étage"/>
    <s v="Salle de réunion"/>
    <s v="Bâtiment école"/>
    <n v="14.8"/>
    <m/>
    <s v="CGI"/>
    <x v="1"/>
  </r>
  <r>
    <s v="1A05"/>
    <s v="1er étage"/>
    <s v="Salle de cours"/>
    <s v="Bâtiment école"/>
    <n v="59.087200000000003"/>
    <m/>
    <s v="CGI"/>
    <x v="2"/>
  </r>
  <r>
    <s v="1A06"/>
    <s v="1er étage"/>
    <s v="Salle d'option GI"/>
    <s v="Bâtiment école"/>
    <n v="40.549999999999997"/>
    <m/>
    <s v="FOR-C"/>
    <x v="12"/>
  </r>
  <r>
    <s v="1A07"/>
    <s v="1er étage"/>
    <s v="Salle d'option énergétique"/>
    <s v="Bâtiment école"/>
    <n v="58.31"/>
    <m/>
    <s v="FOR-C"/>
    <x v="2"/>
  </r>
  <r>
    <s v="1A08"/>
    <s v="1er étage"/>
    <s v="Salle pédagogie active"/>
    <s v="Bâtiment école"/>
    <n v="44.4"/>
    <m/>
    <s v="FOR-C"/>
    <x v="2"/>
  </r>
  <r>
    <s v="1A09"/>
    <s v="1er étage"/>
    <s v="Salle pédagogie active"/>
    <s v="Bâtiment école"/>
    <n v="73.5"/>
    <m/>
    <s v="FOR-C"/>
    <x v="2"/>
  </r>
  <r>
    <s v="1A09b"/>
    <s v="1er étage"/>
    <s v="Local rangement + Brassage"/>
    <s v="Bâtiment école"/>
    <n v="7.56"/>
    <m/>
    <s v="FOR-C"/>
    <x v="9"/>
  </r>
  <r>
    <s v="1A10"/>
    <s v="1er étage"/>
    <s v="Salle pédagogie active"/>
    <s v="Bâtiment école"/>
    <n v="43.23"/>
    <m/>
    <s v="FOR-C"/>
    <x v="2"/>
  </r>
  <r>
    <s v="1A11"/>
    <s v="1er étage"/>
    <s v="Salle pédagogie active"/>
    <s v="Bâtiment école"/>
    <n v="73.5"/>
    <m/>
    <s v="FOR-C"/>
    <x v="2"/>
  </r>
  <r>
    <s v="1A11b"/>
    <s v="1er étage"/>
    <s v="Local rangement + Brassage"/>
    <s v="Bâtiment école"/>
    <n v="7.56"/>
    <m/>
    <s v="FOR-C"/>
    <x v="9"/>
  </r>
  <r>
    <s v="1A12"/>
    <s v="1er étage"/>
    <s v="Bureau"/>
    <s v="Bâtiment école"/>
    <n v="24.93"/>
    <n v="2"/>
    <s v="DRI"/>
    <x v="1"/>
  </r>
  <r>
    <s v="1A14"/>
    <s v="1er étage"/>
    <s v="Bureau"/>
    <s v="Bâtiment école"/>
    <n v="24.08"/>
    <n v="3"/>
    <s v="DRI"/>
    <x v="1"/>
  </r>
  <r>
    <s v="1A16"/>
    <s v="1er étage"/>
    <s v="Bureau"/>
    <s v="Bâtiment école"/>
    <n v="18.260000000000002"/>
    <n v="2"/>
    <s v="DRI"/>
    <x v="1"/>
  </r>
  <r>
    <s v="1A17"/>
    <s v="1er étage"/>
    <s v="Salle d'option Poudres et Procédés"/>
    <s v="Bâtiment école"/>
    <n v="59.04"/>
    <m/>
    <s v="DRI"/>
    <x v="2"/>
  </r>
  <r>
    <s v="1A18A"/>
    <s v="1er étage"/>
    <s v="Bureau"/>
    <s v="Bâtiment école"/>
    <n v="13.25"/>
    <n v="1"/>
    <s v="DRI"/>
    <x v="1"/>
  </r>
  <r>
    <s v="1A18B"/>
    <s v="1er étage"/>
    <s v="Bureau"/>
    <s v="Bâtiment école"/>
    <n v="23.33"/>
    <n v="3"/>
    <s v="DRI"/>
    <x v="1"/>
  </r>
  <r>
    <s v="1A19"/>
    <s v="1er étage"/>
    <s v="Salle d'option Poudres et Procédés"/>
    <s v="Bâtiment école"/>
    <n v="60.21"/>
    <m/>
    <s v="FOR-C"/>
    <x v="2"/>
  </r>
  <r>
    <s v="1A20"/>
    <s v="1er étage"/>
    <s v="Salle de cours"/>
    <s v="Bâtiment école"/>
    <n v="38.07"/>
    <m/>
    <s v="FOR-C"/>
    <x v="2"/>
  </r>
  <r>
    <s v="1A21"/>
    <s v="1er étage"/>
    <s v="Salle d'option matériaux"/>
    <s v="Bâtiment école"/>
    <n v="59.58"/>
    <m/>
    <s v="FOR-C"/>
    <x v="2"/>
  </r>
  <r>
    <s v="1A22"/>
    <s v="1er étage"/>
    <s v="Salle de cours"/>
    <s v="Bâtiment école"/>
    <n v="86.4"/>
    <m/>
    <s v="FOR-C"/>
    <x v="2"/>
  </r>
  <r>
    <s v="1A24"/>
    <s v="1er étage"/>
    <s v="Salle de cours"/>
    <s v="Bâtiment école"/>
    <n v="86.02"/>
    <m/>
    <s v="FOR-C"/>
    <x v="2"/>
  </r>
  <r>
    <s v="1A26"/>
    <s v="1er étage"/>
    <s v="Salle de cours"/>
    <s v="Bâtiment école"/>
    <n v="54.12"/>
    <m/>
    <s v="FOR-C"/>
    <x v="2"/>
  </r>
  <r>
    <s v="1A23"/>
    <s v="1er étage"/>
    <s v="Salle d'option"/>
    <s v="Bâtiment école"/>
    <n v="60.93"/>
    <m/>
    <s v="FOR-C"/>
    <x v="2"/>
  </r>
  <r>
    <s v="1A25"/>
    <s v="1er étage"/>
    <s v="Salle TP "/>
    <s v="Bâtiment école"/>
    <n v="73.5"/>
    <m/>
    <s v="FOR-C"/>
    <x v="2"/>
  </r>
  <r>
    <s v="1A25b"/>
    <s v="1er étage"/>
    <s v="Local rangement + Brassage"/>
    <s v="Bâtiment école"/>
    <n v="7.56"/>
    <m/>
    <s v="FOR-S"/>
    <x v="9"/>
  </r>
  <r>
    <s v="1A27"/>
    <s v="1er étage"/>
    <s v="Salle TP Sec Matériaux"/>
    <s v="Bâtiment école"/>
    <n v="73.5"/>
    <m/>
    <s v="FOR-C"/>
    <x v="2"/>
  </r>
  <r>
    <s v="1A27b"/>
    <s v="1er étage"/>
    <s v="Local rangement + Brassage"/>
    <s v="Bâtiment école"/>
    <n v="7.56"/>
    <m/>
    <s v="FOR-S"/>
    <x v="9"/>
  </r>
  <r>
    <s v="1A28"/>
    <s v="1er étage"/>
    <s v="AMPHITHEATRE - Circulations"/>
    <s v="Bâtiment école"/>
    <n v="165.30179999999999"/>
    <m/>
    <s v="FOR-S"/>
    <x v="4"/>
  </r>
  <r>
    <m/>
    <s v="1er étage"/>
    <s v="                          - Rangement"/>
    <s v="Bâtiment école"/>
    <n v="20.046700000000001"/>
    <m/>
    <s v="FOR-S"/>
    <x v="9"/>
  </r>
  <r>
    <m/>
    <s v="1er étage"/>
    <s v="                          - Gradins RDC"/>
    <s v="Bâtiment école"/>
    <n v="366.86759999999998"/>
    <m/>
    <s v="FOR-C"/>
    <x v="13"/>
  </r>
  <r>
    <m/>
    <s v="1er étage"/>
    <s v="                          - Régie AUDIO"/>
    <s v="Bâtiment école"/>
    <n v="79.710300000000004"/>
    <m/>
    <s v="FOR-S"/>
    <x v="13"/>
  </r>
  <r>
    <s v="1A29"/>
    <s v="1er étage"/>
    <s v="Salle de cours"/>
    <s v="Bâtiment école"/>
    <n v="59.609099999999998"/>
    <m/>
    <s v="FOR-C"/>
    <x v="2"/>
  </r>
  <r>
    <s v="1A30"/>
    <s v="1er étage"/>
    <s v="AMPHITHEATRE 200 places n° 2"/>
    <s v="Bâtiment école"/>
    <n v="87.5"/>
    <m/>
    <s v="FOR-C"/>
    <x v="2"/>
  </r>
  <r>
    <s v="1A32"/>
    <s v="1er étage"/>
    <s v="AMPHITHEATRE 200 places n° 1"/>
    <s v="Bâtiment école"/>
    <n v="84"/>
    <m/>
    <s v="FOR-C"/>
    <x v="2"/>
  </r>
  <r>
    <s v="1A31"/>
    <s v="1er étage"/>
    <s v="Salle de cours"/>
    <s v="Bâtiment école"/>
    <n v="60.13"/>
    <m/>
    <s v="FOR-C"/>
    <x v="2"/>
  </r>
  <r>
    <s v="1A33"/>
    <s v="1er étage"/>
    <s v="Salle de cours"/>
    <s v="Bâtiment école"/>
    <n v="47.93"/>
    <m/>
    <s v="FOR-C"/>
    <x v="2"/>
  </r>
  <r>
    <s v="1A35"/>
    <s v="1er étage"/>
    <s v="Salle de cours"/>
    <s v="Bâtiment école"/>
    <n v="53.38"/>
    <m/>
    <s v="FOR-C"/>
    <x v="2"/>
  </r>
  <r>
    <s v="/"/>
    <s v="1er étage"/>
    <s v="Circulation - couloir A31 - A35"/>
    <s v="Bâtiment école"/>
    <n v="125.6157"/>
    <m/>
    <s v="EMAC"/>
    <x v="4"/>
  </r>
  <r>
    <m/>
    <s v="1er étage"/>
    <s v="Circulation - couloir A23 - A29"/>
    <s v="Bâtiment école"/>
    <n v="108.3655"/>
    <m/>
    <s v="EMAC"/>
    <x v="4"/>
  </r>
  <r>
    <m/>
    <s v="1er étage"/>
    <s v="Circulation - couloir A19 - A26"/>
    <s v="Bâtiment école"/>
    <n v="112.3231"/>
    <m/>
    <s v="EMAC"/>
    <x v="4"/>
  </r>
  <r>
    <m/>
    <s v="1er étage"/>
    <s v="Circulation - couloir A07 - A18"/>
    <s v="Bâtiment école"/>
    <n v="106.82559999999999"/>
    <m/>
    <s v="EMAC"/>
    <x v="4"/>
  </r>
  <r>
    <m/>
    <s v="1er étage"/>
    <s v="Circulation - couloir A01 - A05"/>
    <s v="Bâtiment école"/>
    <n v="70.599999999999994"/>
    <m/>
    <s v="EMAC"/>
    <x v="4"/>
  </r>
  <r>
    <s v="/"/>
    <s v="1er étage"/>
    <s v="Circulation couloir Épi F"/>
    <s v="Bâtiment école"/>
    <n v="64.175799999999995"/>
    <m/>
    <s v="EMAC"/>
    <x v="4"/>
  </r>
  <r>
    <m/>
    <s v="1er étage"/>
    <s v="Circulation couloir Épi M"/>
    <s v="Bâtiment école"/>
    <n v="69.231700000000004"/>
    <m/>
    <s v="EMAC"/>
    <x v="4"/>
  </r>
  <r>
    <m/>
    <s v="1er étage"/>
    <s v="Circulation couloir Épi C"/>
    <s v="Bâtiment école"/>
    <n v="73.821700000000007"/>
    <m/>
    <s v="EMAC"/>
    <x v="4"/>
  </r>
  <r>
    <m/>
    <s v="1er étage"/>
    <s v="Circulation couloir Épi E"/>
    <s v="Bâtiment école"/>
    <n v="73.466700000000003"/>
    <m/>
    <s v="EMAC"/>
    <x v="4"/>
  </r>
  <r>
    <s v="/"/>
    <s v="1er étage"/>
    <s v="Escaliers (4) du R+1 au R+2"/>
    <s v="Bâtiment école"/>
    <n v="90.821200000000005"/>
    <m/>
    <s v="EMAC"/>
    <x v="5"/>
  </r>
  <r>
    <s v="/"/>
    <s v="1er étage"/>
    <s v="Sanitaires noyaux (4)"/>
    <s v="Bâtiment école"/>
    <n v="42.849200000000003"/>
    <m/>
    <s v="EMAC"/>
    <x v="3"/>
  </r>
  <r>
    <m/>
    <m/>
    <s v="Total 1er étage"/>
    <m/>
    <n v="3387.2888999999996"/>
    <n v="34"/>
    <m/>
    <x v="0"/>
  </r>
  <r>
    <s v="2A01"/>
    <s v="2ème étage"/>
    <s v="Bureau"/>
    <s v="Bâtiment école"/>
    <n v="31.4894"/>
    <n v="3"/>
    <s v="MBF"/>
    <x v="1"/>
  </r>
  <r>
    <s v="2A02"/>
    <s v="2ème étage"/>
    <s v="Bureau"/>
    <s v="Bâtiment école"/>
    <n v="35.037599999999998"/>
    <n v="3"/>
    <s v="MBF"/>
    <x v="1"/>
  </r>
  <r>
    <s v="2A03"/>
    <s v="2ème étage"/>
    <s v="Bureau"/>
    <s v="Bâtiment école"/>
    <n v="12.497999999999999"/>
    <n v="1"/>
    <s v="MBF"/>
    <x v="1"/>
  </r>
  <r>
    <s v="2A04"/>
    <s v="2ème étage"/>
    <s v="Bureau"/>
    <s v="Bâtiment école"/>
    <n v="13.6912"/>
    <n v="1"/>
    <s v="MBF"/>
    <x v="1"/>
  </r>
  <r>
    <s v="Repro"/>
    <s v="2ème étage"/>
    <s v="Salle reprographie"/>
    <s v="Bâtiment école"/>
    <n v="4.3853999999999997"/>
    <m/>
    <s v="MBF"/>
    <x v="1"/>
  </r>
  <r>
    <s v="2A06"/>
    <s v="2ème étage"/>
    <s v="Bureau"/>
    <s v="Bâtiment école"/>
    <n v="28.149899999999999"/>
    <n v="2"/>
    <s v="MBF"/>
    <x v="1"/>
  </r>
  <r>
    <s v="2A06B"/>
    <s v="2ème étage"/>
    <s v="Bureau"/>
    <s v="Bâtiment école"/>
    <n v="13.5562"/>
    <n v="1"/>
    <s v="MBF"/>
    <x v="1"/>
  </r>
  <r>
    <s v="2A05"/>
    <s v="2ème étage"/>
    <s v="Bureau"/>
    <s v="Bâtiment école"/>
    <n v="29.836600000000001"/>
    <n v="3"/>
    <s v="MBF"/>
    <x v="1"/>
  </r>
  <r>
    <s v="2A08"/>
    <s v="2ème étage"/>
    <s v="Bureau"/>
    <s v="Bâtiment école"/>
    <n v="13.29"/>
    <n v="1"/>
    <s v="MBF"/>
    <x v="1"/>
  </r>
  <r>
    <s v="2A09"/>
    <s v="2ème étage"/>
    <s v="Bureau"/>
    <s v="Bâtiment école"/>
    <n v="11.8026"/>
    <n v="1"/>
    <s v="DIR"/>
    <x v="1"/>
  </r>
  <r>
    <s v="2A08B"/>
    <s v="2ème étage"/>
    <s v="Bureau"/>
    <s v="Bâtiment école"/>
    <n v="12.94"/>
    <n v="1"/>
    <s v="MBF"/>
    <x v="1"/>
  </r>
  <r>
    <s v="2A10"/>
    <s v="2ème étage"/>
    <s v="Bureau"/>
    <s v="Bâtiment école"/>
    <n v="25.555800000000001"/>
    <n v="2"/>
    <s v="MBF"/>
    <x v="1"/>
  </r>
  <r>
    <s v="2A11"/>
    <s v="2ème étage"/>
    <s v="Bureau"/>
    <s v="Bâtiment école"/>
    <n v="11.485099999999999"/>
    <n v="1"/>
    <s v="DIR"/>
    <x v="1"/>
  </r>
  <r>
    <s v="2A13"/>
    <s v="2ème étage"/>
    <s v="Bureau"/>
    <s v="Bâtiment école"/>
    <n v="29.1295"/>
    <n v="3"/>
    <s v="MBF"/>
    <x v="1"/>
  </r>
  <r>
    <s v="Rangt"/>
    <s v="2ème étage"/>
    <s v="Local de rangement"/>
    <s v="Bâtiment école"/>
    <n v="3.1257999999999999"/>
    <m/>
    <s v="MBF"/>
    <x v="9"/>
  </r>
  <r>
    <s v="/"/>
    <s v="2ème étage"/>
    <s v="Circulations"/>
    <s v="Bâtiment école"/>
    <n v="77.607799999999997"/>
    <m/>
    <s v="EMAC"/>
    <x v="4"/>
  </r>
  <r>
    <s v="/"/>
    <s v="2ème étage"/>
    <s v="Circulations noyau Energéti/Envir"/>
    <s v="Bâtiment école"/>
    <n v="63.644599999999997"/>
    <m/>
    <s v="EMAC"/>
    <x v="4"/>
  </r>
  <r>
    <s v="2A131"/>
    <s v="2ème étage"/>
    <s v="Archives vivantes SGF"/>
    <s v="Bâtiment école"/>
    <n v="10.153700000000001"/>
    <m/>
    <s v="MBF"/>
    <x v="9"/>
  </r>
  <r>
    <s v="2A91"/>
    <s v="2ème étage"/>
    <s v="Sanitaires noyau"/>
    <s v="Bâtiment école"/>
    <n v="8.0135000000000005"/>
    <m/>
    <s v="EMAC"/>
    <x v="3"/>
  </r>
  <r>
    <s v="2A12"/>
    <s v="2ème étage"/>
    <s v="Bureau directeur"/>
    <s v="Bâtiment école"/>
    <n v="34.8904"/>
    <n v="1"/>
    <s v="DIR"/>
    <x v="1"/>
  </r>
  <r>
    <s v="2A14"/>
    <s v="2ème étage"/>
    <s v="Bureau Secrétariat DIR + SG"/>
    <s v="Bâtiment école"/>
    <n v="22.7865"/>
    <n v="2"/>
    <s v="DIR"/>
    <x v="1"/>
  </r>
  <r>
    <s v="2A15"/>
    <s v="2ème étage"/>
    <s v="Bureau Chef Dép Infrastructure &amp; Logistique"/>
    <s v="Bâtiment école"/>
    <n v="23.913900000000002"/>
    <n v="1"/>
    <s v="MPS"/>
    <x v="1"/>
  </r>
  <r>
    <s v="2A16A"/>
    <s v="2ème étage"/>
    <s v="Bureau Secrétaire Générale"/>
    <s v="Bâtiment école"/>
    <n v="22.75"/>
    <n v="1"/>
    <s v="DIR"/>
    <x v="1"/>
  </r>
  <r>
    <s v="2A16B"/>
    <s v="2ème étage"/>
    <s v="Bureau Com"/>
    <s v="Bâtiment école"/>
    <n v="14.56"/>
    <n v="1"/>
    <s v="DIR"/>
    <x v="1"/>
  </r>
  <r>
    <s v="2A17"/>
    <s v="2ème étage"/>
    <s v="Bureau Directrice adjointe"/>
    <s v="Bâtiment école"/>
    <n v="17.8001"/>
    <n v="1"/>
    <s v="DIR"/>
    <x v="1"/>
  </r>
  <r>
    <s v="2A18"/>
    <s v="2ème étage"/>
    <s v="Bureau Com"/>
    <s v="Bâtiment école"/>
    <n v="12.54"/>
    <n v="1"/>
    <s v="COM"/>
    <x v="1"/>
  </r>
  <r>
    <s v="2A19"/>
    <s v="2ème étage"/>
    <s v="Salle de réunion"/>
    <s v="Bâtiment école"/>
    <n v="22.78"/>
    <m/>
    <s v="EMAC"/>
    <x v="2"/>
  </r>
  <r>
    <s v="2A20"/>
    <s v="2ème étage"/>
    <s v="Bureau Com"/>
    <s v="Bâtiment école"/>
    <n v="18.79"/>
    <n v="1"/>
    <s v="COM"/>
    <x v="1"/>
  </r>
  <r>
    <s v="2A21"/>
    <s v="2ème étage"/>
    <s v="Salle du Conseil"/>
    <s v="Bâtiment école"/>
    <n v="128.38"/>
    <m/>
    <s v="EMAC"/>
    <x v="1"/>
  </r>
  <r>
    <s v="2A20b"/>
    <s v="2ème étage"/>
    <s v="Bureau Com"/>
    <s v="Bâtiment école"/>
    <n v="18.79"/>
    <n v="1"/>
    <s v="COM"/>
    <x v="1"/>
  </r>
  <r>
    <m/>
    <s v="2ème étage"/>
    <s v="Office + Photo.+ Archives D"/>
    <s v="Bâtiment école"/>
    <n v="57.56"/>
    <m/>
    <s v="EMAC"/>
    <x v="1"/>
  </r>
  <r>
    <s v="2A22"/>
    <s v="2ème étage"/>
    <s v="Bureau Com"/>
    <s v="Bâtiment école"/>
    <n v="17.36"/>
    <n v="2"/>
    <s v="COM"/>
    <x v="1"/>
  </r>
  <r>
    <s v="2A23"/>
    <s v="2ème étage"/>
    <s v="Bureau"/>
    <s v="Bâtiment école"/>
    <n v="23.13"/>
    <n v="2"/>
    <s v="DIR-Q"/>
    <x v="1"/>
  </r>
  <r>
    <s v="2A24"/>
    <s v="2ème étage"/>
    <s v="Bureau DREAL"/>
    <s v="Bâtiment école"/>
    <n v="10.99"/>
    <n v="1"/>
    <s v="RPE"/>
    <x v="1"/>
  </r>
  <r>
    <s v="2A25"/>
    <s v="2ème étage"/>
    <s v="Bureau CP-HSE"/>
    <s v="Bâtiment école"/>
    <n v="11.05"/>
    <n v="1"/>
    <s v="MPS-HSE"/>
    <x v="1"/>
  </r>
  <r>
    <s v="2A26"/>
    <s v="2ème étage"/>
    <s v="Bureau DREAL"/>
    <s v="Bâtiment école"/>
    <n v="28.77"/>
    <n v="2"/>
    <s v="RPE"/>
    <x v="1"/>
  </r>
  <r>
    <s v="2A27"/>
    <s v="2ème étage"/>
    <s v="Bureau DREAL"/>
    <s v="Bâtiment école"/>
    <n v="28.26"/>
    <n v="3"/>
    <s v="RPE"/>
    <x v="1"/>
  </r>
  <r>
    <s v="/"/>
    <s v="2ème étage"/>
    <s v="Circulations"/>
    <s v="Bâtiment école"/>
    <n v="129.8886"/>
    <m/>
    <s v="EMAC"/>
    <x v="4"/>
  </r>
  <r>
    <s v="/"/>
    <s v="2ème étage"/>
    <s v="Circulation noyau Poudres"/>
    <s v="Bâtiment école"/>
    <n v="63.480600000000003"/>
    <m/>
    <s v="EMAC"/>
    <x v="4"/>
  </r>
  <r>
    <s v="2A271"/>
    <s v="2ème étage"/>
    <s v="Archives vivantes SGRH"/>
    <s v="Bâtiment école"/>
    <n v="10.295299999999999"/>
    <m/>
    <s v="MBF"/>
    <x v="9"/>
  </r>
  <r>
    <s v="2A92"/>
    <s v="2ème étage"/>
    <s v="Sanitaires noyau"/>
    <s v="Bâtiment école"/>
    <n v="8.0135000000000005"/>
    <m/>
    <s v="EMAC"/>
    <x v="3"/>
  </r>
  <r>
    <s v="2A28"/>
    <s v="2ème étage"/>
    <s v="Bureau"/>
    <s v="Bâtiment école"/>
    <n v="24.51"/>
    <n v="2"/>
    <s v="FOR-A"/>
    <x v="1"/>
  </r>
  <r>
    <s v="2A29"/>
    <s v="2ème étage"/>
    <s v="Bureau"/>
    <s v="Bâtiment école"/>
    <n v="23.34"/>
    <n v="1"/>
    <s v="FOR-A"/>
    <x v="1"/>
  </r>
  <r>
    <s v="2A30"/>
    <s v="2ème étage"/>
    <s v="Bureau"/>
    <s v="Bâtiment école"/>
    <n v="24.27"/>
    <n v="3"/>
    <s v="FOR-A"/>
    <x v="1"/>
  </r>
  <r>
    <s v="2A31"/>
    <s v="2ème étage"/>
    <s v="Bureau"/>
    <s v="Bâtiment école"/>
    <n v="16.78"/>
    <n v="2"/>
    <s v="FOR-A"/>
    <x v="1"/>
  </r>
  <r>
    <s v="2A32"/>
    <s v="2ème étage"/>
    <s v="Bureau"/>
    <s v="Bâtiment école"/>
    <n v="25.47"/>
    <n v="2"/>
    <s v="FOR-A"/>
    <x v="1"/>
  </r>
  <r>
    <s v="2A33"/>
    <s v="2ème étage"/>
    <s v="Bureau"/>
    <s v="Bâtiment école"/>
    <n v="16.78"/>
    <n v="2"/>
    <s v="FOR-A"/>
    <x v="1"/>
  </r>
  <r>
    <s v="2A34"/>
    <s v="2ème étage"/>
    <s v="Bureau"/>
    <s v="Bâtiment école"/>
    <n v="30.66"/>
    <n v="2"/>
    <s v="FOR-A"/>
    <x v="1"/>
  </r>
  <r>
    <s v="2A35"/>
    <s v="2ème étage"/>
    <s v="Bureau"/>
    <s v="Bâtiment école"/>
    <n v="16.399999999999999"/>
    <n v="1"/>
    <s v="FOR-A"/>
    <x v="1"/>
  </r>
  <r>
    <s v="2A36"/>
    <s v="2ème étage"/>
    <s v="Rangement/Archives DE"/>
    <s v="Bâtiment école"/>
    <n v="25.658000000000001"/>
    <m/>
    <s v="FOR-A"/>
    <x v="9"/>
  </r>
  <r>
    <s v="2A37"/>
    <s v="2ème étage"/>
    <s v="Bureau"/>
    <s v="Bâtiment école"/>
    <n v="22.34"/>
    <n v="1"/>
    <s v="FOR-A"/>
    <x v="1"/>
  </r>
  <r>
    <s v="2A38"/>
    <s v="2ème étage"/>
    <s v="Salle reprographie"/>
    <s v="Bâtiment école"/>
    <n v="16.642800000000001"/>
    <m/>
    <s v="FOR-A"/>
    <x v="1"/>
  </r>
  <r>
    <s v="2A39"/>
    <s v="2ème étage"/>
    <s v="Bureau"/>
    <s v="Bâtiment école"/>
    <n v="11.05"/>
    <n v="1"/>
    <s v="FOR-A"/>
    <x v="1"/>
  </r>
  <r>
    <s v="2A40"/>
    <s v="2ème étage"/>
    <s v="Bureau"/>
    <s v="Bâtiment école"/>
    <n v="27.52"/>
    <n v="2"/>
    <s v="FOR-A"/>
    <x v="1"/>
  </r>
  <r>
    <s v="2A41"/>
    <s v="2ème étage"/>
    <s v="Bureau"/>
    <s v="Bâtiment école"/>
    <n v="11.05"/>
    <n v="1"/>
    <s v="FOR-A"/>
    <x v="1"/>
  </r>
  <r>
    <s v="2A42A"/>
    <s v="2ème étage"/>
    <s v="Bureau"/>
    <s v="Bâtiment école"/>
    <n v="15.85"/>
    <n v="1"/>
    <s v="FOR-A"/>
    <x v="1"/>
  </r>
  <r>
    <s v="2A42B"/>
    <s v="2ème étage"/>
    <s v="Bureau"/>
    <s v="Bâtiment école"/>
    <n v="17.46"/>
    <n v="1"/>
    <s v="FOR-A"/>
    <x v="1"/>
  </r>
  <r>
    <s v="2A42C"/>
    <s v="2ème étage"/>
    <s v="Bureau"/>
    <s v="Bâtiment école"/>
    <n v="16.670000000000002"/>
    <n v="2"/>
    <s v="FOR-A"/>
    <x v="1"/>
  </r>
  <r>
    <s v="2A42D"/>
    <s v="2ème étage"/>
    <s v="Circulations"/>
    <s v="Bâtiment école"/>
    <n v="8.77"/>
    <m/>
    <s v="FOR-A"/>
    <x v="4"/>
  </r>
  <r>
    <s v="2A42E"/>
    <s v="2ème étage"/>
    <s v="Bureau"/>
    <s v="Bâtiment école"/>
    <n v="23.06"/>
    <n v="1"/>
    <s v="FOR-A"/>
    <x v="1"/>
  </r>
  <r>
    <s v="2A42F"/>
    <s v="2ème étage"/>
    <s v="Salle de réunion"/>
    <s v="Bâtiment école"/>
    <n v="12.09"/>
    <m/>
    <s v="FOR-A"/>
    <x v="2"/>
  </r>
  <r>
    <s v="2A43"/>
    <s v="2ème étage"/>
    <s v="Bureau"/>
    <s v="Bâtiment école"/>
    <n v="11.15"/>
    <n v="1"/>
    <s v="FOR-A"/>
    <x v="1"/>
  </r>
  <r>
    <s v="2A45"/>
    <s v="2ème étage"/>
    <s v="Bureau"/>
    <s v="Bâtiment école"/>
    <n v="22.45"/>
    <n v="2"/>
    <s v="FOR-A"/>
    <x v="1"/>
  </r>
  <r>
    <s v="2A47"/>
    <s v="2ème étage"/>
    <s v="Bureau "/>
    <s v="Bâtiment école"/>
    <n v="22.21"/>
    <n v="2"/>
    <s v="FOR-A"/>
    <x v="1"/>
  </r>
  <r>
    <s v="/"/>
    <s v="2ème étage"/>
    <s v="Circulations"/>
    <s v="Bâtiment école"/>
    <n v="138.91890000000001"/>
    <m/>
    <s v="EMAC"/>
    <x v="4"/>
  </r>
  <r>
    <s v="/"/>
    <s v="2ème étage"/>
    <s v="Circulation Noyau/Mat."/>
    <s v="Bâtiment école"/>
    <n v="58.653599999999997"/>
    <m/>
    <s v="EMAC"/>
    <x v="4"/>
  </r>
  <r>
    <s v="2A471"/>
    <s v="2ème étage"/>
    <s v="Archives vivantes SGDAF"/>
    <s v="Bâtiment école"/>
    <n v="10.265700000000001"/>
    <m/>
    <s v="MBF"/>
    <x v="9"/>
  </r>
  <r>
    <s v="2A93"/>
    <s v="2ème étage"/>
    <s v="Sanitaires noyau"/>
    <s v="Bâtiment école"/>
    <n v="7.9981999999999998"/>
    <m/>
    <s v="EMAC"/>
    <x v="3"/>
  </r>
  <r>
    <s v="2A44"/>
    <s v="2ème étage"/>
    <s v="AMPHITHEATRE - circulations vers WC"/>
    <s v="Bâtiment école"/>
    <n v="53.04"/>
    <m/>
    <s v="EMAC"/>
    <x v="4"/>
  </r>
  <r>
    <m/>
    <s v="2ème étage"/>
    <s v="                     - gradins + circulation"/>
    <s v="Bâtiment école"/>
    <n v="240.42400000000001"/>
    <m/>
    <s v="EMAC"/>
    <x v="13"/>
  </r>
  <r>
    <s v="2A95"/>
    <s v="2ème étage"/>
    <s v="                     - sanitaires (DAMES)"/>
    <s v="Bâtiment école"/>
    <n v="7.1260000000000003"/>
    <m/>
    <s v="EMAC"/>
    <x v="3"/>
  </r>
  <r>
    <s v="2A85"/>
    <s v="2ème étage"/>
    <s v="                     - sanitaires (HOMMES)"/>
    <s v="Bâtiment école"/>
    <n v="7.6971999999999996"/>
    <m/>
    <s v="EMAC"/>
    <x v="3"/>
  </r>
  <r>
    <s v="2A49"/>
    <s v="2ème étage"/>
    <s v="Salle de réunion"/>
    <s v="Bâtiment école"/>
    <n v="29.4"/>
    <m/>
    <s v="EMAC"/>
    <x v="2"/>
  </r>
  <r>
    <s v="2A49B"/>
    <s v="2ème étage"/>
    <s v="Salle reprographie"/>
    <s v="Bâtiment école"/>
    <n v="5.84"/>
    <m/>
    <s v="FOR-A"/>
    <x v="1"/>
  </r>
  <r>
    <s v="2A51"/>
    <s v="2ème étage"/>
    <s v="Bureau"/>
    <s v="Bâtiment école"/>
    <n v="10.97"/>
    <n v="1"/>
    <s v="EMAC"/>
    <x v="1"/>
  </r>
  <r>
    <s v="2A53"/>
    <s v="2ème étage"/>
    <s v="Bureau"/>
    <s v="Bâtiment école"/>
    <n v="11.05"/>
    <n v="1"/>
    <s v="RRI"/>
    <x v="1"/>
  </r>
  <r>
    <s v="2A55"/>
    <s v="2ème étage"/>
    <s v="Bureau"/>
    <s v="Bâtiment école"/>
    <n v="11.05"/>
    <n v="1"/>
    <s v="RRI"/>
    <x v="1"/>
  </r>
  <r>
    <s v="2A57"/>
    <s v="2ème étage"/>
    <s v="Bureau"/>
    <s v="Bâtiment école"/>
    <n v="11"/>
    <n v="1"/>
    <s v="RRI"/>
    <x v="1"/>
  </r>
  <r>
    <s v="2A59"/>
    <s v="2ème étage"/>
    <s v="Bureau"/>
    <s v="Bâtiment école"/>
    <n v="11.05"/>
    <n v="1"/>
    <s v="RRI"/>
    <x v="1"/>
  </r>
  <r>
    <s v="2A61"/>
    <s v="2ème étage"/>
    <s v="Bureau"/>
    <s v="Bâtiment école"/>
    <n v="10.93"/>
    <n v="1"/>
    <s v="RRI"/>
    <x v="1"/>
  </r>
  <r>
    <s v="2A63"/>
    <s v="2ème étage"/>
    <s v="Bureau"/>
    <s v="Bâtiment école"/>
    <n v="16.71"/>
    <n v="1"/>
    <s v="RRI"/>
    <x v="1"/>
  </r>
  <r>
    <s v="2A65"/>
    <s v="2ème étage"/>
    <s v="Bureau"/>
    <s v="Bâtiment école"/>
    <n v="16.78"/>
    <n v="1"/>
    <s v="DIR-Extra"/>
    <x v="1"/>
  </r>
  <r>
    <s v="2A67"/>
    <s v="2ème étage"/>
    <s v="Bureau"/>
    <s v="Bâtiment école"/>
    <n v="16.78"/>
    <n v="1"/>
    <s v="MPS-HEB"/>
    <x v="1"/>
  </r>
  <r>
    <s v="2A69"/>
    <s v="2ème étage"/>
    <s v="Bureau"/>
    <s v="Bâtiment école"/>
    <n v="22.13"/>
    <n v="2"/>
    <s v="MPS-HEB"/>
    <x v="1"/>
  </r>
  <r>
    <s v="/"/>
    <s v="2ème étage"/>
    <s v="Circulations"/>
    <s v="Bâtiment école"/>
    <n v="160.95500000000001"/>
    <m/>
    <s v="EMAC"/>
    <x v="4"/>
  </r>
  <r>
    <s v="/"/>
    <s v="2ème étage"/>
    <s v="Circulation Noyau"/>
    <s v="Bâtiment école"/>
    <n v="58.826000000000001"/>
    <m/>
    <s v="EMAC"/>
    <x v="4"/>
  </r>
  <r>
    <s v="2A691"/>
    <s v="2ème étage"/>
    <s v="Archives vivantes SGDAF"/>
    <s v="Bâtiment école"/>
    <n v="10.103"/>
    <m/>
    <s v="MBF"/>
    <x v="9"/>
  </r>
  <r>
    <s v="2A96"/>
    <s v="2ème étage"/>
    <s v="Sanitaires noyau"/>
    <s v="Bâtiment école"/>
    <n v="8"/>
    <m/>
    <s v="EMAC"/>
    <x v="3"/>
  </r>
  <r>
    <s v="2A46"/>
    <s v="2ème étage"/>
    <s v="AMPHITHEATRE 200 places"/>
    <s v="Bâtiment école"/>
    <n v="87.5"/>
    <m/>
    <s v="FOR-C"/>
    <x v="2"/>
  </r>
  <r>
    <s v="2A48"/>
    <s v="2ème étage"/>
    <s v="AMPHITHEATRE 200 places"/>
    <s v="Bâtiment école"/>
    <n v="84"/>
    <m/>
    <s v="FOR-C"/>
    <x v="2"/>
  </r>
  <r>
    <s v="/"/>
    <s v="2ème étage"/>
    <s v="Circulation Amphithéatre"/>
    <s v="Bâtiment école"/>
    <n v="87.194500000000005"/>
    <m/>
    <s v="EMAC"/>
    <x v="4"/>
  </r>
  <r>
    <s v="2A97"/>
    <s v="2ème étage"/>
    <s v="Sanitaires Amphithéatre"/>
    <s v="Bâtiment école"/>
    <n v="8.8630999999999993"/>
    <m/>
    <s v="EMAC"/>
    <x v="3"/>
  </r>
  <r>
    <s v="2A98"/>
    <s v="2ème étage"/>
    <s v="Sanitaires Amphithéatre"/>
    <s v="Bâtiment école"/>
    <n v="10.3827"/>
    <m/>
    <s v="EMAC"/>
    <x v="3"/>
  </r>
  <r>
    <s v="2A71"/>
    <s v="2ème étage"/>
    <s v="Salle de classe"/>
    <s v="Bâtiment école"/>
    <n v="72.58"/>
    <m/>
    <s v="FOR-C"/>
    <x v="2"/>
  </r>
  <r>
    <s v="2A73"/>
    <s v="2ème étage"/>
    <s v="Salle de classe"/>
    <s v="Bâtiment école"/>
    <n v="74.58"/>
    <m/>
    <s v="FOR-C"/>
    <x v="2"/>
  </r>
  <r>
    <s v="/"/>
    <s v="2ème étage"/>
    <s v="Circulations"/>
    <s v="Bâtiment école"/>
    <n v="110.8883"/>
    <m/>
    <s v="EMAC"/>
    <x v="4"/>
  </r>
  <r>
    <m/>
    <m/>
    <s v="Total 2ème étage"/>
    <m/>
    <n v="3076.0386000000012"/>
    <n v="85"/>
    <m/>
    <x v="0"/>
  </r>
  <r>
    <m/>
    <m/>
    <m/>
    <s v="Total Bâtiment école"/>
    <n v="10913.207999999997"/>
    <n v="185"/>
    <m/>
    <x v="0"/>
  </r>
  <r>
    <s v="Epi Formation"/>
    <m/>
    <m/>
    <m/>
    <m/>
    <m/>
    <m/>
    <x v="0"/>
  </r>
  <r>
    <s v="0F01"/>
    <s v="RDC"/>
    <s v="Salles de cours (75 places)"/>
    <s v="Epi Formation"/>
    <n v="137.73560000000001"/>
    <m/>
    <s v="FOR-C"/>
    <x v="2"/>
  </r>
  <r>
    <s v="0F02"/>
    <s v="RDC"/>
    <s v="Salles de cours (75 places)"/>
    <s v="Epi Formation"/>
    <n v="137.82769999999999"/>
    <m/>
    <s v="FOR-C"/>
    <x v="2"/>
  </r>
  <r>
    <s v="0F03"/>
    <s v="RDC"/>
    <s v="Salles de cours (75 places)"/>
    <s v="Epi Formation"/>
    <n v="136.87260000000001"/>
    <m/>
    <s v="FOR-C"/>
    <x v="2"/>
  </r>
  <r>
    <s v="0F04"/>
    <s v="RDC"/>
    <s v="Salles de cours (75 places)"/>
    <s v="Epi Formation"/>
    <n v="136.99809999999999"/>
    <m/>
    <s v="FOR-C"/>
    <x v="2"/>
  </r>
  <r>
    <s v="0F05"/>
    <s v="RDC"/>
    <s v="Salles de cours (35 places ?)"/>
    <s v="Epi Formation"/>
    <n v="109.2336"/>
    <m/>
    <s v="FOR-C"/>
    <x v="2"/>
  </r>
  <r>
    <s v="0F06"/>
    <s v="RDC"/>
    <s v="Salles de cours (35 places ?)"/>
    <s v="Epi Formation"/>
    <n v="109.31699999999999"/>
    <m/>
    <s v="FOR-C"/>
    <x v="2"/>
  </r>
  <r>
    <s v="0F07"/>
    <s v="RDC"/>
    <s v="Salles de cours (35 places)"/>
    <s v="Epi Formation"/>
    <n v="82.4084"/>
    <m/>
    <s v="FOR-C"/>
    <x v="2"/>
  </r>
  <r>
    <s v="0F08"/>
    <s v="RDC"/>
    <s v="Salles de cours (35 places)"/>
    <s v="Epi Formation"/>
    <n v="82.423599999999993"/>
    <m/>
    <s v="FOR-C"/>
    <x v="2"/>
  </r>
  <r>
    <s v="0F82"/>
    <s v="RDC"/>
    <s v="Local électrique"/>
    <s v="Epi Formation"/>
    <n v="4.1399999999999997"/>
    <m/>
    <s v="EMAC"/>
    <x v="9"/>
  </r>
  <r>
    <s v="0F83"/>
    <s v="RDC"/>
    <s v="Local informatique"/>
    <s v="Epi Formation"/>
    <n v="4.3600000000000003"/>
    <m/>
    <s v="EMAC"/>
    <x v="9"/>
  </r>
  <r>
    <s v="0F85"/>
    <s v="RDC"/>
    <s v="Local Ménage"/>
    <s v="Epi Formation"/>
    <n v="1.51"/>
    <m/>
    <s v="EMAC"/>
    <x v="9"/>
  </r>
  <r>
    <s v="/"/>
    <s v="RDC"/>
    <s v="Circulation"/>
    <s v="Epi Formation"/>
    <n v="182.64"/>
    <m/>
    <s v="EMAC"/>
    <x v="4"/>
  </r>
  <r>
    <m/>
    <m/>
    <s v="Total RDC"/>
    <m/>
    <n v="1125.4666000000002"/>
    <m/>
    <m/>
    <x v="0"/>
  </r>
  <r>
    <s v="1F01"/>
    <s v="1er étage"/>
    <s v="Salle de cours"/>
    <s v="Epi Formation"/>
    <n v="36.47"/>
    <m/>
    <s v="FOR-C"/>
    <x v="2"/>
  </r>
  <r>
    <s v="1F02"/>
    <s v="1er étage"/>
    <s v="Salle de cours"/>
    <s v="Epi Formation"/>
    <n v="36.46"/>
    <m/>
    <s v="FOR-C"/>
    <x v="2"/>
  </r>
  <r>
    <s v="1F03"/>
    <s v="1er étage"/>
    <s v="Salle de cours"/>
    <s v="Epi Formation"/>
    <n v="26.39"/>
    <m/>
    <s v="FOR-C"/>
    <x v="2"/>
  </r>
  <r>
    <s v="1F04"/>
    <s v="1er étage"/>
    <s v="Salle de cours"/>
    <s v="Epi Formation"/>
    <n v="26.3"/>
    <m/>
    <s v="FOR-C"/>
    <x v="2"/>
  </r>
  <r>
    <s v="1F05"/>
    <s v="1er étage"/>
    <s v="Salle de langues"/>
    <s v="Epi Formation"/>
    <n v="26.68"/>
    <m/>
    <s v="FOR-C"/>
    <x v="2"/>
  </r>
  <r>
    <s v="1F06"/>
    <s v="1er étage"/>
    <s v="Salle de réunions Prof. de langues"/>
    <s v="Epi Formation"/>
    <n v="26.52"/>
    <m/>
    <s v="FOR-C"/>
    <x v="2"/>
  </r>
  <r>
    <s v="1F07"/>
    <s v="1er étage"/>
    <s v="Salle de langues"/>
    <s v="Epi Formation"/>
    <n v="26.79"/>
    <m/>
    <s v="FOR-C"/>
    <x v="2"/>
  </r>
  <r>
    <s v="1F08"/>
    <s v="1er étage"/>
    <s v="Bureau de langues"/>
    <s v="Epi Formation"/>
    <n v="13.16"/>
    <m/>
    <s v="FOR-C"/>
    <x v="2"/>
  </r>
  <r>
    <s v="1F09"/>
    <s v="1er étage"/>
    <s v="Salle de langues"/>
    <s v="Epi Formation"/>
    <n v="26.34"/>
    <m/>
    <s v="FOR-C"/>
    <x v="2"/>
  </r>
  <r>
    <s v="1F10"/>
    <s v="1er étage"/>
    <s v="Laboratoire de langues"/>
    <s v="Epi Formation"/>
    <n v="40.26"/>
    <m/>
    <s v="FOR-C"/>
    <x v="2"/>
  </r>
  <r>
    <s v="1F11"/>
    <s v="1er étage"/>
    <s v="Laboratoire de langues"/>
    <s v="Epi Formation"/>
    <n v="40.22"/>
    <m/>
    <s v="FOR-C"/>
    <x v="2"/>
  </r>
  <r>
    <s v="1F12"/>
    <s v="1er étage"/>
    <s v="Laboratoire de langues"/>
    <s v="Epi Formation"/>
    <n v="40.22"/>
    <m/>
    <s v="FOR-C"/>
    <x v="2"/>
  </r>
  <r>
    <s v="1F13"/>
    <s v="1er étage"/>
    <s v="Salle de cours"/>
    <s v="Epi Formation"/>
    <n v="26.58"/>
    <m/>
    <s v="FOR-C"/>
    <x v="2"/>
  </r>
  <r>
    <s v="1F14"/>
    <s v="1er étage"/>
    <s v="Salle de cours"/>
    <s v="Epi Formation"/>
    <n v="26.58"/>
    <m/>
    <s v="FOR-C"/>
    <x v="2"/>
  </r>
  <r>
    <s v="1F15"/>
    <s v="1er étage"/>
    <s v="Salle de cours"/>
    <s v="Epi Formation"/>
    <n v="26.84"/>
    <m/>
    <s v="FOR-C"/>
    <x v="2"/>
  </r>
  <r>
    <s v="1F16"/>
    <s v="1er étage"/>
    <s v="Salle de cours"/>
    <s v="Epi Formation"/>
    <n v="26.84"/>
    <m/>
    <s v="FOR-C"/>
    <x v="2"/>
  </r>
  <r>
    <s v="/"/>
    <s v="1er étage"/>
    <s v="Circulations"/>
    <s v="Epi Formation"/>
    <n v="189.05029999999999"/>
    <m/>
    <s v="EMAC"/>
    <x v="4"/>
  </r>
  <r>
    <s v="/"/>
    <s v="1er étage"/>
    <s v="escalier + SAS"/>
    <s v="Epi Formation"/>
    <n v="17.391400000000001"/>
    <m/>
    <s v="EMAC"/>
    <x v="5"/>
  </r>
  <r>
    <m/>
    <m/>
    <s v="Total 1er étage"/>
    <m/>
    <n v="679.09169999999995"/>
    <m/>
    <m/>
    <x v="0"/>
  </r>
  <r>
    <m/>
    <m/>
    <m/>
    <s v="Total Epi Formation"/>
    <n v="1804.5583000000001"/>
    <m/>
    <m/>
    <x v="0"/>
  </r>
  <r>
    <s v="Epi Matériaux"/>
    <m/>
    <m/>
    <m/>
    <m/>
    <m/>
    <m/>
    <x v="0"/>
  </r>
  <r>
    <s v="0M01"/>
    <s v="RDC"/>
    <s v="Laboratoire"/>
    <s v="Epi Matériaux"/>
    <n v="20.190000000000001"/>
    <m/>
    <s v="ICA"/>
    <x v="14"/>
  </r>
  <r>
    <s v="0M01b"/>
    <s v="RDC"/>
    <s v="Laboratoire"/>
    <s v="Epi Matériaux"/>
    <n v="54.157899999999998"/>
    <m/>
    <s v="ICA"/>
    <x v="14"/>
  </r>
  <r>
    <s v="0M01c"/>
    <s v="RDC"/>
    <s v="Laboratoire"/>
    <s v="Epi Matériaux"/>
    <n v="20.309999999999999"/>
    <m/>
    <s v="ICA"/>
    <x v="14"/>
  </r>
  <r>
    <s v="0M02"/>
    <s v="RDC"/>
    <s v="Laboratoire"/>
    <s v="Epi Matériaux"/>
    <n v="20.2"/>
    <m/>
    <s v="ICA"/>
    <x v="14"/>
  </r>
  <r>
    <s v="0M02b"/>
    <s v="RDC"/>
    <s v="Bureaux"/>
    <s v="Epi Matériaux"/>
    <n v="53.51"/>
    <n v="7"/>
    <s v="ICA"/>
    <x v="1"/>
  </r>
  <r>
    <s v="0M02c"/>
    <s v="RDC"/>
    <s v="Bureaux"/>
    <s v="Epi Matériaux"/>
    <n v="20.29"/>
    <n v="3"/>
    <s v="ICA"/>
    <x v="1"/>
  </r>
  <r>
    <s v="0M03"/>
    <s v="RDC"/>
    <s v="Laboratoire"/>
    <s v="Epi Matériaux"/>
    <n v="54.19"/>
    <m/>
    <s v="ICA"/>
    <x v="14"/>
  </r>
  <r>
    <s v="0M03b"/>
    <s v="RDC"/>
    <s v="Bureaux"/>
    <s v="Epi Matériaux"/>
    <n v="19.920000000000002"/>
    <m/>
    <s v="ICA"/>
    <x v="1"/>
  </r>
  <r>
    <s v="0M03c"/>
    <s v="RDC"/>
    <s v="Bureaux"/>
    <s v="Epi Matériaux"/>
    <n v="20.02"/>
    <n v="2"/>
    <s v="ICA"/>
    <x v="1"/>
  </r>
  <r>
    <s v="0M04"/>
    <s v="RDC"/>
    <s v="Laboratoire"/>
    <s v="Epi Matériaux"/>
    <n v="27.42"/>
    <m/>
    <s v="ICA"/>
    <x v="14"/>
  </r>
  <r>
    <s v="0M04b"/>
    <s v="RDC"/>
    <s v="Laboratoire"/>
    <s v="Epi Matériaux"/>
    <n v="19.93"/>
    <m/>
    <s v="ICA"/>
    <x v="14"/>
  </r>
  <r>
    <s v="0M04c"/>
    <s v="RDC"/>
    <s v="Bureaux"/>
    <s v="Epi Matériaux"/>
    <n v="20.010000000000002"/>
    <n v="2"/>
    <s v="ICA"/>
    <x v="1"/>
  </r>
  <r>
    <s v="0M04d"/>
    <s v="RDC"/>
    <s v="Laboratoire"/>
    <s v="Epi Matériaux"/>
    <n v="26"/>
    <m/>
    <s v="ICA"/>
    <x v="14"/>
  </r>
  <r>
    <s v="0M05 "/>
    <s v="RDC"/>
    <s v="Salle informatique"/>
    <s v="Epi Matériaux"/>
    <n v="48.96"/>
    <m/>
    <s v="ICA"/>
    <x v="1"/>
  </r>
  <r>
    <s v="0M06"/>
    <s v="RDC"/>
    <s v="Laboratoire MEB/Photo/Optique"/>
    <s v="Epi Matériaux"/>
    <n v="22.36"/>
    <n v="1"/>
    <s v="ICA"/>
    <x v="14"/>
  </r>
  <r>
    <s v="0M06b"/>
    <s v="RDC"/>
    <s v="Laboratoire"/>
    <s v="Epi Matériaux"/>
    <n v="35.020000000000003"/>
    <n v="1"/>
    <s v="ICA"/>
    <x v="14"/>
  </r>
  <r>
    <s v="0M06c"/>
    <s v="RDC"/>
    <s v="Laboratoire"/>
    <s v="Epi Matériaux"/>
    <n v="22.17"/>
    <m/>
    <s v="ICA"/>
    <x v="14"/>
  </r>
  <r>
    <s v="0M07"/>
    <s v="RDC"/>
    <s v="Laboratoire"/>
    <s v="Epi Matériaux"/>
    <n v="31.59"/>
    <m/>
    <s v="ICA"/>
    <x v="14"/>
  </r>
  <r>
    <s v="0M08"/>
    <s v="RDC"/>
    <s v="Laboratoire"/>
    <s v="Epi Matériaux"/>
    <n v="19.79"/>
    <m/>
    <s v="ICA"/>
    <x v="14"/>
  </r>
  <r>
    <s v="0M08b"/>
    <s v="RDC"/>
    <s v="Laboratoire"/>
    <s v="Epi Matériaux"/>
    <n v="54.12"/>
    <m/>
    <s v="ICA"/>
    <x v="14"/>
  </r>
  <r>
    <s v="0M08c"/>
    <s v="RDC"/>
    <s v="Bureaux"/>
    <s v="Epi Matériaux"/>
    <n v="19.88"/>
    <n v="2"/>
    <s v="ICA"/>
    <x v="1"/>
  </r>
  <r>
    <s v="0M09"/>
    <s v="RDC"/>
    <s v="Laboratoire"/>
    <s v="Epi Matériaux"/>
    <n v="19.78"/>
    <m/>
    <s v="ICA"/>
    <x v="14"/>
  </r>
  <r>
    <s v="0M09b"/>
    <s v="RDC"/>
    <s v="Laboratoire"/>
    <s v="Epi Matériaux"/>
    <n v="54.09"/>
    <m/>
    <s v="ICA"/>
    <x v="14"/>
  </r>
  <r>
    <s v="0M09c"/>
    <s v="RDC"/>
    <s v="Laboratoire"/>
    <s v="Epi Matériaux"/>
    <n v="19.8856"/>
    <n v="2"/>
    <s v="ICA"/>
    <x v="14"/>
  </r>
  <r>
    <s v="0M10"/>
    <s v="RDC"/>
    <s v="Laboratoire"/>
    <s v="Epi Matériaux"/>
    <n v="19.98"/>
    <m/>
    <s v="ICA"/>
    <x v="14"/>
  </r>
  <r>
    <s v="0M10b"/>
    <s v="RDC"/>
    <s v="Laboratoire"/>
    <s v="Epi Matériaux"/>
    <n v="54.67"/>
    <m/>
    <s v="ICA"/>
    <x v="14"/>
  </r>
  <r>
    <s v="0M10c"/>
    <s v="RDC"/>
    <s v="Laboratoire"/>
    <s v="Epi Matériaux"/>
    <n v="20.059999999999999"/>
    <n v="2"/>
    <s v="ICA"/>
    <x v="14"/>
  </r>
  <r>
    <s v="0M11"/>
    <s v="RDC"/>
    <s v="Laboratoire"/>
    <s v="Epi Matériaux"/>
    <n v="19.940000000000001"/>
    <m/>
    <s v="ICA"/>
    <x v="14"/>
  </r>
  <r>
    <s v="0M11b"/>
    <s v="RDC"/>
    <s v="Laboratoire"/>
    <s v="Epi Matériaux"/>
    <n v="54.69"/>
    <m/>
    <s v="ICA"/>
    <x v="14"/>
  </r>
  <r>
    <s v="0M11c"/>
    <s v="RDC"/>
    <s v="Bureaux"/>
    <s v="Epi Matériaux"/>
    <n v="20.059999999999999"/>
    <n v="3"/>
    <s v="ICA"/>
    <x v="1"/>
  </r>
  <r>
    <s v="/"/>
    <s v="RDC"/>
    <s v="Circulation"/>
    <s v="Epi Matériaux"/>
    <n v="182.3904"/>
    <m/>
    <s v="ICA"/>
    <x v="4"/>
  </r>
  <r>
    <s v="/"/>
    <s v="RDC"/>
    <s v="Escalier métallique"/>
    <s v="Epi Matériaux"/>
    <n v="11.629099999999999"/>
    <m/>
    <s v="ICA"/>
    <x v="5"/>
  </r>
  <r>
    <m/>
    <m/>
    <s v="Total RDC"/>
    <m/>
    <n v="1107.213"/>
    <n v="25"/>
    <m/>
    <x v="0"/>
  </r>
  <r>
    <s v="1M01"/>
    <s v="1er étage"/>
    <s v="Bureau"/>
    <s v="Epi Matériaux"/>
    <n v="18.18"/>
    <n v="2"/>
    <s v="ICA"/>
    <x v="1"/>
  </r>
  <r>
    <s v="1M02"/>
    <s v="1er étage"/>
    <s v="Bureau"/>
    <s v="Epi Matériaux"/>
    <n v="18.27"/>
    <n v="1"/>
    <s v="ICA"/>
    <x v="1"/>
  </r>
  <r>
    <s v="1M03"/>
    <s v="1er étage"/>
    <s v="Bureau"/>
    <s v="Epi Matériaux"/>
    <n v="17.93"/>
    <n v="1"/>
    <s v="ICA"/>
    <x v="1"/>
  </r>
  <r>
    <s v="1M04"/>
    <s v="1er étage"/>
    <s v="Bureau"/>
    <s v="Epi Matériaux"/>
    <n v="17.89"/>
    <n v="2"/>
    <s v="ICA"/>
    <x v="1"/>
  </r>
  <r>
    <s v="1M05"/>
    <s v="1er étage"/>
    <s v="Bureau"/>
    <s v="Epi Matériaux"/>
    <n v="24.45"/>
    <n v="1"/>
    <s v="ICA"/>
    <x v="1"/>
  </r>
  <r>
    <s v="1M06"/>
    <s v="1er étage"/>
    <s v="Bureau"/>
    <s v="Epi Matériaux"/>
    <n v="24.47"/>
    <n v="2"/>
    <s v="ICA"/>
    <x v="1"/>
  </r>
  <r>
    <s v="1M07"/>
    <s v="1er étage"/>
    <s v="Bureau"/>
    <s v="Epi Matériaux"/>
    <n v="53.99"/>
    <n v="7"/>
    <s v="ICA"/>
    <x v="1"/>
  </r>
  <r>
    <s v="1M08"/>
    <s v="1er étage"/>
    <s v="Bureau"/>
    <s v="Epi Matériaux"/>
    <n v="53.86"/>
    <n v="6"/>
    <s v="ICA"/>
    <x v="1"/>
  </r>
  <r>
    <s v="1M09"/>
    <s v="1er étage"/>
    <s v="Bureau"/>
    <s v="Epi Matériaux"/>
    <n v="20"/>
    <n v="1"/>
    <s v="ICA"/>
    <x v="1"/>
  </r>
  <r>
    <s v="1M10"/>
    <s v="1er étage"/>
    <s v="Bureau"/>
    <s v="Epi Matériaux"/>
    <n v="19.86"/>
    <n v="2"/>
    <s v="ICA"/>
    <x v="1"/>
  </r>
  <r>
    <s v="1M11"/>
    <s v="1er étage"/>
    <s v="Bureau"/>
    <s v="Epi Matériaux"/>
    <n v="13.02"/>
    <n v="1"/>
    <s v="ICA"/>
    <x v="1"/>
  </r>
  <r>
    <s v="1M12"/>
    <s v="1er étage"/>
    <s v="Bureau"/>
    <s v="Epi Matériaux"/>
    <n v="13.05"/>
    <n v="1"/>
    <s v="ICA"/>
    <x v="1"/>
  </r>
  <r>
    <s v="1M13"/>
    <s v="1er étage"/>
    <s v="Bureau"/>
    <s v="Epi Matériaux"/>
    <n v="19.84"/>
    <n v="2"/>
    <s v="ICA"/>
    <x v="1"/>
  </r>
  <r>
    <s v="1M14"/>
    <s v="1er étage"/>
    <s v="Bureau"/>
    <s v="Epi Matériaux"/>
    <n v="19.850000000000001"/>
    <n v="1"/>
    <s v="ICA"/>
    <x v="1"/>
  </r>
  <r>
    <s v="1M15"/>
    <s v="1er étage"/>
    <s v="Bureau"/>
    <s v="Epi Matériaux"/>
    <n v="53.96"/>
    <n v="7"/>
    <s v="ICA"/>
    <x v="1"/>
  </r>
  <r>
    <s v="1M16"/>
    <s v="1er étage"/>
    <s v="Bureau"/>
    <s v="Epi Matériaux"/>
    <n v="53.87"/>
    <n v="2"/>
    <s v="ICA"/>
    <x v="1"/>
  </r>
  <r>
    <s v="1M162"/>
    <m/>
    <s v="Salle reprographie"/>
    <m/>
    <m/>
    <m/>
    <m/>
    <x v="1"/>
  </r>
  <r>
    <s v="1M163"/>
    <m/>
    <s v="Bureau "/>
    <m/>
    <m/>
    <n v="2"/>
    <m/>
    <x v="1"/>
  </r>
  <r>
    <s v="1M17"/>
    <s v="1er étage"/>
    <s v="Bureau"/>
    <s v="Epi Matériaux"/>
    <n v="20.36"/>
    <n v="2"/>
    <s v="ICA"/>
    <x v="1"/>
  </r>
  <r>
    <s v="1M18"/>
    <s v="1er étage"/>
    <s v="Bureau"/>
    <s v="Epi Matériaux"/>
    <n v="20.29"/>
    <n v="2"/>
    <s v="ICA"/>
    <x v="1"/>
  </r>
  <r>
    <m/>
    <s v="1er étage"/>
    <s v="Circulations"/>
    <s v="Epi Matériaux"/>
    <n v="189.05029999999999"/>
    <m/>
    <s v="ICA"/>
    <x v="4"/>
  </r>
  <r>
    <m/>
    <s v="1er étage"/>
    <s v="Escalier métallique + SAS"/>
    <s v="Epi Matériaux"/>
    <n v="17.391400000000001"/>
    <m/>
    <s v="ICA"/>
    <x v="5"/>
  </r>
  <r>
    <m/>
    <m/>
    <s v="Total 1er étage"/>
    <m/>
    <n v="689.58169999999996"/>
    <n v="45"/>
    <m/>
    <x v="0"/>
  </r>
  <r>
    <m/>
    <m/>
    <m/>
    <s v="Total Epi Matériaux"/>
    <n v="1796.7946999999995"/>
    <n v="70"/>
    <m/>
    <x v="0"/>
  </r>
  <r>
    <s v="Epi Chimie"/>
    <m/>
    <m/>
    <m/>
    <m/>
    <m/>
    <m/>
    <x v="0"/>
  </r>
  <r>
    <s v="0C01"/>
    <s v="RDC"/>
    <s v="Bureaux"/>
    <s v="Epi Chimie"/>
    <n v="40.909999999999997"/>
    <n v="5"/>
    <s v="RAP"/>
    <x v="1"/>
  </r>
  <r>
    <s v="0C01"/>
    <s v="RDC"/>
    <s v="Laboratoire"/>
    <s v="Epi Chimie"/>
    <n v="53.95"/>
    <m/>
    <s v="RAP"/>
    <x v="14"/>
  </r>
  <r>
    <s v="0C02"/>
    <s v="RDC"/>
    <s v="Salle de réunion"/>
    <s v="Epi Chimie"/>
    <n v="20.04"/>
    <m/>
    <s v="RAP"/>
    <x v="2"/>
  </r>
  <r>
    <s v="0C02"/>
    <s v="RDC"/>
    <s v="Laboratoire"/>
    <s v="Epi Chimie"/>
    <n v="20.04"/>
    <m/>
    <s v="RAP"/>
    <x v="14"/>
  </r>
  <r>
    <s v="0C02"/>
    <s v="RDC"/>
    <s v="Laboratoire"/>
    <s v="Epi Chimie"/>
    <n v="54.27"/>
    <m/>
    <s v="RAP"/>
    <x v="14"/>
  </r>
  <r>
    <s v="0C03"/>
    <s v="RDC"/>
    <s v="Bureaux"/>
    <s v="Epi Chimie"/>
    <n v="39.909999999999997"/>
    <n v="5"/>
    <s v="RAP"/>
    <x v="1"/>
  </r>
  <r>
    <s v="0C03"/>
    <s v="RDC"/>
    <s v="Laboratoire"/>
    <s v="Epi Chimie"/>
    <n v="53.49"/>
    <m/>
    <s v="RAP"/>
    <x v="14"/>
  </r>
  <r>
    <s v="0C04"/>
    <s v="RDC"/>
    <s v="Bureaux"/>
    <s v="Epi Chimie"/>
    <n v="39.44"/>
    <n v="4"/>
    <s v="RAP"/>
    <x v="1"/>
  </r>
  <r>
    <s v="0C04"/>
    <s v="RDC"/>
    <s v="Laboratoire"/>
    <s v="Epi Chimie"/>
    <n v="53.98"/>
    <m/>
    <s v="RAP"/>
    <x v="14"/>
  </r>
  <r>
    <s v="0C05"/>
    <s v="RDC"/>
    <s v="Réserve produits "/>
    <s v="Epi Chimie"/>
    <n v="42.08"/>
    <m/>
    <s v="RAP"/>
    <x v="9"/>
  </r>
  <r>
    <s v="0C07"/>
    <s v="RDC"/>
    <s v="Laboratoire"/>
    <s v="Epi Chimie"/>
    <n v="39.68"/>
    <m/>
    <s v="RAP"/>
    <x v="14"/>
  </r>
  <r>
    <s v="0C06"/>
    <s v="RDC"/>
    <s v="Laboratoire"/>
    <s v="Epi Chimie"/>
    <n v="80.75"/>
    <m/>
    <s v="RAP"/>
    <x v="14"/>
  </r>
  <r>
    <s v="0C08"/>
    <s v="RDC"/>
    <s v="Bureaux"/>
    <s v="Epi Chimie"/>
    <n v="39.630000000000003"/>
    <n v="4"/>
    <s v="RAP"/>
    <x v="1"/>
  </r>
  <r>
    <s v="0C08"/>
    <s v="RDC"/>
    <s v="Laboratoire"/>
    <s v="Epi Chimie"/>
    <n v="53.7"/>
    <m/>
    <s v="RAP"/>
    <x v="14"/>
  </r>
  <r>
    <s v="0C09"/>
    <s v="RDC"/>
    <s v="Bureaux"/>
    <s v="Epi Chimie"/>
    <n v="39.630000000000003"/>
    <n v="5"/>
    <s v="RAP"/>
    <x v="1"/>
  </r>
  <r>
    <s v="0C09"/>
    <s v="RDC"/>
    <s v="Laboratoire"/>
    <s v="Epi Chimie"/>
    <n v="52.97"/>
    <m/>
    <s v="RAP"/>
    <x v="14"/>
  </r>
  <r>
    <s v="0C10"/>
    <s v="RDC"/>
    <s v="Bureaux"/>
    <s v="Epi Chimie"/>
    <n v="40.78"/>
    <n v="5"/>
    <s v="RAP"/>
    <x v="1"/>
  </r>
  <r>
    <s v="0C10"/>
    <s v="RDC"/>
    <s v="Laboratoire"/>
    <s v="Epi Chimie"/>
    <n v="54.3"/>
    <m/>
    <s v="RAP"/>
    <x v="14"/>
  </r>
  <r>
    <s v="0C11"/>
    <s v="RDC"/>
    <s v="Bureaux"/>
    <s v="Epi Chimie"/>
    <n v="37.409999999999997"/>
    <n v="3"/>
    <s v="RAP"/>
    <x v="1"/>
  </r>
  <r>
    <s v="0C11"/>
    <s v="RDC"/>
    <s v="Laboratoire"/>
    <s v="Epi Chimie"/>
    <n v="54.3"/>
    <m/>
    <s v="RAP"/>
    <x v="14"/>
  </r>
  <r>
    <s v="/"/>
    <s v="RDC"/>
    <s v="Circulations"/>
    <s v="Epi Chimie"/>
    <n v="182.3904"/>
    <m/>
    <s v="RAP"/>
    <x v="4"/>
  </r>
  <r>
    <s v="/"/>
    <s v="RDC"/>
    <s v="Escalier métallique"/>
    <s v="Epi Chimie"/>
    <n v="11.629099999999999"/>
    <m/>
    <s v="RAP"/>
    <x v="5"/>
  </r>
  <r>
    <m/>
    <m/>
    <s v="Total RDC"/>
    <m/>
    <n v="1105.2795000000001"/>
    <n v="31"/>
    <m/>
    <x v="0"/>
  </r>
  <r>
    <s v="1C01"/>
    <s v="1er étage"/>
    <s v="Bureau"/>
    <s v="Epi Chimie"/>
    <n v="18.27"/>
    <n v="1"/>
    <s v="RAP"/>
    <x v="1"/>
  </r>
  <r>
    <s v="1C02"/>
    <s v="1er étage"/>
    <s v="Bureau"/>
    <s v="Epi Chimie"/>
    <n v="18.27"/>
    <n v="1"/>
    <s v="RAP"/>
    <x v="1"/>
  </r>
  <r>
    <s v="1C03"/>
    <s v="1er étage"/>
    <s v="Bureau"/>
    <s v="Epi Chimie"/>
    <n v="17.68"/>
    <n v="1"/>
    <s v="RAP"/>
    <x v="1"/>
  </r>
  <r>
    <s v="1C04"/>
    <s v="1er étage"/>
    <s v="Bureau"/>
    <s v="Epi Chimie"/>
    <n v="17.920000000000002"/>
    <n v="1"/>
    <s v="RAP"/>
    <x v="1"/>
  </r>
  <r>
    <s v="1C05"/>
    <s v="1er étage"/>
    <s v="Bureau"/>
    <s v="Epi Chimie"/>
    <n v="24.5"/>
    <n v="2"/>
    <s v="RAP"/>
    <x v="1"/>
  </r>
  <r>
    <s v="1C06"/>
    <s v="1er étage"/>
    <s v="Bureau"/>
    <s v="Epi Chimie"/>
    <n v="24.45"/>
    <n v="2"/>
    <s v="RAP"/>
    <x v="1"/>
  </r>
  <r>
    <s v="1C07"/>
    <s v="1er étage"/>
    <s v="Laboratoire"/>
    <s v="Epi Chimie"/>
    <n v="33.61"/>
    <m/>
    <s v="RAP"/>
    <x v="14"/>
  </r>
  <r>
    <s v="1C07bis"/>
    <s v="1er étage"/>
    <s v="Bureau"/>
    <s v="Epi Chimie"/>
    <n v="20"/>
    <n v="1"/>
    <s v="RAP"/>
    <x v="1"/>
  </r>
  <r>
    <s v="1C08"/>
    <s v="1er étage"/>
    <s v="Laboratoire"/>
    <s v="Epi Chimie"/>
    <n v="54.153599999999997"/>
    <m/>
    <s v="RAP"/>
    <x v="14"/>
  </r>
  <r>
    <s v="1C8bis"/>
    <s v="1er étage"/>
    <s v="Bureau"/>
    <s v="Epi Chimie"/>
    <m/>
    <n v="1"/>
    <s v="RAP"/>
    <x v="1"/>
  </r>
  <r>
    <s v="1C09"/>
    <s v="1er étage"/>
    <s v="Bureau"/>
    <s v="Epi Chimie"/>
    <n v="19.98"/>
    <n v="1"/>
    <s v="RAP"/>
    <x v="1"/>
  </r>
  <r>
    <s v="1C10"/>
    <s v="1er étage"/>
    <s v="Bureau"/>
    <s v="Epi Chimie"/>
    <n v="19.98"/>
    <n v="2"/>
    <s v="RAP"/>
    <x v="1"/>
  </r>
  <r>
    <s v="1C11"/>
    <s v="1er étage"/>
    <s v="Reprographie"/>
    <s v="Epi Chimie"/>
    <n v="13.05"/>
    <m/>
    <s v="RAP"/>
    <x v="1"/>
  </r>
  <r>
    <s v="1C12"/>
    <s v="1er étage"/>
    <s v="Bureau"/>
    <s v="Epi Chimie"/>
    <n v="13.051399999999999"/>
    <n v="1"/>
    <s v="RAP"/>
    <x v="1"/>
  </r>
  <r>
    <s v="1C13"/>
    <s v="1er étage"/>
    <s v="Bureau"/>
    <s v="Epi Chimie"/>
    <n v="19.86"/>
    <n v="1"/>
    <s v="RAP"/>
    <x v="1"/>
  </r>
  <r>
    <s v="1C14"/>
    <s v="1er étage"/>
    <s v="Bureau"/>
    <s v="Epi Chimie"/>
    <n v="19.73"/>
    <n v="2"/>
    <s v="RAP"/>
    <x v="1"/>
  </r>
  <r>
    <s v="1C15"/>
    <s v="1er étage"/>
    <s v="Laboratoire"/>
    <s v="Epi Chimie"/>
    <n v="54.12"/>
    <m/>
    <s v="RAP"/>
    <x v="14"/>
  </r>
  <r>
    <s v="1C16"/>
    <s v="1er étage"/>
    <s v="Laboratoire"/>
    <s v="Epi Chimie"/>
    <n v="54.12"/>
    <m/>
    <s v="RAP"/>
    <x v="14"/>
  </r>
  <r>
    <s v="1C17"/>
    <s v="1er étage"/>
    <s v="Bureau"/>
    <s v="Epi Chimie"/>
    <n v="20.170000000000002"/>
    <n v="1"/>
    <s v="RAP"/>
    <x v="1"/>
  </r>
  <r>
    <s v="1C18"/>
    <s v="1er étage"/>
    <s v="Bureau"/>
    <s v="Epi Chimie"/>
    <n v="20.09"/>
    <n v="2"/>
    <s v="RAP"/>
    <x v="1"/>
  </r>
  <r>
    <m/>
    <s v="1er étage"/>
    <s v="Circulations"/>
    <s v="Epi Chimie"/>
    <n v="189.05029999999999"/>
    <m/>
    <s v="RAP"/>
    <x v="4"/>
  </r>
  <r>
    <m/>
    <s v="1er étage"/>
    <s v="Escalier métallique + SAS"/>
    <s v="Epi Chimie"/>
    <n v="17.391400000000001"/>
    <m/>
    <s v="RAP"/>
    <x v="5"/>
  </r>
  <r>
    <m/>
    <m/>
    <s v="Total 1er étage"/>
    <m/>
    <n v="689.44669999999996"/>
    <n v="20"/>
    <m/>
    <x v="0"/>
  </r>
  <r>
    <m/>
    <m/>
    <m/>
    <s v="Total Epi Chimie"/>
    <n v="1794.7262000000001"/>
    <n v="51"/>
    <m/>
    <x v="0"/>
  </r>
  <r>
    <s v="Epi Énergétique"/>
    <m/>
    <m/>
    <m/>
    <m/>
    <m/>
    <m/>
    <x v="0"/>
  </r>
  <r>
    <s v="0E01"/>
    <s v="RDC"/>
    <s v="Bureaux"/>
    <s v="Epi Énergétique"/>
    <n v="30.560199999999998"/>
    <n v="4"/>
    <s v="RAP"/>
    <x v="1"/>
  </r>
  <r>
    <s v="0E01"/>
    <s v="RDC"/>
    <s v="Rangement"/>
    <s v="Epi Énergétique"/>
    <n v="11.138500000000001"/>
    <m/>
    <s v="RAP"/>
    <x v="9"/>
  </r>
  <r>
    <s v="0E01"/>
    <s v="RDC"/>
    <s v="Laboratoire"/>
    <s v="Epi Énergétique"/>
    <n v="72.6678"/>
    <m/>
    <s v="RAP"/>
    <x v="14"/>
  </r>
  <r>
    <s v="0E01bis"/>
    <s v="RDC"/>
    <s v="Laboratoire"/>
    <s v="Epi Énergétique"/>
    <n v="20.724"/>
    <m/>
    <s v="RAP"/>
    <x v="14"/>
  </r>
  <r>
    <s v="0E02"/>
    <s v="RDC"/>
    <s v="Bureau "/>
    <s v="Epi Énergétique"/>
    <n v="41.4"/>
    <n v="5"/>
    <s v="RAP"/>
    <x v="1"/>
  </r>
  <r>
    <s v="0E03"/>
    <s v="RDC"/>
    <s v="Bureau"/>
    <s v="Epi Énergétique"/>
    <n v="25.47"/>
    <n v="8"/>
    <s v="RAP"/>
    <x v="1"/>
  </r>
  <r>
    <s v="0E03"/>
    <s v="RDC"/>
    <s v="Salle de réunion"/>
    <s v="Epi Énergétique"/>
    <n v="13.26"/>
    <m/>
    <s v="RAP"/>
    <x v="1"/>
  </r>
  <r>
    <s v="0E04"/>
    <s v="RDC"/>
    <s v="Laboratoire"/>
    <s v="Epi Énergétique"/>
    <n v="93.750100000000003"/>
    <m/>
    <s v="RAP"/>
    <x v="14"/>
  </r>
  <r>
    <s v="0E04"/>
    <s v="RDC"/>
    <s v="SAS"/>
    <s v="Epi Énergétique"/>
    <n v="4.5168999999999997"/>
    <m/>
    <s v="RAP"/>
    <x v="4"/>
  </r>
  <r>
    <s v="0E04"/>
    <s v="RDC"/>
    <s v="Rangement"/>
    <s v="Epi Énergétique"/>
    <n v="11.135300000000001"/>
    <m/>
    <s v="RAP"/>
    <x v="9"/>
  </r>
  <r>
    <s v="0E05"/>
    <s v="RDC"/>
    <s v="Bureaux"/>
    <s v="Epi Énergétique"/>
    <n v="26.26"/>
    <n v="3"/>
    <s v="RAP"/>
    <x v="1"/>
  </r>
  <r>
    <s v="0E05"/>
    <s v="RDC"/>
    <s v="Laboratoire"/>
    <s v="Epi Énergétique"/>
    <n v="70.709999999999994"/>
    <m/>
    <s v="RAP"/>
    <x v="14"/>
  </r>
  <r>
    <s v="0E06"/>
    <s v="RDC"/>
    <s v="Salle de réunion"/>
    <s v="Epi Énergétique"/>
    <n v="40.64"/>
    <m/>
    <s v="RAP"/>
    <x v="1"/>
  </r>
  <r>
    <s v="0E07"/>
    <s v="RDC"/>
    <s v="Bureau"/>
    <s v="Epi Énergétique"/>
    <n v="26.15"/>
    <m/>
    <s v="RAP"/>
    <x v="1"/>
  </r>
  <r>
    <s v="0E07"/>
    <s v="RDC"/>
    <s v="Rangement"/>
    <s v="Epi Énergétique"/>
    <n v="12.96"/>
    <m/>
    <s v="RAP"/>
    <x v="14"/>
  </r>
  <r>
    <s v="0E07"/>
    <s v="RDC"/>
    <s v="Laboratoire"/>
    <s v="Epi Énergétique"/>
    <n v="54.55"/>
    <m/>
    <s v="RAP"/>
    <x v="14"/>
  </r>
  <r>
    <s v="0E08"/>
    <s v="RDC"/>
    <s v="Bureau"/>
    <s v="Epi Énergétique"/>
    <n v="25.98"/>
    <n v="4"/>
    <s v="RAP"/>
    <x v="1"/>
  </r>
  <r>
    <s v="0E08 A"/>
    <s v="RDC"/>
    <s v="Laboratoire"/>
    <s v="Epi Énergétique"/>
    <n v="17.91"/>
    <m/>
    <s v="RAP"/>
    <x v="14"/>
  </r>
  <r>
    <s v="0E08 B"/>
    <s v="RDC"/>
    <s v="Laboratoire"/>
    <s v="Epi Énergétique"/>
    <n v="21.53"/>
    <m/>
    <s v="RAP"/>
    <x v="14"/>
  </r>
  <r>
    <s v="0E08 C"/>
    <s v="RDC"/>
    <s v="Laboratoire"/>
    <s v="Epi Énergétique"/>
    <n v="12.8"/>
    <m/>
    <s v="RAP"/>
    <x v="14"/>
  </r>
  <r>
    <s v="0E09"/>
    <s v="RDC"/>
    <s v="Bureau"/>
    <s v="Epi Énergétique"/>
    <n v="26.1"/>
    <n v="4"/>
    <s v="RAP"/>
    <x v="1"/>
  </r>
  <r>
    <s v="0E09"/>
    <s v="RDC"/>
    <s v="Rangement"/>
    <s v="Epi Énergétique"/>
    <n v="13.09"/>
    <m/>
    <s v="RAP"/>
    <x v="9"/>
  </r>
  <r>
    <s v="0E09"/>
    <s v="RDC"/>
    <s v="Laboratoire"/>
    <s v="Epi Énergétique"/>
    <n v="55.54"/>
    <m/>
    <s v="RAP"/>
    <x v="14"/>
  </r>
  <r>
    <s v="0E10"/>
    <s v="RDC"/>
    <s v="Bureau"/>
    <s v="Epi Énergétique"/>
    <n v="26.28"/>
    <n v="4"/>
    <s v="RAP"/>
    <x v="1"/>
  </r>
  <r>
    <s v="0E10"/>
    <s v="RDC"/>
    <s v="Rangement"/>
    <s v="Epi Énergétique"/>
    <n v="12.87"/>
    <m/>
    <s v="RAP"/>
    <x v="9"/>
  </r>
  <r>
    <s v="0E10"/>
    <s v="RDC"/>
    <s v="Laboratoire"/>
    <s v="Epi Énergétique"/>
    <n v="54.01"/>
    <m/>
    <s v="RAP"/>
    <x v="14"/>
  </r>
  <r>
    <s v="0E12"/>
    <s v="RDC"/>
    <s v="Bureau"/>
    <s v="Epi Énergétique"/>
    <n v="26.24"/>
    <n v="4"/>
    <s v="RAP"/>
    <x v="1"/>
  </r>
  <r>
    <s v="0E12"/>
    <s v="RDC"/>
    <s v="Réserve produits "/>
    <s v="Epi Énergétique"/>
    <n v="12.9"/>
    <m/>
    <s v="RAP"/>
    <x v="9"/>
  </r>
  <r>
    <s v="0E12"/>
    <s v="RDC"/>
    <s v="Laboratoire"/>
    <s v="Epi Énergétique"/>
    <n v="55.51"/>
    <m/>
    <s v="RAP"/>
    <x v="14"/>
  </r>
  <r>
    <m/>
    <s v="RDC"/>
    <s v="Circulation"/>
    <s v="Epi Énergétique"/>
    <n v="182.3904"/>
    <m/>
    <s v="EMAC"/>
    <x v="4"/>
  </r>
  <r>
    <m/>
    <s v="RDC"/>
    <s v="Escalier métallique"/>
    <s v="Epi Énergétique"/>
    <n v="11.629099999999999"/>
    <m/>
    <s v="EMAC"/>
    <x v="5"/>
  </r>
  <r>
    <m/>
    <m/>
    <s v="Total RDC"/>
    <m/>
    <n v="1110.6722999999997"/>
    <n v="36"/>
    <m/>
    <x v="0"/>
  </r>
  <r>
    <s v="1E01"/>
    <s v="1er étage"/>
    <s v="Bureau"/>
    <s v="Epi Énergétique"/>
    <n v="36.86"/>
    <n v="2"/>
    <s v="RAP"/>
    <x v="1"/>
  </r>
  <r>
    <s v="1E02"/>
    <s v="1er étage"/>
    <s v="Bureau"/>
    <s v="Epi Énergétique"/>
    <n v="18.329999999999998"/>
    <n v="1"/>
    <s v="RAP"/>
    <x v="1"/>
  </r>
  <r>
    <s v="1E03"/>
    <s v="1er étage"/>
    <s v="Bureau"/>
    <s v="Epi Énergétique"/>
    <n v="24.68"/>
    <n v="2"/>
    <s v="RAP"/>
    <x v="1"/>
  </r>
  <r>
    <s v="1E04"/>
    <s v="1er étage"/>
    <s v="Bureau"/>
    <s v="Epi Énergétique"/>
    <n v="17.79"/>
    <n v="1"/>
    <s v="RAP"/>
    <x v="1"/>
  </r>
  <r>
    <s v="1E05"/>
    <s v="1er étage"/>
    <s v="Laboratoire"/>
    <s v="Epi Énergétique"/>
    <n v="47.3"/>
    <m/>
    <s v="RAP"/>
    <x v="14"/>
  </r>
  <r>
    <s v="1E06"/>
    <s v="1er étage"/>
    <s v="Bureau"/>
    <s v="Epi Énergétique"/>
    <n v="17.760000000000002"/>
    <n v="1"/>
    <s v="RAP"/>
    <x v="1"/>
  </r>
  <r>
    <s v="1E07"/>
    <s v="1er étage"/>
    <s v="Bureau"/>
    <s v="Epi Énergétique"/>
    <n v="20.2"/>
    <n v="1"/>
    <s v="RAP"/>
    <x v="1"/>
  </r>
  <r>
    <s v="1E08"/>
    <s v="1er étage"/>
    <s v="Bureau"/>
    <s v="Epi Énergétique"/>
    <n v="13.11"/>
    <n v="1"/>
    <s v="RAP"/>
    <x v="1"/>
  </r>
  <r>
    <s v="1E08bis"/>
    <s v="1er étage"/>
    <s v="Laboratoire"/>
    <s v="Epi Énergétique"/>
    <n v="40.4"/>
    <m/>
    <s v="RAP"/>
    <x v="14"/>
  </r>
  <r>
    <s v="1E09"/>
    <s v="1er étage"/>
    <s v="Bureau"/>
    <s v="Epi Énergétique"/>
    <n v="19.72"/>
    <n v="1"/>
    <s v="RAP"/>
    <x v="1"/>
  </r>
  <r>
    <s v="1E10"/>
    <s v="1er étage"/>
    <s v="Bureau"/>
    <s v="Epi Énergétique"/>
    <n v="19.951699999999999"/>
    <n v="1"/>
    <s v="RAP"/>
    <x v="1"/>
  </r>
  <r>
    <s v="1E11"/>
    <s v="1er étage"/>
    <s v="Bureau"/>
    <s v="Epi Énergétique"/>
    <n v="19.7621"/>
    <n v="2"/>
    <s v="RAP"/>
    <x v="1"/>
  </r>
  <r>
    <s v="1E12"/>
    <s v="1er étage"/>
    <s v="Salle reprographie"/>
    <s v="Epi Énergétique"/>
    <n v="19.7408"/>
    <m/>
    <s v="RAP"/>
    <x v="1"/>
  </r>
  <r>
    <s v="1E13"/>
    <s v="1er étage"/>
    <s v="Laboratoire"/>
    <s v="Epi Énergétique"/>
    <n v="33.65"/>
    <m/>
    <s v="RAP"/>
    <x v="14"/>
  </r>
  <r>
    <s v="1E14"/>
    <s v="1er étage"/>
    <s v="Bureau"/>
    <s v="Epi Énergétique"/>
    <n v="19.79"/>
    <n v="2"/>
    <s v="RAP"/>
    <x v="1"/>
  </r>
  <r>
    <s v="1E15"/>
    <s v="1er étage"/>
    <s v="Bureau"/>
    <s v="Epi Énergétique"/>
    <n v="20.25"/>
    <n v="2"/>
    <s v="RAP"/>
    <x v="1"/>
  </r>
  <r>
    <s v="1E16"/>
    <s v="1er étage"/>
    <s v="Laboratoire"/>
    <s v="Epi Énergétique"/>
    <n v="33.369999999999997"/>
    <m/>
    <s v="RAP"/>
    <x v="14"/>
  </r>
  <r>
    <s v="1E17"/>
    <s v="1er étage"/>
    <s v="Bureau"/>
    <s v="Epi Énergétique"/>
    <n v="20.5"/>
    <n v="2"/>
    <s v="RAP"/>
    <x v="1"/>
  </r>
  <r>
    <s v="1E18"/>
    <s v="1er étage"/>
    <s v="Bureau"/>
    <s v="Epi Énergétique"/>
    <n v="20.260000000000002"/>
    <n v="1"/>
    <s v="RAP"/>
    <x v="1"/>
  </r>
  <r>
    <s v="1E20"/>
    <s v="1er étage"/>
    <s v="Bureau"/>
    <s v="Epi Énergétique"/>
    <n v="20.5"/>
    <n v="2"/>
    <s v="RAP"/>
    <x v="1"/>
  </r>
  <r>
    <m/>
    <s v="1er étage"/>
    <s v="Circulations"/>
    <s v="Epi Énergétique"/>
    <n v="189.05029999999999"/>
    <m/>
    <s v="EMAC"/>
    <x v="4"/>
  </r>
  <r>
    <m/>
    <s v="1er étage"/>
    <s v="Escalier métallique + SAS"/>
    <s v="Epi Énergétique"/>
    <n v="17.391400000000001"/>
    <m/>
    <s v="EMAC"/>
    <x v="5"/>
  </r>
  <r>
    <m/>
    <m/>
    <s v="Total 1er étage"/>
    <m/>
    <n v="690.36629999999991"/>
    <n v="22"/>
    <m/>
    <x v="0"/>
  </r>
  <r>
    <m/>
    <m/>
    <m/>
    <s v="Total Epi Énergétique"/>
    <n v="1801.0385999999994"/>
    <n v="58"/>
    <m/>
    <x v="0"/>
  </r>
  <r>
    <m/>
    <m/>
    <m/>
    <s v="Total général Bâtiment école"/>
    <n v="18110.325800000006"/>
    <n v="364"/>
    <m/>
    <x v="0"/>
  </r>
  <r>
    <m/>
    <m/>
    <m/>
    <m/>
    <m/>
    <m/>
    <m/>
    <x v="0"/>
  </r>
  <r>
    <s v="Halle Services Techniques"/>
    <m/>
    <m/>
    <m/>
    <m/>
    <m/>
    <m/>
    <x v="0"/>
  </r>
  <r>
    <m/>
    <s v="RDC"/>
    <s v="Circulations"/>
    <s v="Services Techniques"/>
    <n v="64.831699999999998"/>
    <m/>
    <s v="EMAC"/>
    <x v="4"/>
  </r>
  <r>
    <s v="0F09"/>
    <s v="RDC"/>
    <s v="Atelier Peinture"/>
    <s v="Services Techniques"/>
    <n v="40.728499999999997"/>
    <m/>
    <s v="MPS-ST"/>
    <x v="15"/>
  </r>
  <r>
    <s v="0F10"/>
    <s v="RDC"/>
    <s v="Atelier Mécanique"/>
    <s v="Services Techniques"/>
    <n v="163.37100000000001"/>
    <m/>
    <s v="MPS-ST"/>
    <x v="15"/>
  </r>
  <r>
    <s v="0F11"/>
    <s v="RDC"/>
    <s v="Atelier Plomberie"/>
    <s v="Services Techniques"/>
    <n v="54.127499999999998"/>
    <m/>
    <s v="MPS-ST"/>
    <x v="15"/>
  </r>
  <r>
    <s v="0F12"/>
    <s v="RDC"/>
    <s v="Garage"/>
    <s v="Services Techniques"/>
    <n v="150.21299999999999"/>
    <m/>
    <s v="MPS-ST"/>
    <x v="15"/>
  </r>
  <r>
    <s v="0F13"/>
    <s v="RDC"/>
    <s v="Atelier Menuiserie"/>
    <s v="Services Techniques"/>
    <n v="65.259100000000004"/>
    <m/>
    <s v="MPS-ST"/>
    <x v="15"/>
  </r>
  <r>
    <m/>
    <s v="RDC"/>
    <s v="Escalier vers R+1"/>
    <s v="Services Techniques"/>
    <n v="3.8929999999999998"/>
    <m/>
    <s v="MPS-ST"/>
    <x v="5"/>
  </r>
  <r>
    <s v="0F84"/>
    <s v="RDC"/>
    <s v="Local Transfo"/>
    <s v="Services Techniques"/>
    <n v="29.47"/>
    <m/>
    <s v="MPS-ST"/>
    <x v="9"/>
  </r>
  <r>
    <s v="0F85"/>
    <s v="RDC"/>
    <s v="Local réserve"/>
    <s v="Services Techniques"/>
    <n v="10.6534"/>
    <m/>
    <s v="EMAC"/>
    <x v="9"/>
  </r>
  <r>
    <s v="0F91"/>
    <s v="RDC"/>
    <s v="Vestiaire ateliers"/>
    <s v="Services Techniques"/>
    <n v="32.81"/>
    <m/>
    <s v="MPS-ST"/>
    <x v="3"/>
  </r>
  <r>
    <s v="0F92"/>
    <s v="RDC"/>
    <s v="Sanitaires ateliers"/>
    <s v="Services Techniques"/>
    <n v="12.962899999999999"/>
    <m/>
    <s v="MPS-ST"/>
    <x v="3"/>
  </r>
  <r>
    <m/>
    <m/>
    <s v="Total RDC"/>
    <m/>
    <n v="628.32010000000014"/>
    <m/>
    <m/>
    <x v="0"/>
  </r>
  <r>
    <s v="1F17"/>
    <s v="1er étage"/>
    <s v="Atelier Electricité"/>
    <s v="Services Techniques"/>
    <n v="43.015000000000001"/>
    <m/>
    <s v="MPS-ST"/>
    <x v="15"/>
  </r>
  <r>
    <s v="1F18"/>
    <s v="1er étage"/>
    <s v="Salle archive"/>
    <s v="Services Techniques"/>
    <n v="24.017299999999999"/>
    <m/>
    <s v="MPS-ST"/>
    <x v="9"/>
  </r>
  <r>
    <s v="/"/>
    <s v="1er étage"/>
    <s v="Sanitaires ateliers"/>
    <s v="Services Techniques"/>
    <n v="7.8948999999999998"/>
    <m/>
    <s v="MPS-ST"/>
    <x v="3"/>
  </r>
  <r>
    <s v="/"/>
    <s v="1er étage"/>
    <s v="Escaliers vers local technique"/>
    <s v="Services Techniques"/>
    <n v="24.017299999999999"/>
    <m/>
    <s v="EMAC"/>
    <x v="5"/>
  </r>
  <r>
    <m/>
    <m/>
    <s v="Total 1er étage"/>
    <m/>
    <n v="98.944500000000005"/>
    <m/>
    <m/>
    <x v="0"/>
  </r>
  <r>
    <m/>
    <m/>
    <m/>
    <s v="Total Services Techniques"/>
    <n v="727.26460000000009"/>
    <m/>
    <m/>
    <x v="0"/>
  </r>
  <r>
    <s v="Halle Matériaux"/>
    <m/>
    <m/>
    <m/>
    <m/>
    <m/>
    <m/>
    <x v="0"/>
  </r>
  <r>
    <s v="/"/>
    <s v="RDC"/>
    <s v="Escalier métallique"/>
    <s v="Halle Matériaux"/>
    <n v="9.0587"/>
    <m/>
    <s v="ICA"/>
    <x v="5"/>
  </r>
  <r>
    <s v="0M84"/>
    <s v="RDC"/>
    <s v="TGBT"/>
    <s v="Halle Matériaux"/>
    <n v="38.909999999999997"/>
    <m/>
    <s v="ICA"/>
    <x v="9"/>
  </r>
  <r>
    <s v="0M91"/>
    <s v="RDC"/>
    <s v="Sanitaires"/>
    <s v="Halle Matériaux"/>
    <n v="12.3835"/>
    <m/>
    <s v="ICA"/>
    <x v="3"/>
  </r>
  <r>
    <m/>
    <s v="RDC"/>
    <s v="Halle Matériaux"/>
    <s v="Halle Matériaux"/>
    <n v="524.197"/>
    <m/>
    <s v="ICA"/>
    <x v="16"/>
  </r>
  <r>
    <s v="0M12"/>
    <s v="RDC"/>
    <s v="Local technique Halle Matériaux"/>
    <s v="Halle Matériaux"/>
    <n v="25.372"/>
    <m/>
    <s v="ICA"/>
    <x v="16"/>
  </r>
  <r>
    <m/>
    <m/>
    <s v="Total RDC"/>
    <m/>
    <n v="609.9212"/>
    <m/>
    <m/>
    <x v="0"/>
  </r>
  <r>
    <s v="1M19"/>
    <s v="1er étage"/>
    <s v="Bureau"/>
    <s v="Halle Matériaux"/>
    <n v="35.476999999999997"/>
    <m/>
    <s v="ICA"/>
    <x v="1"/>
  </r>
  <r>
    <s v="1M20"/>
    <s v="1er étage"/>
    <s v="Bureau"/>
    <s v="Halle Matériaux"/>
    <n v="35.487400000000001"/>
    <m/>
    <s v="ICA"/>
    <x v="1"/>
  </r>
  <r>
    <s v="/"/>
    <s v="1er étage"/>
    <s v="Circulat. + 2 escaliers métal. latéraux"/>
    <s v="Halle Matériaux"/>
    <n v="13.5762"/>
    <m/>
    <s v="ICA"/>
    <x v="4"/>
  </r>
  <r>
    <m/>
    <m/>
    <s v="Total 1er étage"/>
    <m/>
    <n v="84.540599999999998"/>
    <m/>
    <m/>
    <x v="0"/>
  </r>
  <r>
    <s v="2M01"/>
    <s v="2ème étage"/>
    <s v="Bureau"/>
    <s v="Halle Matériaux"/>
    <n v="34.541699999999999"/>
    <m/>
    <s v="ICA"/>
    <x v="1"/>
  </r>
  <r>
    <s v="2M02"/>
    <s v="2ème étage"/>
    <s v="Bureau"/>
    <s v="Halle Matériaux"/>
    <n v="34.541699999999999"/>
    <m/>
    <s v="ICA"/>
    <x v="1"/>
  </r>
  <r>
    <m/>
    <m/>
    <s v="Total 2ème étage"/>
    <m/>
    <n v="69.083399999999997"/>
    <m/>
    <m/>
    <x v="0"/>
  </r>
  <r>
    <m/>
    <m/>
    <m/>
    <s v="Total Halle Matériaux"/>
    <n v="763.54519999999991"/>
    <m/>
    <m/>
    <x v="0"/>
  </r>
  <r>
    <s v="Halle Chimie"/>
    <m/>
    <m/>
    <m/>
    <m/>
    <m/>
    <m/>
    <x v="0"/>
  </r>
  <r>
    <m/>
    <s v="RDC"/>
    <s v="Escalier métallique"/>
    <s v="Halle Chimie"/>
    <n v="9.0587"/>
    <m/>
    <s v="RAP"/>
    <x v="5"/>
  </r>
  <r>
    <s v="0C91"/>
    <s v="RDC"/>
    <s v="Sanitaires"/>
    <s v="Halle Chimie"/>
    <n v="12.384"/>
    <m/>
    <s v="RAP"/>
    <x v="3"/>
  </r>
  <r>
    <m/>
    <s v="RDC"/>
    <s v="Halle Poudres et Procédés"/>
    <s v="Halle Chimie"/>
    <n v="524.20000000000005"/>
    <m/>
    <s v="RAP"/>
    <x v="16"/>
  </r>
  <r>
    <s v="0C12"/>
    <s v="RDC"/>
    <s v="Réserve Halle Poudres et procédés"/>
    <s v="Halle Chimie"/>
    <n v="25.249700000000001"/>
    <m/>
    <s v="RAP"/>
    <x v="9"/>
  </r>
  <r>
    <m/>
    <m/>
    <s v="Total RDC"/>
    <m/>
    <n v="570.89240000000007"/>
    <m/>
    <m/>
    <x v="0"/>
  </r>
  <r>
    <s v="1C19"/>
    <s v="1er étage"/>
    <s v="Bureau"/>
    <s v="Halle Chimie"/>
    <n v="35.476999999999997"/>
    <m/>
    <s v="RAP"/>
    <x v="1"/>
  </r>
  <r>
    <s v="1C20"/>
    <s v="1er étage"/>
    <s v="Réserve"/>
    <s v="Halle Chimie"/>
    <n v="35.487000000000002"/>
    <m/>
    <s v="RAP"/>
    <x v="9"/>
  </r>
  <r>
    <s v="/"/>
    <s v="1er étage"/>
    <s v="Circulat. + 2 escaliers métal. latéraux"/>
    <s v="Halle Chimie"/>
    <n v="13.5762"/>
    <m/>
    <s v="RAP"/>
    <x v="4"/>
  </r>
  <r>
    <m/>
    <m/>
    <s v="Total 1er étage"/>
    <m/>
    <n v="84.540199999999999"/>
    <m/>
    <m/>
    <x v="0"/>
  </r>
  <r>
    <s v="2C01"/>
    <s v="2ème étage"/>
    <s v="Bureau"/>
    <s v="Halle Chimie"/>
    <n v="34.541699999999999"/>
    <m/>
    <s v="RAP"/>
    <x v="1"/>
  </r>
  <r>
    <s v="2C02"/>
    <s v="2ème étage"/>
    <s v="Bureau"/>
    <s v="Halle Chimie"/>
    <n v="34.541699999999999"/>
    <m/>
    <s v="RAP"/>
    <x v="11"/>
  </r>
  <r>
    <m/>
    <m/>
    <s v="Total 2ème étage"/>
    <m/>
    <n v="69.083399999999997"/>
    <m/>
    <m/>
    <x v="0"/>
  </r>
  <r>
    <m/>
    <m/>
    <m/>
    <s v="Total Halle Chimie"/>
    <n v="724.51599999999996"/>
    <m/>
    <m/>
    <x v="0"/>
  </r>
  <r>
    <s v="Halle Énergétique"/>
    <m/>
    <m/>
    <m/>
    <m/>
    <m/>
    <m/>
    <x v="0"/>
  </r>
  <r>
    <m/>
    <s v="RDC"/>
    <s v="Escalier métallique"/>
    <s v="Halle Énergétique"/>
    <n v="9.0587"/>
    <m/>
    <s v="RAP"/>
    <x v="16"/>
  </r>
  <r>
    <s v="0E91"/>
    <s v="RDC"/>
    <s v="Sanitaires-douche"/>
    <s v="Halle Énergétique"/>
    <n v="12.384"/>
    <m/>
    <s v="RAP"/>
    <x v="16"/>
  </r>
  <r>
    <m/>
    <s v="RDC"/>
    <s v="Halle Energétique-Environnement"/>
    <s v="Halle Énergétique"/>
    <n v="524.197"/>
    <m/>
    <s v="RAP"/>
    <x v="16"/>
  </r>
  <r>
    <s v="0E11"/>
    <s v="RDC"/>
    <s v="Réserve Halle Energétique-Environ."/>
    <s v="Halle Énergétique"/>
    <n v="24.87"/>
    <m/>
    <s v="RAP"/>
    <x v="9"/>
  </r>
  <r>
    <m/>
    <m/>
    <s v="Total RDC"/>
    <m/>
    <n v="570.50969999999995"/>
    <m/>
    <m/>
    <x v="0"/>
  </r>
  <r>
    <s v="1E19"/>
    <s v="1er étage"/>
    <s v="Bureau"/>
    <s v="Halle Énergétique"/>
    <n v="35.74"/>
    <m/>
    <s v="RAP"/>
    <x v="1"/>
  </r>
  <r>
    <s v="1E22"/>
    <s v="1er étage"/>
    <s v="Bureau"/>
    <s v="Halle Énergétique"/>
    <n v="35.509900000000002"/>
    <m/>
    <s v="RAP"/>
    <x v="1"/>
  </r>
  <r>
    <m/>
    <s v="1er étage"/>
    <s v="Circulat. + 2 escaliers métal. latéraux"/>
    <s v="Halle Énergétique"/>
    <n v="13.5762"/>
    <m/>
    <s v="RAP"/>
    <x v="4"/>
  </r>
  <r>
    <m/>
    <m/>
    <s v="Total 1er étage"/>
    <m/>
    <n v="84.826099999999997"/>
    <m/>
    <m/>
    <x v="0"/>
  </r>
  <r>
    <s v="2E01"/>
    <s v="2ème étage"/>
    <s v="Bureau"/>
    <s v="Halle Énergétique"/>
    <n v="34.541699999999999"/>
    <m/>
    <s v="RAP"/>
    <x v="1"/>
  </r>
  <r>
    <s v="2E02"/>
    <s v="2ème étage"/>
    <s v="Bureau"/>
    <s v="Halle Énergétique"/>
    <n v="34.541699999999999"/>
    <m/>
    <s v="RAP"/>
    <x v="1"/>
  </r>
  <r>
    <m/>
    <m/>
    <s v="Total 2ème étage"/>
    <m/>
    <n v="69.083399999999997"/>
    <m/>
    <m/>
    <x v="0"/>
  </r>
  <r>
    <m/>
    <m/>
    <m/>
    <s v="Total Halle Énergétique"/>
    <n v="724.41919999999993"/>
    <m/>
    <m/>
    <x v="0"/>
  </r>
  <r>
    <m/>
    <m/>
    <m/>
    <s v="Total général des Halles"/>
    <n v="2939.7450000000008"/>
    <n v="0"/>
    <m/>
    <x v="0"/>
  </r>
  <r>
    <m/>
    <m/>
    <m/>
    <s v="Total général Bâtiment principal"/>
    <n v="21050.070800000009"/>
    <n v="364"/>
    <m/>
    <x v="0"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36">
  <r>
    <m/>
    <s v="Bât. Innov'Action"/>
    <s v="RDC"/>
    <s v="TP Mesure et Automatisme"/>
    <n v="122.48"/>
    <m/>
    <s v="FOR-C"/>
    <x v="0"/>
  </r>
  <r>
    <m/>
    <s v="Bât. Innov'Action"/>
    <s v="RDC"/>
    <s v="Local de rangement"/>
    <n v="29.69"/>
    <m/>
    <s v="FOR-C"/>
    <x v="1"/>
  </r>
  <r>
    <m/>
    <s v="Bât. Innov'Action"/>
    <s v="RDC"/>
    <s v="TP Mécanique et Matériaux"/>
    <n v="126.34"/>
    <m/>
    <s v="FOR-C"/>
    <x v="0"/>
  </r>
  <r>
    <m/>
    <s v="Bât. Innov'Action"/>
    <s v="RDC"/>
    <s v="SSI"/>
    <n v="1.597"/>
    <m/>
    <s v="EMAC"/>
    <x v="1"/>
  </r>
  <r>
    <m/>
    <s v="Bât. Innov'Action"/>
    <s v="RDC"/>
    <s v="Local Ménage"/>
    <n v="3.7069999999999999"/>
    <m/>
    <s v="EMAC"/>
    <x v="1"/>
  </r>
  <r>
    <m/>
    <s v="Bât. Innov'Action"/>
    <s v="RDC"/>
    <s v="Hall RDC"/>
    <n v="94.52300000000001"/>
    <m/>
    <s v="EMAC"/>
    <x v="2"/>
  </r>
  <r>
    <m/>
    <s v="Bât. Innov'Action"/>
    <s v="RDC"/>
    <s v="Sanitaire H"/>
    <n v="3.6190000000000002"/>
    <m/>
    <s v="EMAC"/>
    <x v="3"/>
  </r>
  <r>
    <m/>
    <s v="Bât. Innov'Action"/>
    <s v="RDC"/>
    <s v="Sanitaire F"/>
    <n v="3.5619999999999998"/>
    <m/>
    <s v="EMAC"/>
    <x v="3"/>
  </r>
  <r>
    <m/>
    <s v="Bât. Innov'Action"/>
    <s v="RDC"/>
    <s v="Fab Lab"/>
    <n v="70.009"/>
    <m/>
    <s v="DEC"/>
    <x v="4"/>
  </r>
  <r>
    <m/>
    <s v="Bât. Innov'Action"/>
    <s v="RDC"/>
    <s v="Menuiserie"/>
    <n v="18.446999999999999"/>
    <m/>
    <s v="DEC"/>
    <x v="4"/>
  </r>
  <r>
    <m/>
    <s v="Bât. Innov'Action"/>
    <s v="RDC"/>
    <s v="Circulation"/>
    <n v="26.972999999999999"/>
    <m/>
    <s v="EMAC"/>
    <x v="2"/>
  </r>
  <r>
    <m/>
    <s v="Bât. Innov'Action"/>
    <s v="RDC"/>
    <s v="Espace détente"/>
    <n v="4.8869999999999996"/>
    <m/>
    <s v="EMAC"/>
    <x v="0"/>
  </r>
  <r>
    <m/>
    <s v="Bât. Innov'Action"/>
    <s v="RDC"/>
    <s v="WC"/>
    <n v="2.8130000000000002"/>
    <m/>
    <s v="EMAC"/>
    <x v="3"/>
  </r>
  <r>
    <m/>
    <s v="Bât. Innov'Action"/>
    <s v="RDC"/>
    <s v="Bureau 1"/>
    <n v="12.067"/>
    <n v="2"/>
    <s v="DEC"/>
    <x v="5"/>
  </r>
  <r>
    <m/>
    <s v="Bât. Innov'Action"/>
    <s v="RDC"/>
    <s v="Bureau 2"/>
    <n v="11.842000000000001"/>
    <n v="2"/>
    <s v="DEC"/>
    <x v="5"/>
  </r>
  <r>
    <m/>
    <s v="Bât. Innov'Action"/>
    <s v="RDC"/>
    <s v="Bureau 3"/>
    <n v="11.842000000000001"/>
    <n v="2"/>
    <s v="DEC"/>
    <x v="5"/>
  </r>
  <r>
    <m/>
    <s v="Bât. Innov'Action"/>
    <s v="RDC"/>
    <s v="Bureau 4"/>
    <n v="18.498000000000001"/>
    <n v="3"/>
    <s v="DEC"/>
    <x v="5"/>
  </r>
  <r>
    <m/>
    <s v="Bât. Innov'Action"/>
    <s v="RDC"/>
    <s v="Bureau 5"/>
    <n v="22.82"/>
    <n v="4"/>
    <s v="DEC"/>
    <x v="5"/>
  </r>
  <r>
    <m/>
    <s v="Bât. Innov'Action"/>
    <s v="RDC"/>
    <s v="Bureau 6"/>
    <n v="20.309999999999999"/>
    <n v="3"/>
    <s v="DEC"/>
    <x v="5"/>
  </r>
  <r>
    <m/>
    <s v="Bât. Innov'Action"/>
    <s v="RDC"/>
    <s v="Espace collaboratif"/>
    <n v="23.306000000000001"/>
    <m/>
    <s v="DEC"/>
    <x v="5"/>
  </r>
  <r>
    <m/>
    <s v="Bât. Innov'Action"/>
    <s v="RDC"/>
    <s v="Local Gaz spéciaux"/>
    <n v="4.5570000000000004"/>
    <m/>
    <s v="EMAC"/>
    <x v="6"/>
  </r>
  <r>
    <m/>
    <s v="Bât. Innov'Action"/>
    <s v="RDC"/>
    <s v="Local onduleur"/>
    <n v="2.097"/>
    <m/>
    <s v="EMAC"/>
    <x v="6"/>
  </r>
  <r>
    <m/>
    <s v="Bât. Innov'Action"/>
    <s v="RDC"/>
    <s v="Local compresseur"/>
    <n v="2.282"/>
    <m/>
    <s v="EMAC"/>
    <x v="6"/>
  </r>
  <r>
    <m/>
    <s v="Bât. Innov'Action"/>
    <s v="RDC"/>
    <s v="Local chaufferie"/>
    <n v="14.365"/>
    <m/>
    <s v="EMAC"/>
    <x v="6"/>
  </r>
  <r>
    <m/>
    <s v="Bât. Innov'Action"/>
    <s v="RDC"/>
    <s v="Silo"/>
    <n v="8.3339999999999996"/>
    <m/>
    <s v="EMAC"/>
    <x v="6"/>
  </r>
  <r>
    <m/>
    <s v="Bât. Innov'Action"/>
    <m/>
    <s v="Escalier secondaire"/>
    <n v="12.785"/>
    <m/>
    <s v="EMAC"/>
    <x v="7"/>
  </r>
  <r>
    <m/>
    <s v="Bât. Innov'Action"/>
    <m/>
    <s v="Escalier principal"/>
    <n v="17.806999999999999"/>
    <m/>
    <s v="EMAC"/>
    <x v="7"/>
  </r>
  <r>
    <m/>
    <s v="Bât. Innov'Action"/>
    <m/>
    <s v="Escalier zone technique"/>
    <n v="6.9409999999999998"/>
    <m/>
    <s v="EMAC"/>
    <x v="7"/>
  </r>
  <r>
    <m/>
    <s v="Bât. Innov'Action"/>
    <s v="1er étage"/>
    <s v="TP Chimie"/>
    <n v="200.93100000000001"/>
    <m/>
    <s v="FOR-C"/>
    <x v="0"/>
  </r>
  <r>
    <m/>
    <s v="Bât. Innov'Action"/>
    <s v="1er étage"/>
    <s v="Préparation Chimie"/>
    <n v="43"/>
    <m/>
    <s v="FOR-C"/>
    <x v="8"/>
  </r>
  <r>
    <m/>
    <s v="Bât. Innov'Action"/>
    <s v="1er étage"/>
    <s v="Baie de brassage"/>
    <n v="2.464"/>
    <m/>
    <s v="EMAC"/>
    <x v="1"/>
  </r>
  <r>
    <m/>
    <s v="Bât. Innov'Action"/>
    <s v="1er étage"/>
    <s v="Hall 1er étage"/>
    <n v="65.998000000000005"/>
    <m/>
    <s v="EMAC"/>
    <x v="2"/>
  </r>
  <r>
    <m/>
    <s v="Bât. Innov'Action"/>
    <s v="1er étage"/>
    <s v="TP Optique et Rayonnement"/>
    <n v="91.54"/>
    <m/>
    <s v="FOR-C"/>
    <x v="0"/>
  </r>
  <r>
    <m/>
    <s v="Bât. Innov'Action"/>
    <s v="1er étage"/>
    <s v="TP Transferts"/>
    <n v="139.06700000000001"/>
    <m/>
    <s v="FOR-C"/>
    <x v="0"/>
  </r>
  <r>
    <m/>
    <s v="Bât. Innov'Action"/>
    <s v="1er étage"/>
    <s v="WC H"/>
    <n v="9.9779999999999998"/>
    <m/>
    <s v="EMAC"/>
    <x v="3"/>
  </r>
  <r>
    <m/>
    <s v="Bât. Innov'Action"/>
    <s v="1er étage"/>
    <s v="WC F"/>
    <n v="8.9629999999999992"/>
    <m/>
    <s v="EMAC"/>
    <x v="3"/>
  </r>
</pivotCacheRecords>
</file>

<file path=xl/pivotCache/pivotCacheRecords3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12">
  <r>
    <m/>
    <s v="Bât. CGI"/>
    <s v="RDC"/>
    <s v="Hall"/>
    <n v="18.82"/>
    <m/>
    <s v="CGI"/>
    <x v="0"/>
  </r>
  <r>
    <m/>
    <s v="Bât. CGI"/>
    <s v="RDC"/>
    <s v="Circulation"/>
    <n v="34.54"/>
    <m/>
    <s v="CGI"/>
    <x v="1"/>
  </r>
  <r>
    <m/>
    <s v="Bât. CGI"/>
    <s v="RDC"/>
    <s v="Bureau 1 - 0GI08"/>
    <n v="28.57"/>
    <n v="4"/>
    <s v="CGI"/>
    <x v="2"/>
  </r>
  <r>
    <m/>
    <s v="Bât. CGI"/>
    <s v="RDC"/>
    <s v="Bureau 2 - 0GI09"/>
    <n v="14.08"/>
    <n v="2"/>
    <s v="CGI"/>
    <x v="2"/>
  </r>
  <r>
    <m/>
    <s v="Bât. CGI"/>
    <s v="RDC"/>
    <s v="Bureau 3 - 0GI11"/>
    <n v="28.31"/>
    <n v="4"/>
    <s v="CGI"/>
    <x v="2"/>
  </r>
  <r>
    <m/>
    <s v="Bât. CGI"/>
    <s v="RDC"/>
    <s v="Bureau 4 - 0GI10"/>
    <n v="13.51"/>
    <n v="2"/>
    <s v="CGI"/>
    <x v="2"/>
  </r>
  <r>
    <m/>
    <s v="Bât. CGI"/>
    <s v="RDC"/>
    <s v="Local imprimante"/>
    <n v="3.49"/>
    <m/>
    <s v="CGI"/>
    <x v="2"/>
  </r>
  <r>
    <m/>
    <s v="Bât. CGI"/>
    <s v="RDC"/>
    <s v="Salle de réunion - 0GI07"/>
    <n v="17.88"/>
    <m/>
    <s v="CGI"/>
    <x v="3"/>
  </r>
  <r>
    <m/>
    <s v="Bât. CGI"/>
    <s v="RDC"/>
    <s v="Plateforme de recherche"/>
    <n v="167.48"/>
    <m/>
    <s v="CGI"/>
    <x v="3"/>
  </r>
  <r>
    <m/>
    <s v="Bât. CGI"/>
    <s v="RDC"/>
    <s v="Local de rangement"/>
    <n v="13"/>
    <m/>
    <s v="CGI"/>
    <x v="4"/>
  </r>
  <r>
    <m/>
    <s v="Bât. CGI"/>
    <s v="RDC"/>
    <s v="Sanitaire H"/>
    <n v="4.63"/>
    <m/>
    <s v="CGI"/>
    <x v="5"/>
  </r>
  <r>
    <m/>
    <s v="Bât. CGI"/>
    <s v="RDC"/>
    <s v="Sanitaire F"/>
    <n v="4.63"/>
    <m/>
    <s v="CGI"/>
    <x v="5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3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3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C89C6150-EDB9-4CD8-8576-BD2749D6F01E}" name="Tableau croisé dynamique1" cacheId="10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T4:U21" firstHeaderRow="1" firstDataRow="1" firstDataCol="1"/>
  <pivotFields count="8">
    <pivotField showAll="0"/>
    <pivotField showAll="0"/>
    <pivotField showAll="0"/>
    <pivotField showAll="0"/>
    <pivotField dataField="1" showAll="0"/>
    <pivotField showAll="0"/>
    <pivotField showAll="0"/>
    <pivotField axis="axisRow" showAll="0">
      <items count="18">
        <item x="13"/>
        <item x="1"/>
        <item x="6"/>
        <item x="8"/>
        <item x="4"/>
        <item x="5"/>
        <item x="7"/>
        <item x="15"/>
        <item x="16"/>
        <item x="14"/>
        <item x="11"/>
        <item x="12"/>
        <item x="9"/>
        <item x="2"/>
        <item x="10"/>
        <item x="3"/>
        <item h="1" x="0"/>
        <item t="default"/>
      </items>
    </pivotField>
  </pivotFields>
  <rowFields count="1">
    <field x="7"/>
  </rowFields>
  <rowItems count="17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 t="grand">
      <x/>
    </i>
  </rowItems>
  <colItems count="1">
    <i/>
  </colItems>
  <dataFields count="1">
    <dataField name="Somme de SURFACE (m²)" fld="4" baseField="0" baseItem="0"/>
  </dataFields>
  <formats count="1">
    <format dxfId="6">
      <pivotArea collapsedLevelsAreSubtotals="1" fieldPosition="0">
        <references count="1">
          <reference field="7" count="0"/>
        </references>
      </pivotArea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024AC85E-99AB-486A-82BD-D9AF51DC14C4}" name="Tableau croisé dynamique2" cacheId="16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S1:T11" firstHeaderRow="1" firstDataRow="1" firstDataCol="1"/>
  <pivotFields count="8">
    <pivotField showAll="0"/>
    <pivotField showAll="0"/>
    <pivotField showAll="0"/>
    <pivotField showAll="0"/>
    <pivotField dataField="1" numFmtId="2" showAll="0"/>
    <pivotField showAll="0"/>
    <pivotField showAll="0"/>
    <pivotField axis="axisRow" showAll="0">
      <items count="10">
        <item x="5"/>
        <item x="2"/>
        <item x="7"/>
        <item x="4"/>
        <item x="1"/>
        <item x="0"/>
        <item x="8"/>
        <item x="3"/>
        <item x="6"/>
        <item t="default"/>
      </items>
    </pivotField>
  </pivotFields>
  <rowFields count="1">
    <field x="7"/>
  </rowFields>
  <rowItems count="10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 t="grand">
      <x/>
    </i>
  </rowItems>
  <colItems count="1">
    <i/>
  </colItems>
  <dataFields count="1">
    <dataField name="Somme de SURFACE (m²)" fld="4" baseField="0" baseItem="0" numFmtId="168"/>
  </dataFields>
  <formats count="2">
    <format dxfId="5">
      <pivotArea outline="0" collapsedLevelsAreSubtotals="1" fieldPosition="0"/>
    </format>
    <format dxfId="4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pivotTables/pivotTable3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88B0EAB4-BE91-44E9-AF08-4DE92738E2AE}" name="Tableau croisé dynamique3" cacheId="19" applyNumberFormats="0" applyBorderFormats="0" applyFontFormats="0" applyPatternFormats="0" applyAlignmentFormats="0" applyWidthHeightFormats="1" dataCaption="Valeurs" updatedVersion="6" minRefreshableVersion="3" useAutoFormatting="1" itemPrintTitles="1" createdVersion="6" indent="0" outline="1" outlineData="1" multipleFieldFilters="0">
  <location ref="Q1:R8" firstHeaderRow="1" firstDataRow="1" firstDataCol="1"/>
  <pivotFields count="8">
    <pivotField showAll="0"/>
    <pivotField showAll="0"/>
    <pivotField showAll="0"/>
    <pivotField showAll="0"/>
    <pivotField dataField="1" numFmtId="2" showAll="0"/>
    <pivotField showAll="0"/>
    <pivotField showAll="0"/>
    <pivotField axis="axisRow" showAll="0">
      <items count="7">
        <item x="2"/>
        <item x="1"/>
        <item x="0"/>
        <item x="4"/>
        <item x="3"/>
        <item x="5"/>
        <item t="default"/>
      </items>
    </pivotField>
  </pivotFields>
  <rowFields count="1">
    <field x="7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dataFields count="1">
    <dataField name="Somme de SURFACE (m²)" fld="4" baseField="0" baseItem="0" numFmtId="168"/>
  </dataFields>
  <formats count="2">
    <format dxfId="2">
      <pivotArea outline="0" collapsedLevelsAreSubtotals="1" fieldPosition="0"/>
    </format>
    <format dxfId="1">
      <pivotArea dataOnly="0" labelOnly="1" outline="0" axis="axisValues" fieldPosition="0"/>
    </format>
  </format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Relationship Id="rId5" Type="http://schemas.openxmlformats.org/officeDocument/2006/relationships/comments" Target="../comments1.xml"/><Relationship Id="rId4" Type="http://schemas.openxmlformats.org/officeDocument/2006/relationships/vmlDrawing" Target="../drawings/vmlDrawing1.v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ivotTable" Target="../pivotTables/pivotTable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CED5C07-E01D-440D-859B-8AA43F2BD65D}">
  <dimension ref="A1:AC736"/>
  <sheetViews>
    <sheetView tabSelected="1" zoomScaleNormal="100" workbookViewId="0">
      <pane xSplit="2" ySplit="1" topLeftCell="C2" activePane="bottomRight" state="frozen"/>
      <selection pane="topRight" activeCell="C1" sqref="C1"/>
      <selection pane="bottomLeft" activeCell="A2" sqref="A2"/>
      <selection pane="bottomRight" activeCell="H1" sqref="H1"/>
    </sheetView>
  </sheetViews>
  <sheetFormatPr baseColWidth="10" defaultColWidth="14.42578125" defaultRowHeight="15" customHeight="1"/>
  <cols>
    <col min="1" max="1" width="11.140625" style="1" customWidth="1"/>
    <col min="2" max="2" width="11.28515625" style="1" customWidth="1"/>
    <col min="3" max="3" width="36.5703125" style="1" customWidth="1"/>
    <col min="4" max="4" width="20.85546875" style="1" customWidth="1"/>
    <col min="5" max="6" width="13.7109375" style="1" customWidth="1"/>
    <col min="7" max="7" width="10.140625" style="1" customWidth="1"/>
    <col min="8" max="8" width="45.42578125" style="1" bestFit="1" customWidth="1"/>
    <col min="9" max="9" width="29.28515625" style="1" customWidth="1"/>
    <col min="10" max="10" width="6.42578125" style="1" customWidth="1"/>
    <col min="11" max="14" width="11.42578125" style="1" customWidth="1"/>
    <col min="15" max="16" width="10" style="1" customWidth="1"/>
    <col min="17" max="17" width="26.5703125" style="1" customWidth="1"/>
    <col min="18" max="18" width="50.42578125" style="1" bestFit="1" customWidth="1"/>
    <col min="19" max="19" width="4" style="1" customWidth="1"/>
    <col min="20" max="20" width="46.42578125" style="1" bestFit="1" customWidth="1"/>
    <col min="21" max="21" width="24.42578125" style="1" bestFit="1" customWidth="1"/>
    <col min="22" max="23" width="8.28515625" style="1" customWidth="1"/>
    <col min="24" max="24" width="9.42578125" style="1" customWidth="1"/>
    <col min="25" max="25" width="6.28515625" style="1" customWidth="1"/>
    <col min="26" max="26" width="6.42578125" style="1" customWidth="1"/>
    <col min="27" max="27" width="6.85546875" style="1" customWidth="1"/>
    <col min="28" max="28" width="9.42578125" style="1" customWidth="1"/>
    <col min="29" max="29" width="8.28515625" style="1" customWidth="1"/>
    <col min="30" max="16384" width="14.42578125" style="1"/>
  </cols>
  <sheetData>
    <row r="1" spans="1:29" ht="30" customHeight="1" thickBot="1">
      <c r="A1" s="122" t="s">
        <v>606</v>
      </c>
      <c r="B1" s="122" t="s">
        <v>605</v>
      </c>
      <c r="C1" s="121" t="s">
        <v>604</v>
      </c>
      <c r="D1" s="120" t="s">
        <v>603</v>
      </c>
      <c r="E1" s="119" t="s">
        <v>602</v>
      </c>
      <c r="F1" s="118" t="s">
        <v>601</v>
      </c>
      <c r="G1" s="117" t="s">
        <v>600</v>
      </c>
      <c r="H1" s="117" t="s">
        <v>668</v>
      </c>
      <c r="I1" s="117" t="s">
        <v>599</v>
      </c>
      <c r="J1" s="117" t="s">
        <v>598</v>
      </c>
      <c r="K1" s="116" t="s">
        <v>597</v>
      </c>
      <c r="L1" s="115" t="s">
        <v>596</v>
      </c>
      <c r="M1" s="114" t="s">
        <v>595</v>
      </c>
      <c r="N1" s="114" t="s">
        <v>594</v>
      </c>
    </row>
    <row r="2" spans="1:29" ht="16.5" thickBot="1">
      <c r="A2" s="63" t="s">
        <v>593</v>
      </c>
      <c r="B2" s="60"/>
      <c r="C2" s="60"/>
      <c r="D2" s="60"/>
      <c r="E2" s="59"/>
      <c r="F2" s="61"/>
      <c r="G2" s="60"/>
      <c r="H2" s="60"/>
      <c r="I2" s="60"/>
      <c r="J2" s="60"/>
      <c r="K2" s="59">
        <f>SUM(K4:K453)</f>
        <v>13154.142500000009</v>
      </c>
      <c r="L2" s="59">
        <f>SUM(L4:L453)</f>
        <v>49722.993800000011</v>
      </c>
      <c r="M2" s="59">
        <f>SUM(M4:M453)</f>
        <v>50941.26820000002</v>
      </c>
      <c r="N2" s="59">
        <f>SUM(N4:N453)</f>
        <v>52063.752600000029</v>
      </c>
      <c r="O2" s="4"/>
      <c r="P2" s="4"/>
      <c r="T2"/>
      <c r="U2"/>
      <c r="V2" s="4"/>
      <c r="W2" s="4"/>
      <c r="X2" s="4"/>
      <c r="Y2" s="4"/>
      <c r="Z2" s="4"/>
      <c r="AA2" s="4"/>
      <c r="AB2" s="4"/>
      <c r="AC2" s="4"/>
    </row>
    <row r="3" spans="1:29" ht="19.5" customHeight="1" thickBot="1">
      <c r="A3" s="63" t="s">
        <v>256</v>
      </c>
      <c r="B3" s="60"/>
      <c r="C3" s="60"/>
      <c r="D3" s="60"/>
      <c r="E3" s="95"/>
      <c r="F3" s="94"/>
      <c r="G3" s="60"/>
      <c r="H3" s="60"/>
      <c r="I3" s="60"/>
      <c r="J3" s="60"/>
      <c r="K3" s="60"/>
      <c r="L3" s="60"/>
      <c r="M3" s="60"/>
      <c r="N3" s="60"/>
      <c r="R3" s="144" t="s">
        <v>674</v>
      </c>
      <c r="S3" s="144"/>
    </row>
    <row r="4" spans="1:29" ht="15.75" customHeight="1">
      <c r="A4" s="40" t="s">
        <v>592</v>
      </c>
      <c r="B4" s="43" t="s">
        <v>17</v>
      </c>
      <c r="C4" s="111" t="s">
        <v>6</v>
      </c>
      <c r="D4" s="43" t="s">
        <v>256</v>
      </c>
      <c r="E4" s="72">
        <v>30.13</v>
      </c>
      <c r="F4" s="106">
        <v>3</v>
      </c>
      <c r="G4" s="40" t="s">
        <v>440</v>
      </c>
      <c r="H4" s="40" t="s">
        <v>118</v>
      </c>
      <c r="I4" s="40" t="str">
        <f>IF(J4&lt;=20,"Surface Bureau (SB)",IF(J4&lt;=40,"Surf de Réunion (SR)",IF(J4&lt;=100,"Surf Annexe de Travail (SAT)",IF(J4&lt;=110,"Surf Légale &amp; Sociale (SLS)",IF(J4&lt;=125,"Surf spécifique (SP)",IF(J4&lt;=155,"Surf Services Généraux (SSG)",IF(J4&lt;=165,"Restauration",IF(J4&lt;=180,"Logt de fonction",IF(J4&lt;=195,"Autres surf",IF(J4&lt;=210,"Elts structurels",IF(J4&lt;=230,"Local technique",IF(J4&lt;=240,"Caves et sous-sols",IF(J4&lt;=300,"Circulation",IF(J4&lt;=309,"Combles, caves et ss-sols",IF(J4&lt;=315,"Prolongt ext",IF(J4&lt;=330,"Parking ss-terrain",IF(J4&lt;=350,"Terrasse",IF(J4&lt;=405,"Vides dont trémies","Marches et rampes"))))))))))))))))))</f>
        <v>Surface Bureau (SB)</v>
      </c>
      <c r="J4" s="40">
        <v>1</v>
      </c>
      <c r="K4" s="39">
        <f>IF(J4&lt;=48,E4,"")</f>
        <v>30.13</v>
      </c>
      <c r="L4" s="39">
        <f>IF($J4&lt;=193,$E4,"")</f>
        <v>30.13</v>
      </c>
      <c r="M4" s="39">
        <f>IF($J4&lt;=243,$E4,"")</f>
        <v>30.13</v>
      </c>
      <c r="N4" s="39">
        <f>IF($J4&lt;=413,$E4,"")</f>
        <v>30.13</v>
      </c>
      <c r="O4" s="1">
        <v>1</v>
      </c>
      <c r="R4" s="139" t="s">
        <v>659</v>
      </c>
      <c r="S4" s="139"/>
      <c r="T4" s="140" t="s">
        <v>555</v>
      </c>
      <c r="U4" t="s">
        <v>672</v>
      </c>
      <c r="V4"/>
    </row>
    <row r="5" spans="1:29" ht="15.75" customHeight="1">
      <c r="A5" s="40" t="s">
        <v>591</v>
      </c>
      <c r="B5" s="43" t="s">
        <v>17</v>
      </c>
      <c r="C5" s="111" t="s">
        <v>6</v>
      </c>
      <c r="D5" s="43" t="s">
        <v>256</v>
      </c>
      <c r="E5" s="72">
        <v>25.86</v>
      </c>
      <c r="F5" s="106">
        <v>4</v>
      </c>
      <c r="G5" s="40" t="s">
        <v>440</v>
      </c>
      <c r="H5" s="40" t="s">
        <v>118</v>
      </c>
      <c r="I5" s="40" t="str">
        <f>IF(J5&lt;=20,"Surface Bureau (SB)",IF(J5&lt;=40,"Surf de Réunion (SR)",IF(J5&lt;=100,"Surf Annexe de Travail (SAT)",IF(J5&lt;=110,"Surf Légale &amp; Sociale (SLS)",IF(J5&lt;=125,"Surf spécifique (SP)",IF(J5&lt;=155,"Surf Services Généraux (SSG)",IF(J5&lt;=165,"Restauration",IF(J5&lt;=180,"Logt de fonction",IF(J5&lt;=195,"Autres surf",IF(J5&lt;=210,"Elts structurels",IF(J5&lt;=230,"Local technique",IF(J5&lt;=240,"Caves et sous-sols",IF(J5&lt;=300,"Circulation",IF(J5&lt;=309,"Combles, caves et ss-sols",IF(J5&lt;=315,"Prolongt ext",IF(J5&lt;=330,"Parking ss-terrain",IF(J5&lt;=350,"Terrasse",IF(J5&lt;=405,"Vides dont trémies","Marches et rampes"))))))))))))))))))</f>
        <v>Surface Bureau (SB)</v>
      </c>
      <c r="J5" s="40">
        <v>1</v>
      </c>
      <c r="K5" s="39">
        <f>IF(J5&lt;=48,E5,"")</f>
        <v>25.86</v>
      </c>
      <c r="L5" s="39">
        <f>IF($J5&lt;=193,$E5,"")</f>
        <v>25.86</v>
      </c>
      <c r="M5" s="39">
        <f>IF($J5&lt;=243,$E5,"")</f>
        <v>25.86</v>
      </c>
      <c r="N5" s="39">
        <f>IF($J5&lt;=413,$E5,"")</f>
        <v>25.86</v>
      </c>
      <c r="O5" s="1">
        <v>1</v>
      </c>
      <c r="R5" s="139" t="s">
        <v>660</v>
      </c>
      <c r="S5" s="139"/>
      <c r="T5" s="142" t="s">
        <v>670</v>
      </c>
      <c r="U5" s="143">
        <v>687.00189999999998</v>
      </c>
      <c r="V5"/>
    </row>
    <row r="6" spans="1:29" ht="14.25">
      <c r="A6" s="40" t="s">
        <v>590</v>
      </c>
      <c r="B6" s="43" t="s">
        <v>17</v>
      </c>
      <c r="C6" s="111" t="s">
        <v>6</v>
      </c>
      <c r="D6" s="43" t="s">
        <v>256</v>
      </c>
      <c r="E6" s="72">
        <v>22.45</v>
      </c>
      <c r="F6" s="106">
        <v>2</v>
      </c>
      <c r="G6" s="40" t="s">
        <v>440</v>
      </c>
      <c r="H6" s="40" t="s">
        <v>118</v>
      </c>
      <c r="I6" s="40" t="str">
        <f>IF(J6&lt;=20,"Surface Bureau (SB)",IF(J6&lt;=40,"Surf de Réunion (SR)",IF(J6&lt;=100,"Surf Annexe de Travail (SAT)",IF(J6&lt;=110,"Surf Légale &amp; Sociale (SLS)",IF(J6&lt;=125,"Surf spécifique (SP)",IF(J6&lt;=155,"Surf Services Généraux (SSG)",IF(J6&lt;=165,"Restauration",IF(J6&lt;=180,"Logt de fonction",IF(J6&lt;=195,"Autres surf",IF(J6&lt;=210,"Elts structurels",IF(J6&lt;=230,"Local technique",IF(J6&lt;=240,"Caves et sous-sols",IF(J6&lt;=300,"Circulation",IF(J6&lt;=309,"Combles, caves et ss-sols",IF(J6&lt;=315,"Prolongt ext",IF(J6&lt;=330,"Parking ss-terrain",IF(J6&lt;=350,"Terrasse",IF(J6&lt;=405,"Vides dont trémies","Marches et rampes"))))))))))))))))))</f>
        <v>Surface Bureau (SB)</v>
      </c>
      <c r="J6" s="40">
        <v>1</v>
      </c>
      <c r="K6" s="39">
        <f>IF(J6&lt;=48,E6,"")</f>
        <v>22.45</v>
      </c>
      <c r="L6" s="39">
        <f>IF($J6&lt;=193,$E6,"")</f>
        <v>22.45</v>
      </c>
      <c r="M6" s="39">
        <f>IF($J6&lt;=243,$E6,"")</f>
        <v>22.45</v>
      </c>
      <c r="N6" s="39">
        <f>IF($J6&lt;=413,$E6,"")</f>
        <v>22.45</v>
      </c>
      <c r="O6" s="1">
        <v>1</v>
      </c>
      <c r="R6" s="139" t="s">
        <v>667</v>
      </c>
      <c r="S6" s="139"/>
      <c r="T6" s="142" t="s">
        <v>118</v>
      </c>
      <c r="U6" s="143">
        <v>4776.6853000000019</v>
      </c>
      <c r="V6"/>
    </row>
    <row r="7" spans="1:29" ht="14.25">
      <c r="A7" s="40" t="s">
        <v>589</v>
      </c>
      <c r="B7" s="43" t="s">
        <v>17</v>
      </c>
      <c r="C7" s="111" t="s">
        <v>6</v>
      </c>
      <c r="D7" s="43" t="s">
        <v>256</v>
      </c>
      <c r="E7" s="72">
        <v>19.829999999999998</v>
      </c>
      <c r="F7" s="106">
        <v>2</v>
      </c>
      <c r="G7" s="40" t="s">
        <v>440</v>
      </c>
      <c r="H7" s="40" t="s">
        <v>118</v>
      </c>
      <c r="I7" s="40" t="str">
        <f>IF(J7&lt;=20,"Surface Bureau (SB)",IF(J7&lt;=40,"Surf de Réunion (SR)",IF(J7&lt;=100,"Surf Annexe de Travail (SAT)",IF(J7&lt;=110,"Surf Légale &amp; Sociale (SLS)",IF(J7&lt;=125,"Surf spécifique (SP)",IF(J7&lt;=155,"Surf Services Généraux (SSG)",IF(J7&lt;=165,"Restauration",IF(J7&lt;=180,"Logt de fonction",IF(J7&lt;=195,"Autres surf",IF(J7&lt;=210,"Elts structurels",IF(J7&lt;=230,"Local technique",IF(J7&lt;=240,"Caves et sous-sols",IF(J7&lt;=300,"Circulation",IF(J7&lt;=309,"Combles, caves et ss-sols",IF(J7&lt;=315,"Prolongt ext",IF(J7&lt;=330,"Parking ss-terrain",IF(J7&lt;=350,"Terrasse",IF(J7&lt;=405,"Vides dont trémies","Marches et rampes"))))))))))))))))))</f>
        <v>Surface Bureau (SB)</v>
      </c>
      <c r="J7" s="40">
        <v>1</v>
      </c>
      <c r="K7" s="39">
        <f>IF(J7&lt;=48,E7,"")</f>
        <v>19.829999999999998</v>
      </c>
      <c r="L7" s="39">
        <f>IF($J7&lt;=193,$E7,"")</f>
        <v>19.829999999999998</v>
      </c>
      <c r="M7" s="39">
        <f>IF($J7&lt;=243,$E7,"")</f>
        <v>19.829999999999998</v>
      </c>
      <c r="N7" s="39">
        <f>IF($J7&lt;=413,$E7,"")</f>
        <v>19.829999999999998</v>
      </c>
      <c r="O7" s="1">
        <v>1</v>
      </c>
      <c r="R7" s="139" t="s">
        <v>666</v>
      </c>
      <c r="S7" s="139"/>
      <c r="T7" s="142" t="s">
        <v>665</v>
      </c>
      <c r="U7" s="143">
        <v>480.23199999999997</v>
      </c>
      <c r="V7"/>
    </row>
    <row r="8" spans="1:29" ht="15.75" customHeight="1">
      <c r="A8" s="40" t="s">
        <v>588</v>
      </c>
      <c r="B8" s="43" t="s">
        <v>17</v>
      </c>
      <c r="C8" s="111" t="s">
        <v>6</v>
      </c>
      <c r="D8" s="43" t="s">
        <v>256</v>
      </c>
      <c r="E8" s="72">
        <v>22.36</v>
      </c>
      <c r="F8" s="106">
        <v>2</v>
      </c>
      <c r="G8" s="40" t="s">
        <v>440</v>
      </c>
      <c r="H8" s="40" t="s">
        <v>118</v>
      </c>
      <c r="I8" s="40" t="str">
        <f>IF(J8&lt;=20,"Surface Bureau (SB)",IF(J8&lt;=40,"Surf de Réunion (SR)",IF(J8&lt;=100,"Surf Annexe de Travail (SAT)",IF(J8&lt;=110,"Surf Légale &amp; Sociale (SLS)",IF(J8&lt;=125,"Surf spécifique (SP)",IF(J8&lt;=155,"Surf Services Généraux (SSG)",IF(J8&lt;=165,"Restauration",IF(J8&lt;=180,"Logt de fonction",IF(J8&lt;=195,"Autres surf",IF(J8&lt;=210,"Elts structurels",IF(J8&lt;=230,"Local technique",IF(J8&lt;=240,"Caves et sous-sols",IF(J8&lt;=300,"Circulation",IF(J8&lt;=309,"Combles, caves et ss-sols",IF(J8&lt;=315,"Prolongt ext",IF(J8&lt;=330,"Parking ss-terrain",IF(J8&lt;=350,"Terrasse",IF(J8&lt;=405,"Vides dont trémies","Marches et rampes"))))))))))))))))))</f>
        <v>Surface Bureau (SB)</v>
      </c>
      <c r="J8" s="40">
        <v>1</v>
      </c>
      <c r="K8" s="39">
        <f>IF(J8&lt;=48,E8,"")</f>
        <v>22.36</v>
      </c>
      <c r="L8" s="39">
        <f>IF($J8&lt;=193,$E8,"")</f>
        <v>22.36</v>
      </c>
      <c r="M8" s="39">
        <f>IF($J8&lt;=243,$E8,"")</f>
        <v>22.36</v>
      </c>
      <c r="N8" s="39">
        <f>IF($J8&lt;=413,$E8,"")</f>
        <v>22.36</v>
      </c>
      <c r="O8" s="1">
        <v>1</v>
      </c>
      <c r="R8" s="139" t="s">
        <v>654</v>
      </c>
      <c r="S8" s="139"/>
      <c r="T8" s="142" t="s">
        <v>664</v>
      </c>
      <c r="U8" s="143">
        <v>708.93000000000006</v>
      </c>
      <c r="V8"/>
    </row>
    <row r="9" spans="1:29" ht="14.25">
      <c r="A9" s="40" t="s">
        <v>587</v>
      </c>
      <c r="B9" s="43" t="s">
        <v>17</v>
      </c>
      <c r="C9" s="111" t="s">
        <v>6</v>
      </c>
      <c r="D9" s="43" t="s">
        <v>256</v>
      </c>
      <c r="E9" s="72">
        <v>20.21</v>
      </c>
      <c r="F9" s="106">
        <v>2</v>
      </c>
      <c r="G9" s="40" t="s">
        <v>440</v>
      </c>
      <c r="H9" s="40" t="s">
        <v>118</v>
      </c>
      <c r="I9" s="40" t="str">
        <f>IF(J9&lt;=20,"Surface Bureau (SB)",IF(J9&lt;=40,"Surf de Réunion (SR)",IF(J9&lt;=100,"Surf Annexe de Travail (SAT)",IF(J9&lt;=110,"Surf Légale &amp; Sociale (SLS)",IF(J9&lt;=125,"Surf spécifique (SP)",IF(J9&lt;=155,"Surf Services Généraux (SSG)",IF(J9&lt;=165,"Restauration",IF(J9&lt;=180,"Logt de fonction",IF(J9&lt;=195,"Autres surf",IF(J9&lt;=210,"Elts structurels",IF(J9&lt;=230,"Local technique",IF(J9&lt;=240,"Caves et sous-sols",IF(J9&lt;=300,"Circulation",IF(J9&lt;=309,"Combles, caves et ss-sols",IF(J9&lt;=315,"Prolongt ext",IF(J9&lt;=330,"Parking ss-terrain",IF(J9&lt;=350,"Terrasse",IF(J9&lt;=405,"Vides dont trémies","Marches et rampes"))))))))))))))))))</f>
        <v>Surface Bureau (SB)</v>
      </c>
      <c r="J9" s="40">
        <v>1</v>
      </c>
      <c r="K9" s="39">
        <f>IF(J9&lt;=48,E9,"")</f>
        <v>20.21</v>
      </c>
      <c r="L9" s="39">
        <f>IF($J9&lt;=193,$E9,"")</f>
        <v>20.21</v>
      </c>
      <c r="M9" s="39">
        <f>IF($J9&lt;=243,$E9,"")</f>
        <v>20.21</v>
      </c>
      <c r="N9" s="39">
        <f>IF($J9&lt;=413,$E9,"")</f>
        <v>20.21</v>
      </c>
      <c r="O9" s="1">
        <v>1</v>
      </c>
      <c r="R9" s="139" t="s">
        <v>135</v>
      </c>
      <c r="S9" s="139"/>
      <c r="T9" s="142" t="s">
        <v>667</v>
      </c>
      <c r="U9" s="143">
        <v>4710.9791999999989</v>
      </c>
      <c r="V9"/>
    </row>
    <row r="10" spans="1:29" ht="15.75" customHeight="1">
      <c r="A10" s="40" t="s">
        <v>586</v>
      </c>
      <c r="B10" s="43" t="s">
        <v>17</v>
      </c>
      <c r="C10" s="111" t="s">
        <v>6</v>
      </c>
      <c r="D10" s="43" t="s">
        <v>256</v>
      </c>
      <c r="E10" s="72">
        <v>22.48</v>
      </c>
      <c r="F10" s="106">
        <v>2</v>
      </c>
      <c r="G10" s="40" t="s">
        <v>440</v>
      </c>
      <c r="H10" s="40" t="s">
        <v>118</v>
      </c>
      <c r="I10" s="40" t="str">
        <f>IF(J10&lt;=20,"Surface Bureau (SB)",IF(J10&lt;=40,"Surf de Réunion (SR)",IF(J10&lt;=100,"Surf Annexe de Travail (SAT)",IF(J10&lt;=110,"Surf Légale &amp; Sociale (SLS)",IF(J10&lt;=125,"Surf spécifique (SP)",IF(J10&lt;=155,"Surf Services Généraux (SSG)",IF(J10&lt;=165,"Restauration",IF(J10&lt;=180,"Logt de fonction",IF(J10&lt;=195,"Autres surf",IF(J10&lt;=210,"Elts structurels",IF(J10&lt;=230,"Local technique",IF(J10&lt;=240,"Caves et sous-sols",IF(J10&lt;=300,"Circulation",IF(J10&lt;=309,"Combles, caves et ss-sols",IF(J10&lt;=315,"Prolongt ext",IF(J10&lt;=330,"Parking ss-terrain",IF(J10&lt;=350,"Terrasse",IF(J10&lt;=405,"Vides dont trémies","Marches et rampes"))))))))))))))))))</f>
        <v>Surface Bureau (SB)</v>
      </c>
      <c r="J10" s="40">
        <v>1</v>
      </c>
      <c r="K10" s="39">
        <f>IF(J10&lt;=48,E10,"")</f>
        <v>22.48</v>
      </c>
      <c r="L10" s="39">
        <f>IF($J10&lt;=193,$E10,"")</f>
        <v>22.48</v>
      </c>
      <c r="M10" s="39">
        <f>IF($J10&lt;=243,$E10,"")</f>
        <v>22.48</v>
      </c>
      <c r="N10" s="39">
        <f>IF($J10&lt;=413,$E10,"")</f>
        <v>22.48</v>
      </c>
      <c r="O10" s="1">
        <v>1</v>
      </c>
      <c r="Q10" s="113"/>
      <c r="R10" s="139" t="s">
        <v>118</v>
      </c>
      <c r="S10" s="139"/>
      <c r="T10" s="142" t="s">
        <v>654</v>
      </c>
      <c r="U10" s="143">
        <v>384.86679999999984</v>
      </c>
      <c r="V10"/>
    </row>
    <row r="11" spans="1:29" ht="14.25">
      <c r="A11" s="40" t="s">
        <v>585</v>
      </c>
      <c r="B11" s="43" t="s">
        <v>17</v>
      </c>
      <c r="C11" s="111" t="s">
        <v>6</v>
      </c>
      <c r="D11" s="43" t="s">
        <v>256</v>
      </c>
      <c r="E11" s="72">
        <v>19.98</v>
      </c>
      <c r="F11" s="106">
        <v>1</v>
      </c>
      <c r="G11" s="40" t="s">
        <v>440</v>
      </c>
      <c r="H11" s="40" t="s">
        <v>118</v>
      </c>
      <c r="I11" s="40" t="str">
        <f>IF(J11&lt;=20,"Surface Bureau (SB)",IF(J11&lt;=40,"Surf de Réunion (SR)",IF(J11&lt;=100,"Surf Annexe de Travail (SAT)",IF(J11&lt;=110,"Surf Légale &amp; Sociale (SLS)",IF(J11&lt;=125,"Surf spécifique (SP)",IF(J11&lt;=155,"Surf Services Généraux (SSG)",IF(J11&lt;=165,"Restauration",IF(J11&lt;=180,"Logt de fonction",IF(J11&lt;=195,"Autres surf",IF(J11&lt;=210,"Elts structurels",IF(J11&lt;=230,"Local technique",IF(J11&lt;=240,"Caves et sous-sols",IF(J11&lt;=300,"Circulation",IF(J11&lt;=309,"Combles, caves et ss-sols",IF(J11&lt;=315,"Prolongt ext",IF(J11&lt;=330,"Parking ss-terrain",IF(J11&lt;=350,"Terrasse",IF(J11&lt;=405,"Vides dont trémies","Marches et rampes"))))))))))))))))))</f>
        <v>Surface Bureau (SB)</v>
      </c>
      <c r="J11" s="40">
        <v>1</v>
      </c>
      <c r="K11" s="39">
        <f>IF(J11&lt;=48,E11,"")</f>
        <v>19.98</v>
      </c>
      <c r="L11" s="39">
        <f>IF($J11&lt;=193,$E11,"")</f>
        <v>19.98</v>
      </c>
      <c r="M11" s="39">
        <f>IF($J11&lt;=243,$E11,"")</f>
        <v>19.98</v>
      </c>
      <c r="N11" s="39">
        <f>IF($J11&lt;=413,$E11,"")</f>
        <v>19.98</v>
      </c>
      <c r="O11" s="1">
        <v>1</v>
      </c>
      <c r="Q11" s="113"/>
      <c r="R11" s="139" t="s">
        <v>664</v>
      </c>
      <c r="S11" s="139"/>
      <c r="T11" s="142" t="s">
        <v>659</v>
      </c>
      <c r="U11" s="143">
        <v>295.45</v>
      </c>
      <c r="V11"/>
    </row>
    <row r="12" spans="1:29" ht="15.75" customHeight="1">
      <c r="A12" s="40" t="s">
        <v>584</v>
      </c>
      <c r="B12" s="43" t="s">
        <v>17</v>
      </c>
      <c r="C12" s="111" t="s">
        <v>6</v>
      </c>
      <c r="D12" s="43" t="s">
        <v>256</v>
      </c>
      <c r="E12" s="72">
        <v>16.260000000000002</v>
      </c>
      <c r="F12" s="106">
        <v>1</v>
      </c>
      <c r="G12" s="40" t="s">
        <v>440</v>
      </c>
      <c r="H12" s="40" t="s">
        <v>118</v>
      </c>
      <c r="I12" s="40" t="str">
        <f>IF(J12&lt;=20,"Surface Bureau (SB)",IF(J12&lt;=40,"Surf de Réunion (SR)",IF(J12&lt;=100,"Surf Annexe de Travail (SAT)",IF(J12&lt;=110,"Surf Légale &amp; Sociale (SLS)",IF(J12&lt;=125,"Surf spécifique (SP)",IF(J12&lt;=155,"Surf Services Généraux (SSG)",IF(J12&lt;=165,"Restauration",IF(J12&lt;=180,"Logt de fonction",IF(J12&lt;=195,"Autres surf",IF(J12&lt;=210,"Elts structurels",IF(J12&lt;=230,"Local technique",IF(J12&lt;=240,"Caves et sous-sols",IF(J12&lt;=300,"Circulation",IF(J12&lt;=309,"Combles, caves et ss-sols",IF(J12&lt;=315,"Prolongt ext",IF(J12&lt;=330,"Parking ss-terrain",IF(J12&lt;=350,"Terrasse",IF(J12&lt;=405,"Vides dont trémies","Marches et rampes"))))))))))))))))))</f>
        <v>Surface Bureau (SB)</v>
      </c>
      <c r="J12" s="40">
        <v>1</v>
      </c>
      <c r="K12" s="39">
        <f>IF(J12&lt;=48,E12,"")</f>
        <v>16.260000000000002</v>
      </c>
      <c r="L12" s="39">
        <f>IF($J12&lt;=193,$E12,"")</f>
        <v>16.260000000000002</v>
      </c>
      <c r="M12" s="39">
        <f>IF($J12&lt;=243,$E12,"")</f>
        <v>16.260000000000002</v>
      </c>
      <c r="N12" s="39">
        <f>IF($J12&lt;=413,$E12,"")</f>
        <v>16.260000000000002</v>
      </c>
      <c r="O12" s="1">
        <v>1</v>
      </c>
      <c r="Q12" s="113"/>
      <c r="R12" s="139" t="s">
        <v>661</v>
      </c>
      <c r="S12" s="139"/>
      <c r="T12" s="142" t="s">
        <v>662</v>
      </c>
      <c r="U12" s="143">
        <v>516.71409999999992</v>
      </c>
      <c r="V12"/>
    </row>
    <row r="13" spans="1:29" ht="15.75" customHeight="1">
      <c r="A13" s="40" t="s">
        <v>583</v>
      </c>
      <c r="B13" s="43" t="s">
        <v>17</v>
      </c>
      <c r="C13" s="111" t="s">
        <v>122</v>
      </c>
      <c r="D13" s="43" t="s">
        <v>256</v>
      </c>
      <c r="E13" s="72">
        <v>22.634</v>
      </c>
      <c r="F13" s="106">
        <v>2</v>
      </c>
      <c r="G13" s="40" t="s">
        <v>440</v>
      </c>
      <c r="H13" s="40" t="s">
        <v>118</v>
      </c>
      <c r="I13" s="40" t="str">
        <f>IF(J13&lt;=20,"Surface Bureau (SB)",IF(J13&lt;=40,"Surf de Réunion (SR)",IF(J13&lt;=100,"Surf Annexe de Travail (SAT)",IF(J13&lt;=110,"Surf Légale &amp; Sociale (SLS)",IF(J13&lt;=125,"Surf spécifique (SP)",IF(J13&lt;=155,"Surf Services Généraux (SSG)",IF(J13&lt;=165,"Restauration",IF(J13&lt;=180,"Logt de fonction",IF(J13&lt;=195,"Autres surf",IF(J13&lt;=210,"Elts structurels",IF(J13&lt;=230,"Local technique",IF(J13&lt;=240,"Caves et sous-sols",IF(J13&lt;=300,"Circulation",IF(J13&lt;=309,"Combles, caves et ss-sols",IF(J13&lt;=315,"Prolongt ext",IF(J13&lt;=330,"Parking ss-terrain",IF(J13&lt;=350,"Terrasse",IF(J13&lt;=405,"Vides dont trémies","Marches et rampes"))))))))))))))))))</f>
        <v>Surface Bureau (SB)</v>
      </c>
      <c r="J13" s="40">
        <v>1</v>
      </c>
      <c r="K13" s="39">
        <f>IF(J13&lt;=48,E13,"")</f>
        <v>22.634</v>
      </c>
      <c r="L13" s="39">
        <f>IF($J13&lt;=193,$E13,"")</f>
        <v>22.634</v>
      </c>
      <c r="M13" s="39">
        <f>IF($J13&lt;=243,$E13,"")</f>
        <v>22.634</v>
      </c>
      <c r="N13" s="39">
        <f>IF($J13&lt;=413,$E13,"")</f>
        <v>22.634</v>
      </c>
      <c r="O13" s="1">
        <v>1</v>
      </c>
      <c r="Q13" s="113"/>
      <c r="R13" s="139" t="s">
        <v>658</v>
      </c>
      <c r="S13" s="139"/>
      <c r="T13" s="142" t="s">
        <v>661</v>
      </c>
      <c r="U13" s="143">
        <v>1619.4087</v>
      </c>
      <c r="V13"/>
    </row>
    <row r="14" spans="1:29" ht="14.25">
      <c r="A14" s="40" t="s">
        <v>582</v>
      </c>
      <c r="B14" s="43" t="s">
        <v>17</v>
      </c>
      <c r="C14" s="111" t="s">
        <v>6</v>
      </c>
      <c r="D14" s="43" t="s">
        <v>256</v>
      </c>
      <c r="E14" s="72">
        <v>12.72</v>
      </c>
      <c r="F14" s="106">
        <v>1</v>
      </c>
      <c r="G14" s="40" t="s">
        <v>440</v>
      </c>
      <c r="H14" s="40" t="s">
        <v>118</v>
      </c>
      <c r="I14" s="40" t="str">
        <f>IF(J14&lt;=20,"Surface Bureau (SB)",IF(J14&lt;=40,"Surf de Réunion (SR)",IF(J14&lt;=100,"Surf Annexe de Travail (SAT)",IF(J14&lt;=110,"Surf Légale &amp; Sociale (SLS)",IF(J14&lt;=125,"Surf spécifique (SP)",IF(J14&lt;=155,"Surf Services Généraux (SSG)",IF(J14&lt;=165,"Restauration",IF(J14&lt;=180,"Logt de fonction",IF(J14&lt;=195,"Autres surf",IF(J14&lt;=210,"Elts structurels",IF(J14&lt;=230,"Local technique",IF(J14&lt;=240,"Caves et sous-sols",IF(J14&lt;=300,"Circulation",IF(J14&lt;=309,"Combles, caves et ss-sols",IF(J14&lt;=315,"Prolongt ext",IF(J14&lt;=330,"Parking ss-terrain",IF(J14&lt;=350,"Terrasse",IF(J14&lt;=405,"Vides dont trémies","Marches et rampes"))))))))))))))))))</f>
        <v>Surface Bureau (SB)</v>
      </c>
      <c r="J14" s="40">
        <v>1</v>
      </c>
      <c r="K14" s="39">
        <f>IF(J14&lt;=48,E14,"")</f>
        <v>12.72</v>
      </c>
      <c r="L14" s="39">
        <f>IF($J14&lt;=193,$E14,"")</f>
        <v>12.72</v>
      </c>
      <c r="M14" s="39">
        <f>IF($J14&lt;=243,$E14,"")</f>
        <v>12.72</v>
      </c>
      <c r="N14" s="39">
        <f>IF($J14&lt;=413,$E14,"")</f>
        <v>12.72</v>
      </c>
      <c r="O14" s="1">
        <v>1</v>
      </c>
      <c r="Q14" s="113"/>
      <c r="R14" s="139" t="s">
        <v>669</v>
      </c>
      <c r="S14" s="139"/>
      <c r="T14" s="142" t="s">
        <v>655</v>
      </c>
      <c r="U14" s="143">
        <v>2155.3589999999995</v>
      </c>
      <c r="V14"/>
    </row>
    <row r="15" spans="1:29" ht="15.75" customHeight="1">
      <c r="A15" s="40" t="s">
        <v>581</v>
      </c>
      <c r="B15" s="43" t="s">
        <v>17</v>
      </c>
      <c r="C15" s="111" t="s">
        <v>6</v>
      </c>
      <c r="D15" s="43" t="s">
        <v>256</v>
      </c>
      <c r="E15" s="72">
        <v>12.33</v>
      </c>
      <c r="F15" s="106">
        <v>1</v>
      </c>
      <c r="G15" s="40" t="s">
        <v>440</v>
      </c>
      <c r="H15" s="40" t="s">
        <v>118</v>
      </c>
      <c r="I15" s="40" t="str">
        <f>IF(J15&lt;=20,"Surface Bureau (SB)",IF(J15&lt;=40,"Surf de Réunion (SR)",IF(J15&lt;=100,"Surf Annexe de Travail (SAT)",IF(J15&lt;=110,"Surf Légale &amp; Sociale (SLS)",IF(J15&lt;=125,"Surf spécifique (SP)",IF(J15&lt;=155,"Surf Services Généraux (SSG)",IF(J15&lt;=165,"Restauration",IF(J15&lt;=180,"Logt de fonction",IF(J15&lt;=195,"Autres surf",IF(J15&lt;=210,"Elts structurels",IF(J15&lt;=230,"Local technique",IF(J15&lt;=240,"Caves et sous-sols",IF(J15&lt;=300,"Circulation",IF(J15&lt;=309,"Combles, caves et ss-sols",IF(J15&lt;=315,"Prolongt ext",IF(J15&lt;=330,"Parking ss-terrain",IF(J15&lt;=350,"Terrasse",IF(J15&lt;=405,"Vides dont trémies","Marches et rampes"))))))))))))))))))</f>
        <v>Surface Bureau (SB)</v>
      </c>
      <c r="J15" s="40">
        <v>1</v>
      </c>
      <c r="K15" s="39">
        <f>IF(J15&lt;=48,E15,"")</f>
        <v>12.33</v>
      </c>
      <c r="L15" s="39">
        <f>IF($J15&lt;=193,$E15,"")</f>
        <v>12.33</v>
      </c>
      <c r="M15" s="39">
        <f>IF($J15&lt;=243,$E15,"")</f>
        <v>12.33</v>
      </c>
      <c r="N15" s="39">
        <f>IF($J15&lt;=413,$E15,"")</f>
        <v>12.33</v>
      </c>
      <c r="O15" s="1">
        <v>1</v>
      </c>
      <c r="R15" s="139" t="s">
        <v>665</v>
      </c>
      <c r="S15" s="139"/>
      <c r="T15" s="142" t="s">
        <v>135</v>
      </c>
      <c r="U15" s="143">
        <v>184.60009999999997</v>
      </c>
      <c r="V15"/>
    </row>
    <row r="16" spans="1:29" ht="15.75" customHeight="1">
      <c r="A16" s="40" t="s">
        <v>580</v>
      </c>
      <c r="B16" s="43" t="s">
        <v>17</v>
      </c>
      <c r="C16" s="111" t="s">
        <v>6</v>
      </c>
      <c r="D16" s="43" t="s">
        <v>256</v>
      </c>
      <c r="E16" s="72">
        <v>25.21</v>
      </c>
      <c r="F16" s="106">
        <v>4</v>
      </c>
      <c r="G16" s="40" t="s">
        <v>440</v>
      </c>
      <c r="H16" s="40" t="s">
        <v>118</v>
      </c>
      <c r="I16" s="40" t="str">
        <f>IF(J16&lt;=20,"Surface Bureau (SB)",IF(J16&lt;=40,"Surf de Réunion (SR)",IF(J16&lt;=100,"Surf Annexe de Travail (SAT)",IF(J16&lt;=110,"Surf Légale &amp; Sociale (SLS)",IF(J16&lt;=125,"Surf spécifique (SP)",IF(J16&lt;=155,"Surf Services Généraux (SSG)",IF(J16&lt;=165,"Restauration",IF(J16&lt;=180,"Logt de fonction",IF(J16&lt;=195,"Autres surf",IF(J16&lt;=210,"Elts structurels",IF(J16&lt;=230,"Local technique",IF(J16&lt;=240,"Caves et sous-sols",IF(J16&lt;=300,"Circulation",IF(J16&lt;=309,"Combles, caves et ss-sols",IF(J16&lt;=315,"Prolongt ext",IF(J16&lt;=330,"Parking ss-terrain",IF(J16&lt;=350,"Terrasse",IF(J16&lt;=405,"Vides dont trémies","Marches et rampes"))))))))))))))))))</f>
        <v>Surface Bureau (SB)</v>
      </c>
      <c r="J16" s="40">
        <v>1</v>
      </c>
      <c r="K16" s="39">
        <f>IF(J16&lt;=48,E16,"")</f>
        <v>25.21</v>
      </c>
      <c r="L16" s="39">
        <f>IF($J16&lt;=193,$E16,"")</f>
        <v>25.21</v>
      </c>
      <c r="M16" s="39">
        <f>IF($J16&lt;=243,$E16,"")</f>
        <v>25.21</v>
      </c>
      <c r="N16" s="39">
        <f>IF($J16&lt;=413,$E16,"")</f>
        <v>25.21</v>
      </c>
      <c r="O16" s="1">
        <v>1</v>
      </c>
      <c r="R16" s="139" t="s">
        <v>655</v>
      </c>
      <c r="S16" s="139"/>
      <c r="T16" s="142" t="s">
        <v>658</v>
      </c>
      <c r="U16" s="143">
        <v>40.549999999999997</v>
      </c>
      <c r="V16"/>
    </row>
    <row r="17" spans="1:29" ht="15.75" customHeight="1">
      <c r="A17" s="40" t="s">
        <v>579</v>
      </c>
      <c r="B17" s="43" t="s">
        <v>17</v>
      </c>
      <c r="C17" s="111" t="s">
        <v>115</v>
      </c>
      <c r="D17" s="43" t="s">
        <v>256</v>
      </c>
      <c r="E17" s="72">
        <v>50.55</v>
      </c>
      <c r="F17" s="106"/>
      <c r="G17" s="40" t="s">
        <v>440</v>
      </c>
      <c r="H17" s="40" t="s">
        <v>669</v>
      </c>
      <c r="I17" s="40" t="str">
        <f>IF(J17&lt;=20,"Surface Bureau (SB)",IF(J17&lt;=40,"Surf de Réunion (SR)",IF(J17&lt;=100,"Surf Annexe de Travail (SAT)",IF(J17&lt;=110,"Surf Légale &amp; Sociale (SLS)",IF(J17&lt;=125,"Surf spécifique (SP)",IF(J17&lt;=155,"Surf Services Généraux (SSG)",IF(J17&lt;=165,"Restauration",IF(J17&lt;=180,"Logt de fonction",IF(J17&lt;=195,"Autres surf",IF(J17&lt;=210,"Elts structurels",IF(J17&lt;=230,"Local technique",IF(J17&lt;=240,"Caves et sous-sols",IF(J17&lt;=300,"Circulation",IF(J17&lt;=309,"Combles, caves et ss-sols",IF(J17&lt;=315,"Prolongt ext",IF(J17&lt;=330,"Parking ss-terrain",IF(J17&lt;=350,"Terrasse",IF(J17&lt;=405,"Vides dont trémies","Marches et rampes"))))))))))))))))))</f>
        <v>Surf de Réunion (SR)</v>
      </c>
      <c r="J17" s="40">
        <v>21</v>
      </c>
      <c r="K17" s="39">
        <f>IF(J17&lt;=48,E17,"")</f>
        <v>50.55</v>
      </c>
      <c r="L17" s="39">
        <f>IF($J17&lt;=193,$E17,"")</f>
        <v>50.55</v>
      </c>
      <c r="M17" s="39">
        <f>IF($J17&lt;=243,$E17,"")</f>
        <v>50.55</v>
      </c>
      <c r="N17" s="39">
        <f>IF($J17&lt;=413,$E17,"")</f>
        <v>50.55</v>
      </c>
      <c r="O17" s="1">
        <v>1</v>
      </c>
      <c r="R17" s="139" t="s">
        <v>662</v>
      </c>
      <c r="S17" s="139"/>
      <c r="T17" s="142" t="s">
        <v>656</v>
      </c>
      <c r="U17" s="143">
        <v>488.94200000000006</v>
      </c>
      <c r="V17"/>
    </row>
    <row r="18" spans="1:29" ht="15.75" customHeight="1">
      <c r="A18" s="40" t="s">
        <v>578</v>
      </c>
      <c r="B18" s="43" t="s">
        <v>17</v>
      </c>
      <c r="C18" s="111" t="s">
        <v>577</v>
      </c>
      <c r="D18" s="43" t="s">
        <v>256</v>
      </c>
      <c r="E18" s="72">
        <v>9.75</v>
      </c>
      <c r="F18" s="106"/>
      <c r="G18" s="40" t="s">
        <v>440</v>
      </c>
      <c r="H18" s="40" t="s">
        <v>118</v>
      </c>
      <c r="I18" s="40" t="str">
        <f>IF(J18&lt;=20,"Surface Bureau (SB)",IF(J18&lt;=40,"Surf de Réunion (SR)",IF(J18&lt;=100,"Surf Annexe de Travail (SAT)",IF(J18&lt;=110,"Surf Légale &amp; Sociale (SLS)",IF(J18&lt;=125,"Surf spécifique (SP)",IF(J18&lt;=155,"Surf Services Généraux (SSG)",IF(J18&lt;=165,"Restauration",IF(J18&lt;=180,"Logt de fonction",IF(J18&lt;=195,"Autres surf",IF(J18&lt;=210,"Elts structurels",IF(J18&lt;=230,"Local technique",IF(J18&lt;=240,"Caves et sous-sols",IF(J18&lt;=300,"Circulation",IF(J18&lt;=309,"Combles, caves et ss-sols",IF(J18&lt;=315,"Prolongt ext",IF(J18&lt;=330,"Parking ss-terrain",IF(J18&lt;=350,"Terrasse",IF(J18&lt;=405,"Vides dont trémies","Marches et rampes"))))))))))))))))))</f>
        <v>Surface Bureau (SB)</v>
      </c>
      <c r="J18" s="40">
        <v>2</v>
      </c>
      <c r="K18" s="39">
        <f>IF(J18&lt;=48,E18,"")</f>
        <v>9.75</v>
      </c>
      <c r="L18" s="39">
        <f>IF($J18&lt;=193,$E18,"")</f>
        <v>9.75</v>
      </c>
      <c r="M18" s="39">
        <f>IF($J18&lt;=243,$E18,"")</f>
        <v>9.75</v>
      </c>
      <c r="N18" s="39">
        <f>IF($J18&lt;=413,$E18,"")</f>
        <v>9.75</v>
      </c>
      <c r="O18" s="1">
        <v>1</v>
      </c>
      <c r="R18" s="139" t="s">
        <v>656</v>
      </c>
      <c r="S18" s="139"/>
      <c r="T18" s="142" t="s">
        <v>669</v>
      </c>
      <c r="U18" s="143">
        <v>3675.6498999999994</v>
      </c>
      <c r="V18"/>
    </row>
    <row r="19" spans="1:29" ht="15.75" customHeight="1">
      <c r="A19" s="40" t="s">
        <v>576</v>
      </c>
      <c r="B19" s="43" t="s">
        <v>17</v>
      </c>
      <c r="C19" s="111" t="s">
        <v>575</v>
      </c>
      <c r="D19" s="43" t="s">
        <v>256</v>
      </c>
      <c r="E19" s="72">
        <v>11.45</v>
      </c>
      <c r="F19" s="106"/>
      <c r="G19" s="40" t="s">
        <v>49</v>
      </c>
      <c r="H19" s="40" t="s">
        <v>657</v>
      </c>
      <c r="I19" s="40" t="str">
        <f>IF(J19&lt;=20,"Surface Bureau (SB)",IF(J19&lt;=40,"Surf de Réunion (SR)",IF(J19&lt;=100,"Surf Annexe de Travail (SAT)",IF(J19&lt;=110,"Surf Légale &amp; Sociale (SLS)",IF(J19&lt;=125,"Surf spécifique (SP)",IF(J19&lt;=155,"Surf Services Généraux (SSG)",IF(J19&lt;=165,"Restauration",IF(J19&lt;=180,"Logt de fonction",IF(J19&lt;=195,"Autres surf",IF(J19&lt;=210,"Elts structurels",IF(J19&lt;=230,"Local technique",IF(J19&lt;=240,"Caves et sous-sols",IF(J19&lt;=300,"Circulation",IF(J19&lt;=309,"Combles, caves et ss-sols",IF(J19&lt;=315,"Prolongt ext",IF(J19&lt;=330,"Parking ss-terrain",IF(J19&lt;=350,"Terrasse",IF(J19&lt;=405,"Vides dont trémies","Marches et rampes"))))))))))))))))))</f>
        <v>Surf spécifique (SP)</v>
      </c>
      <c r="J19" s="40">
        <v>112</v>
      </c>
      <c r="K19" s="39" t="str">
        <f>IF(J19&lt;=48,E19,"")</f>
        <v/>
      </c>
      <c r="L19" s="39">
        <f>IF($J19&lt;=193,$E19,"")</f>
        <v>11.45</v>
      </c>
      <c r="M19" s="39">
        <f>IF($J19&lt;=243,$E19,"")</f>
        <v>11.45</v>
      </c>
      <c r="N19" s="39">
        <f>IF($J19&lt;=413,$E19,"")</f>
        <v>11.45</v>
      </c>
      <c r="O19" s="1">
        <v>1</v>
      </c>
      <c r="R19" s="139" t="s">
        <v>657</v>
      </c>
      <c r="S19" s="139"/>
      <c r="T19" s="142" t="s">
        <v>663</v>
      </c>
      <c r="U19" s="143">
        <v>8.61</v>
      </c>
      <c r="V19"/>
    </row>
    <row r="20" spans="1:29" ht="15.75" customHeight="1">
      <c r="A20" s="40" t="s">
        <v>574</v>
      </c>
      <c r="B20" s="43" t="s">
        <v>17</v>
      </c>
      <c r="C20" s="111" t="s">
        <v>573</v>
      </c>
      <c r="D20" s="43" t="s">
        <v>256</v>
      </c>
      <c r="E20" s="72">
        <v>91.28</v>
      </c>
      <c r="F20" s="106"/>
      <c r="G20" s="40" t="s">
        <v>49</v>
      </c>
      <c r="H20" s="40" t="s">
        <v>667</v>
      </c>
      <c r="I20" s="40" t="str">
        <f>IF(J20&lt;=20,"Surface Bureau (SB)",IF(J20&lt;=40,"Surf de Réunion (SR)",IF(J20&lt;=100,"Surf Annexe de Travail (SAT)",IF(J20&lt;=110,"Surf Légale &amp; Sociale (SLS)",IF(J20&lt;=125,"Surf spécifique (SP)",IF(J20&lt;=155,"Surf Services Généraux (SSG)",IF(J20&lt;=165,"Restauration",IF(J20&lt;=180,"Logt de fonction",IF(J20&lt;=195,"Autres surf",IF(J20&lt;=210,"Elts structurels",IF(J20&lt;=230,"Local technique",IF(J20&lt;=240,"Caves et sous-sols",IF(J20&lt;=300,"Circulation",IF(J20&lt;=309,"Combles, caves et ss-sols",IF(J20&lt;=315,"Prolongt ext",IF(J20&lt;=330,"Parking ss-terrain",IF(J20&lt;=350,"Terrasse",IF(J20&lt;=405,"Vides dont trémies","Marches et rampes"))))))))))))))))))</f>
        <v>Surf spécifique (SP)</v>
      </c>
      <c r="J20" s="40">
        <v>111</v>
      </c>
      <c r="K20" s="39" t="str">
        <f>IF(J20&lt;=48,E20,"")</f>
        <v/>
      </c>
      <c r="L20" s="39">
        <f>IF($J20&lt;=193,$E20,"")</f>
        <v>91.28</v>
      </c>
      <c r="M20" s="39">
        <f>IF($J20&lt;=243,$E20,"")</f>
        <v>91.28</v>
      </c>
      <c r="N20" s="39">
        <f>IF($J20&lt;=413,$E20,"")</f>
        <v>91.28</v>
      </c>
      <c r="O20" s="1">
        <v>1</v>
      </c>
      <c r="R20" s="139" t="s">
        <v>663</v>
      </c>
      <c r="S20" s="139"/>
      <c r="T20" s="142" t="s">
        <v>657</v>
      </c>
      <c r="U20" s="143">
        <v>316.09180000000003</v>
      </c>
      <c r="V20"/>
    </row>
    <row r="21" spans="1:29" ht="15.75" customHeight="1">
      <c r="A21" s="40" t="s">
        <v>572</v>
      </c>
      <c r="B21" s="43" t="s">
        <v>17</v>
      </c>
      <c r="C21" s="111" t="s">
        <v>571</v>
      </c>
      <c r="D21" s="43" t="s">
        <v>256</v>
      </c>
      <c r="E21" s="72">
        <v>60.13</v>
      </c>
      <c r="F21" s="106"/>
      <c r="G21" s="40" t="s">
        <v>49</v>
      </c>
      <c r="H21" s="40" t="s">
        <v>667</v>
      </c>
      <c r="I21" s="40" t="str">
        <f>IF(J21&lt;=20,"Surface Bureau (SB)",IF(J21&lt;=40,"Surf de Réunion (SR)",IF(J21&lt;=100,"Surf Annexe de Travail (SAT)",IF(J21&lt;=110,"Surf Légale &amp; Sociale (SLS)",IF(J21&lt;=125,"Surf spécifique (SP)",IF(J21&lt;=155,"Surf Services Généraux (SSG)",IF(J21&lt;=165,"Restauration",IF(J21&lt;=180,"Logt de fonction",IF(J21&lt;=195,"Autres surf",IF(J21&lt;=210,"Elts structurels",IF(J21&lt;=230,"Local technique",IF(J21&lt;=240,"Caves et sous-sols",IF(J21&lt;=300,"Circulation",IF(J21&lt;=309,"Combles, caves et ss-sols",IF(J21&lt;=315,"Prolongt ext",IF(J21&lt;=330,"Parking ss-terrain",IF(J21&lt;=350,"Terrasse",IF(J21&lt;=405,"Vides dont trémies","Marches et rampes"))))))))))))))))))</f>
        <v>Surf spécifique (SP)</v>
      </c>
      <c r="J21" s="40">
        <v>111</v>
      </c>
      <c r="K21" s="39" t="str">
        <f>IF(J21&lt;=48,E21,"")</f>
        <v/>
      </c>
      <c r="L21" s="39">
        <f>IF($J21&lt;=193,$E21,"")</f>
        <v>60.13</v>
      </c>
      <c r="M21" s="39">
        <f>IF($J21&lt;=243,$E21,"")</f>
        <v>60.13</v>
      </c>
      <c r="N21" s="39">
        <f>IF($J21&lt;=413,$E21,"")</f>
        <v>60.13</v>
      </c>
      <c r="R21" s="1" t="s">
        <v>670</v>
      </c>
      <c r="T21" s="142" t="s">
        <v>532</v>
      </c>
      <c r="U21" s="141">
        <v>21050.070799999998</v>
      </c>
      <c r="V21"/>
    </row>
    <row r="22" spans="1:29" ht="18.75" thickBot="1">
      <c r="A22" s="26" t="s">
        <v>570</v>
      </c>
      <c r="B22" s="26" t="s">
        <v>17</v>
      </c>
      <c r="C22" s="102" t="s">
        <v>569</v>
      </c>
      <c r="D22" s="26" t="s">
        <v>256</v>
      </c>
      <c r="E22" s="28">
        <v>21.46</v>
      </c>
      <c r="F22" s="103"/>
      <c r="G22" s="26" t="s">
        <v>49</v>
      </c>
      <c r="H22" s="26" t="s">
        <v>654</v>
      </c>
      <c r="I22" s="26" t="str">
        <f>IF(J22&lt;=20,"Surface Bureau (SB)",IF(J22&lt;=40,"Surf de Réunion (SR)",IF(J22&lt;=100,"Surf Annexe de Travail (SAT)",IF(J22&lt;=110,"Surf Légale &amp; Sociale (SLS)",IF(J22&lt;=125,"Surf spécifique (SP)",IF(J22&lt;=155,"Surf Services Généraux (SSG)",IF(J22&lt;=165,"Restauration",IF(J22&lt;=180,"Logt de fonction",IF(J22&lt;=195,"Autres surf",IF(J22&lt;=210,"Elts structurels",IF(J22&lt;=230,"Local technique",IF(J22&lt;=240,"Caves et sous-sols",IF(J22&lt;=300,"Circulation",IF(J22&lt;=309,"Combles, caves et ss-sols",IF(J22&lt;=315,"Prolongt ext",IF(J22&lt;=330,"Parking ss-terrain",IF(J22&lt;=350,"Terrasse",IF(J22&lt;=405,"Vides dont trémies","Marches et rampes"))))))))))))))))))</f>
        <v>Vides dont trémies</v>
      </c>
      <c r="J22" s="97">
        <v>401</v>
      </c>
      <c r="K22" s="25" t="str">
        <f>IF(J22&lt;=48,E22,"")</f>
        <v/>
      </c>
      <c r="L22" s="25" t="str">
        <f>IF($J22&lt;=193,$E22,"")</f>
        <v/>
      </c>
      <c r="M22" s="25" t="str">
        <f>IF($J22&lt;=243,$E22,"")</f>
        <v/>
      </c>
      <c r="N22" s="25">
        <f>IF($J22&lt;=413,$E22,"")</f>
        <v>21.46</v>
      </c>
      <c r="O22" s="112">
        <v>1</v>
      </c>
      <c r="P22" s="112"/>
      <c r="T22"/>
      <c r="U22"/>
      <c r="V22" s="112"/>
      <c r="W22" s="112"/>
      <c r="X22" s="112"/>
      <c r="Y22" s="112"/>
      <c r="Z22" s="112"/>
      <c r="AA22" s="112"/>
      <c r="AB22" s="112"/>
      <c r="AC22" s="112"/>
    </row>
    <row r="23" spans="1:29" ht="15.75" customHeight="1" thickBot="1">
      <c r="A23" s="26"/>
      <c r="B23" s="26"/>
      <c r="C23" s="102"/>
      <c r="D23" s="26"/>
      <c r="E23" s="28"/>
      <c r="F23" s="27"/>
      <c r="G23" s="26"/>
      <c r="H23" s="26"/>
      <c r="I23" s="26"/>
      <c r="J23" s="97"/>
      <c r="K23" s="25"/>
      <c r="L23" s="25"/>
      <c r="M23" s="25"/>
      <c r="N23" s="25"/>
      <c r="O23" s="112"/>
      <c r="P23" s="112"/>
      <c r="U23" s="112"/>
      <c r="V23" s="112"/>
      <c r="W23" s="112"/>
      <c r="X23" s="112"/>
      <c r="Y23" s="112"/>
      <c r="Z23" s="112"/>
      <c r="AA23" s="112"/>
      <c r="AB23" s="112"/>
      <c r="AC23" s="112"/>
    </row>
    <row r="24" spans="1:29" ht="15.75" customHeight="1">
      <c r="A24" s="40" t="s">
        <v>568</v>
      </c>
      <c r="B24" s="43" t="s">
        <v>17</v>
      </c>
      <c r="C24" s="44" t="s">
        <v>6</v>
      </c>
      <c r="D24" s="43" t="s">
        <v>256</v>
      </c>
      <c r="E24" s="72">
        <v>15.93</v>
      </c>
      <c r="F24" s="71">
        <v>2</v>
      </c>
      <c r="G24" s="40" t="s">
        <v>4</v>
      </c>
      <c r="H24" s="40" t="s">
        <v>118</v>
      </c>
      <c r="I24" s="40" t="str">
        <f>IF(J24&lt;=20,"Surface Bureau (SB)",IF(J24&lt;=40,"Surf de Réunion (SR)",IF(J24&lt;=100,"Surf Annexe de Travail (SAT)",IF(J24&lt;=110,"Surf Légale &amp; Sociale (SLS)",IF(J24&lt;=125,"Surf spécifique (SP)",IF(J24&lt;=155,"Surf Services Généraux (SSG)",IF(J24&lt;=165,"Restauration",IF(J24&lt;=180,"Logt de fonction",IF(J24&lt;=195,"Autres surf",IF(J24&lt;=210,"Elts structurels",IF(J24&lt;=230,"Local technique",IF(J24&lt;=240,"Caves et sous-sols",IF(J24&lt;=300,"Circulation",IF(J24&lt;=309,"Combles, caves et ss-sols",IF(J24&lt;=315,"Prolongt ext",IF(J24&lt;=330,"Parking ss-terrain",IF(J24&lt;=350,"Terrasse",IF(J24&lt;=405,"Vides dont trémies","Marches et rampes"))))))))))))))))))</f>
        <v>Surface Bureau (SB)</v>
      </c>
      <c r="J24" s="40">
        <v>1</v>
      </c>
      <c r="K24" s="32">
        <f>IF(J24&lt;=48,E24,"")</f>
        <v>15.93</v>
      </c>
      <c r="L24" s="32">
        <f>IF($J24&lt;=193,$E24,"")</f>
        <v>15.93</v>
      </c>
      <c r="M24" s="32">
        <f>IF($J24&lt;=243,$E24,"")</f>
        <v>15.93</v>
      </c>
      <c r="N24" s="32">
        <f>IF($J24&lt;=413,$E24,"")</f>
        <v>15.93</v>
      </c>
      <c r="O24" s="1">
        <v>1</v>
      </c>
    </row>
    <row r="25" spans="1:29" ht="15.75" customHeight="1">
      <c r="A25" s="40" t="s">
        <v>567</v>
      </c>
      <c r="B25" s="43" t="s">
        <v>17</v>
      </c>
      <c r="C25" s="111" t="s">
        <v>566</v>
      </c>
      <c r="D25" s="43" t="s">
        <v>256</v>
      </c>
      <c r="E25" s="72">
        <v>38.340000000000003</v>
      </c>
      <c r="F25" s="71"/>
      <c r="G25" s="40" t="s">
        <v>549</v>
      </c>
      <c r="H25" s="40" t="s">
        <v>118</v>
      </c>
      <c r="I25" s="40" t="str">
        <f>IF(J25&lt;=20,"Surface Bureau (SB)",IF(J25&lt;=40,"Surf de Réunion (SR)",IF(J25&lt;=100,"Surf Annexe de Travail (SAT)",IF(J25&lt;=110,"Surf Légale &amp; Sociale (SLS)",IF(J25&lt;=125,"Surf spécifique (SP)",IF(J25&lt;=155,"Surf Services Généraux (SSG)",IF(J25&lt;=165,"Restauration",IF(J25&lt;=180,"Logt de fonction",IF(J25&lt;=195,"Autres surf",IF(J25&lt;=210,"Elts structurels",IF(J25&lt;=230,"Local technique",IF(J25&lt;=240,"Caves et sous-sols",IF(J25&lt;=300,"Circulation",IF(J25&lt;=309,"Combles, caves et ss-sols",IF(J25&lt;=315,"Prolongt ext",IF(J25&lt;=330,"Parking ss-terrain",IF(J25&lt;=350,"Terrasse",IF(J25&lt;=405,"Vides dont trémies","Marches et rampes"))))))))))))))))))</f>
        <v>Surf Annexe de Travail (SAT)</v>
      </c>
      <c r="J25" s="40">
        <v>44</v>
      </c>
      <c r="K25" s="39">
        <f>IF(J25&lt;=48,E25,"")</f>
        <v>38.340000000000003</v>
      </c>
      <c r="L25" s="39">
        <f>IF($J25&lt;=193,$E25,"")</f>
        <v>38.340000000000003</v>
      </c>
      <c r="M25" s="39">
        <f>IF($J25&lt;=243,$E25,"")</f>
        <v>38.340000000000003</v>
      </c>
      <c r="N25" s="39">
        <f>IF($J25&lt;=413,$E25,"")</f>
        <v>38.340000000000003</v>
      </c>
      <c r="O25" s="1">
        <v>1</v>
      </c>
    </row>
    <row r="26" spans="1:29" ht="15.75" customHeight="1">
      <c r="A26" s="40" t="s">
        <v>565</v>
      </c>
      <c r="B26" s="43" t="s">
        <v>17</v>
      </c>
      <c r="C26" s="111" t="s">
        <v>564</v>
      </c>
      <c r="D26" s="43" t="s">
        <v>256</v>
      </c>
      <c r="E26" s="72">
        <v>10.54</v>
      </c>
      <c r="F26" s="71"/>
      <c r="G26" s="40" t="s">
        <v>549</v>
      </c>
      <c r="H26" s="40" t="s">
        <v>118</v>
      </c>
      <c r="I26" s="40" t="str">
        <f>IF(J26&lt;=20,"Surface Bureau (SB)",IF(J26&lt;=40,"Surf de Réunion (SR)",IF(J26&lt;=100,"Surf Annexe de Travail (SAT)",IF(J26&lt;=110,"Surf Légale &amp; Sociale (SLS)",IF(J26&lt;=125,"Surf spécifique (SP)",IF(J26&lt;=155,"Surf Services Généraux (SSG)",IF(J26&lt;=165,"Restauration",IF(J26&lt;=180,"Logt de fonction",IF(J26&lt;=195,"Autres surf",IF(J26&lt;=210,"Elts structurels",IF(J26&lt;=230,"Local technique",IF(J26&lt;=240,"Caves et sous-sols",IF(J26&lt;=300,"Circulation",IF(J26&lt;=309,"Combles, caves et ss-sols",IF(J26&lt;=315,"Prolongt ext",IF(J26&lt;=330,"Parking ss-terrain",IF(J26&lt;=350,"Terrasse",IF(J26&lt;=405,"Vides dont trémies","Marches et rampes"))))))))))))))))))</f>
        <v>Surf Annexe de Travail (SAT)</v>
      </c>
      <c r="J26" s="40">
        <v>44</v>
      </c>
      <c r="K26" s="39">
        <f>IF(J26&lt;=48,E26,"")</f>
        <v>10.54</v>
      </c>
      <c r="L26" s="39">
        <f>IF($J26&lt;=193,$E26,"")</f>
        <v>10.54</v>
      </c>
      <c r="M26" s="39">
        <f>IF($J26&lt;=243,$E26,"")</f>
        <v>10.54</v>
      </c>
      <c r="N26" s="39">
        <f>IF($J26&lt;=413,$E26,"")</f>
        <v>10.54</v>
      </c>
      <c r="O26" s="1">
        <v>1</v>
      </c>
    </row>
    <row r="27" spans="1:29" ht="15.75" customHeight="1">
      <c r="A27" s="40" t="s">
        <v>563</v>
      </c>
      <c r="B27" s="43" t="s">
        <v>17</v>
      </c>
      <c r="C27" s="111" t="s">
        <v>6</v>
      </c>
      <c r="D27" s="43" t="s">
        <v>256</v>
      </c>
      <c r="E27" s="72">
        <v>24.75</v>
      </c>
      <c r="F27" s="71">
        <v>3</v>
      </c>
      <c r="G27" s="40" t="s">
        <v>549</v>
      </c>
      <c r="H27" s="40" t="s">
        <v>118</v>
      </c>
      <c r="I27" s="40" t="str">
        <f>IF(J27&lt;=20,"Surface Bureau (SB)",IF(J27&lt;=40,"Surf de Réunion (SR)",IF(J27&lt;=100,"Surf Annexe de Travail (SAT)",IF(J27&lt;=110,"Surf Légale &amp; Sociale (SLS)",IF(J27&lt;=125,"Surf spécifique (SP)",IF(J27&lt;=155,"Surf Services Généraux (SSG)",IF(J27&lt;=165,"Restauration",IF(J27&lt;=180,"Logt de fonction",IF(J27&lt;=195,"Autres surf",IF(J27&lt;=210,"Elts structurels",IF(J27&lt;=230,"Local technique",IF(J27&lt;=240,"Caves et sous-sols",IF(J27&lt;=300,"Circulation",IF(J27&lt;=309,"Combles, caves et ss-sols",IF(J27&lt;=315,"Prolongt ext",IF(J27&lt;=330,"Parking ss-terrain",IF(J27&lt;=350,"Terrasse",IF(J27&lt;=405,"Vides dont trémies","Marches et rampes"))))))))))))))))))</f>
        <v>Surface Bureau (SB)</v>
      </c>
      <c r="J27" s="40">
        <v>1</v>
      </c>
      <c r="K27" s="39">
        <f>IF(J27&lt;=48,E27,"")</f>
        <v>24.75</v>
      </c>
      <c r="L27" s="39">
        <f>IF($J27&lt;=193,$E27,"")</f>
        <v>24.75</v>
      </c>
      <c r="M27" s="39">
        <f>IF($J27&lt;=243,$E27,"")</f>
        <v>24.75</v>
      </c>
      <c r="N27" s="39">
        <f>IF($J27&lt;=413,$E27,"")</f>
        <v>24.75</v>
      </c>
      <c r="O27" s="1">
        <v>1</v>
      </c>
    </row>
    <row r="28" spans="1:29" ht="15.75" customHeight="1">
      <c r="A28" s="40" t="s">
        <v>562</v>
      </c>
      <c r="B28" s="43" t="s">
        <v>17</v>
      </c>
      <c r="C28" s="111" t="s">
        <v>550</v>
      </c>
      <c r="D28" s="43" t="s">
        <v>256</v>
      </c>
      <c r="E28" s="72">
        <v>25.49</v>
      </c>
      <c r="F28" s="71">
        <v>1</v>
      </c>
      <c r="G28" s="40" t="s">
        <v>549</v>
      </c>
      <c r="H28" s="40" t="s">
        <v>118</v>
      </c>
      <c r="I28" s="40" t="str">
        <f>IF(J28&lt;=20,"Surface Bureau (SB)",IF(J28&lt;=40,"Surf de Réunion (SR)",IF(J28&lt;=100,"Surf Annexe de Travail (SAT)",IF(J28&lt;=110,"Surf Légale &amp; Sociale (SLS)",IF(J28&lt;=125,"Surf spécifique (SP)",IF(J28&lt;=155,"Surf Services Généraux (SSG)",IF(J28&lt;=165,"Restauration",IF(J28&lt;=180,"Logt de fonction",IF(J28&lt;=195,"Autres surf",IF(J28&lt;=210,"Elts structurels",IF(J28&lt;=230,"Local technique",IF(J28&lt;=240,"Caves et sous-sols",IF(J28&lt;=300,"Circulation",IF(J28&lt;=309,"Combles, caves et ss-sols",IF(J28&lt;=315,"Prolongt ext",IF(J28&lt;=330,"Parking ss-terrain",IF(J28&lt;=350,"Terrasse",IF(J28&lt;=405,"Vides dont trémies","Marches et rampes"))))))))))))))))))</f>
        <v>Surface Bureau (SB)</v>
      </c>
      <c r="J28" s="40">
        <v>1</v>
      </c>
      <c r="K28" s="39">
        <f>IF(J28&lt;=48,E28,"")</f>
        <v>25.49</v>
      </c>
      <c r="L28" s="39">
        <f>IF($J28&lt;=193,$E28,"")</f>
        <v>25.49</v>
      </c>
      <c r="M28" s="39">
        <f>IF($J28&lt;=243,$E28,"")</f>
        <v>25.49</v>
      </c>
      <c r="N28" s="39">
        <f>IF($J28&lt;=413,$E28,"")</f>
        <v>25.49</v>
      </c>
      <c r="O28" s="1">
        <v>1</v>
      </c>
    </row>
    <row r="29" spans="1:29" ht="15.75" customHeight="1">
      <c r="A29" s="40" t="s">
        <v>561</v>
      </c>
      <c r="B29" s="43" t="s">
        <v>17</v>
      </c>
      <c r="C29" s="111" t="s">
        <v>550</v>
      </c>
      <c r="D29" s="43" t="s">
        <v>256</v>
      </c>
      <c r="E29" s="72">
        <v>23.06</v>
      </c>
      <c r="F29" s="71">
        <v>3</v>
      </c>
      <c r="G29" s="40" t="s">
        <v>549</v>
      </c>
      <c r="H29" s="40" t="s">
        <v>118</v>
      </c>
      <c r="I29" s="40" t="str">
        <f>IF(J29&lt;=20,"Surface Bureau (SB)",IF(J29&lt;=40,"Surf de Réunion (SR)",IF(J29&lt;=100,"Surf Annexe de Travail (SAT)",IF(J29&lt;=110,"Surf Légale &amp; Sociale (SLS)",IF(J29&lt;=125,"Surf spécifique (SP)",IF(J29&lt;=155,"Surf Services Généraux (SSG)",IF(J29&lt;=165,"Restauration",IF(J29&lt;=180,"Logt de fonction",IF(J29&lt;=195,"Autres surf",IF(J29&lt;=210,"Elts structurels",IF(J29&lt;=230,"Local technique",IF(J29&lt;=240,"Caves et sous-sols",IF(J29&lt;=300,"Circulation",IF(J29&lt;=309,"Combles, caves et ss-sols",IF(J29&lt;=315,"Prolongt ext",IF(J29&lt;=330,"Parking ss-terrain",IF(J29&lt;=350,"Terrasse",IF(J29&lt;=405,"Vides dont trémies","Marches et rampes"))))))))))))))))))</f>
        <v>Surface Bureau (SB)</v>
      </c>
      <c r="J29" s="40">
        <v>1</v>
      </c>
      <c r="K29" s="39">
        <f>IF(J29&lt;=48,E29,"")</f>
        <v>23.06</v>
      </c>
      <c r="L29" s="39">
        <f>IF($J29&lt;=193,$E29,"")</f>
        <v>23.06</v>
      </c>
      <c r="M29" s="39">
        <f>IF($J29&lt;=243,$E29,"")</f>
        <v>23.06</v>
      </c>
      <c r="N29" s="39">
        <f>IF($J29&lt;=413,$E29,"")</f>
        <v>23.06</v>
      </c>
      <c r="O29" s="1">
        <v>1</v>
      </c>
    </row>
    <row r="30" spans="1:29" ht="15.75" customHeight="1">
      <c r="A30" s="40" t="s">
        <v>560</v>
      </c>
      <c r="B30" s="43" t="s">
        <v>17</v>
      </c>
      <c r="C30" s="111" t="s">
        <v>550</v>
      </c>
      <c r="D30" s="43" t="s">
        <v>256</v>
      </c>
      <c r="E30" s="72">
        <v>28.46</v>
      </c>
      <c r="F30" s="71">
        <v>2</v>
      </c>
      <c r="G30" s="40" t="s">
        <v>549</v>
      </c>
      <c r="H30" s="40" t="s">
        <v>118</v>
      </c>
      <c r="I30" s="40" t="str">
        <f>IF(J30&lt;=20,"Surface Bureau (SB)",IF(J30&lt;=40,"Surf de Réunion (SR)",IF(J30&lt;=100,"Surf Annexe de Travail (SAT)",IF(J30&lt;=110,"Surf Légale &amp; Sociale (SLS)",IF(J30&lt;=125,"Surf spécifique (SP)",IF(J30&lt;=155,"Surf Services Généraux (SSG)",IF(J30&lt;=165,"Restauration",IF(J30&lt;=180,"Logt de fonction",IF(J30&lt;=195,"Autres surf",IF(J30&lt;=210,"Elts structurels",IF(J30&lt;=230,"Local technique",IF(J30&lt;=240,"Caves et sous-sols",IF(J30&lt;=300,"Circulation",IF(J30&lt;=309,"Combles, caves et ss-sols",IF(J30&lt;=315,"Prolongt ext",IF(J30&lt;=330,"Parking ss-terrain",IF(J30&lt;=350,"Terrasse",IF(J30&lt;=405,"Vides dont trémies","Marches et rampes"))))))))))))))))))</f>
        <v>Surface Bureau (SB)</v>
      </c>
      <c r="J30" s="40">
        <v>1</v>
      </c>
      <c r="K30" s="39">
        <f>IF(J30&lt;=48,E30,"")</f>
        <v>28.46</v>
      </c>
      <c r="L30" s="39">
        <f>IF($J30&lt;=193,$E30,"")</f>
        <v>28.46</v>
      </c>
      <c r="M30" s="39">
        <f>IF($J30&lt;=243,$E30,"")</f>
        <v>28.46</v>
      </c>
      <c r="N30" s="39">
        <f>IF($J30&lt;=413,$E30,"")</f>
        <v>28.46</v>
      </c>
      <c r="O30" s="1">
        <v>1</v>
      </c>
    </row>
    <row r="31" spans="1:29" ht="15.75" customHeight="1">
      <c r="A31" s="40" t="s">
        <v>559</v>
      </c>
      <c r="B31" s="43" t="s">
        <v>17</v>
      </c>
      <c r="C31" s="111" t="s">
        <v>550</v>
      </c>
      <c r="D31" s="43" t="s">
        <v>256</v>
      </c>
      <c r="E31" s="72">
        <v>38.979999999999997</v>
      </c>
      <c r="F31" s="71">
        <v>3</v>
      </c>
      <c r="G31" s="40" t="s">
        <v>549</v>
      </c>
      <c r="H31" s="40" t="s">
        <v>118</v>
      </c>
      <c r="I31" s="40" t="str">
        <f>IF(J31&lt;=20,"Surface Bureau (SB)",IF(J31&lt;=40,"Surf de Réunion (SR)",IF(J31&lt;=100,"Surf Annexe de Travail (SAT)",IF(J31&lt;=110,"Surf Légale &amp; Sociale (SLS)",IF(J31&lt;=125,"Surf spécifique (SP)",IF(J31&lt;=155,"Surf Services Généraux (SSG)",IF(J31&lt;=165,"Restauration",IF(J31&lt;=180,"Logt de fonction",IF(J31&lt;=195,"Autres surf",IF(J31&lt;=210,"Elts structurels",IF(J31&lt;=230,"Local technique",IF(J31&lt;=240,"Caves et sous-sols",IF(J31&lt;=300,"Circulation",IF(J31&lt;=309,"Combles, caves et ss-sols",IF(J31&lt;=315,"Prolongt ext",IF(J31&lt;=330,"Parking ss-terrain",IF(J31&lt;=350,"Terrasse",IF(J31&lt;=405,"Vides dont trémies","Marches et rampes"))))))))))))))))))</f>
        <v>Surface Bureau (SB)</v>
      </c>
      <c r="J31" s="40">
        <v>1</v>
      </c>
      <c r="K31" s="39">
        <f>IF(J31&lt;=48,E31,"")</f>
        <v>38.979999999999997</v>
      </c>
      <c r="L31" s="39">
        <f>IF($J31&lt;=193,$E31,"")</f>
        <v>38.979999999999997</v>
      </c>
      <c r="M31" s="39">
        <f>IF($J31&lt;=243,$E31,"")</f>
        <v>38.979999999999997</v>
      </c>
      <c r="N31" s="39">
        <f>IF($J31&lt;=413,$E31,"")</f>
        <v>38.979999999999997</v>
      </c>
      <c r="O31" s="1">
        <v>1</v>
      </c>
    </row>
    <row r="32" spans="1:29" ht="15.75" customHeight="1">
      <c r="A32" s="40" t="s">
        <v>558</v>
      </c>
      <c r="B32" s="43" t="s">
        <v>17</v>
      </c>
      <c r="C32" s="44" t="s">
        <v>550</v>
      </c>
      <c r="D32" s="43" t="s">
        <v>256</v>
      </c>
      <c r="E32" s="72">
        <v>28.98</v>
      </c>
      <c r="F32" s="71">
        <v>2</v>
      </c>
      <c r="G32" s="40" t="s">
        <v>549</v>
      </c>
      <c r="H32" s="40" t="s">
        <v>118</v>
      </c>
      <c r="I32" s="40" t="str">
        <f>IF(J32&lt;=20,"Surface Bureau (SB)",IF(J32&lt;=40,"Surf de Réunion (SR)",IF(J32&lt;=100,"Surf Annexe de Travail (SAT)",IF(J32&lt;=110,"Surf Légale &amp; Sociale (SLS)",IF(J32&lt;=125,"Surf spécifique (SP)",IF(J32&lt;=155,"Surf Services Généraux (SSG)",IF(J32&lt;=165,"Restauration",IF(J32&lt;=180,"Logt de fonction",IF(J32&lt;=195,"Autres surf",IF(J32&lt;=210,"Elts structurels",IF(J32&lt;=230,"Local technique",IF(J32&lt;=240,"Caves et sous-sols",IF(J32&lt;=300,"Circulation",IF(J32&lt;=309,"Combles, caves et ss-sols",IF(J32&lt;=315,"Prolongt ext",IF(J32&lt;=330,"Parking ss-terrain",IF(J32&lt;=350,"Terrasse",IF(J32&lt;=405,"Vides dont trémies","Marches et rampes"))))))))))))))))))</f>
        <v>Surface Bureau (SB)</v>
      </c>
      <c r="J32" s="40">
        <v>1</v>
      </c>
      <c r="K32" s="39">
        <f>IF(J32&lt;=48,E32,"")</f>
        <v>28.98</v>
      </c>
      <c r="L32" s="39">
        <f>IF($J32&lt;=193,$E32,"")</f>
        <v>28.98</v>
      </c>
      <c r="M32" s="39">
        <f>IF($J32&lt;=243,$E32,"")</f>
        <v>28.98</v>
      </c>
      <c r="N32" s="39">
        <f>IF($J32&lt;=413,$E32,"")</f>
        <v>28.98</v>
      </c>
      <c r="O32" s="1">
        <v>1</v>
      </c>
    </row>
    <row r="33" spans="1:15" ht="15.75" customHeight="1">
      <c r="A33" s="40" t="s">
        <v>557</v>
      </c>
      <c r="B33" s="43" t="s">
        <v>17</v>
      </c>
      <c r="C33" s="44" t="s">
        <v>550</v>
      </c>
      <c r="D33" s="43" t="s">
        <v>256</v>
      </c>
      <c r="E33" s="72">
        <v>23.06</v>
      </c>
      <c r="F33" s="71">
        <v>2</v>
      </c>
      <c r="G33" s="40" t="s">
        <v>549</v>
      </c>
      <c r="H33" s="40" t="s">
        <v>118</v>
      </c>
      <c r="I33" s="40" t="str">
        <f>IF(J33&lt;=20,"Surface Bureau (SB)",IF(J33&lt;=40,"Surf de Réunion (SR)",IF(J33&lt;=100,"Surf Annexe de Travail (SAT)",IF(J33&lt;=110,"Surf Légale &amp; Sociale (SLS)",IF(J33&lt;=125,"Surf spécifique (SP)",IF(J33&lt;=155,"Surf Services Généraux (SSG)",IF(J33&lt;=165,"Restauration",IF(J33&lt;=180,"Logt de fonction",IF(J33&lt;=195,"Autres surf",IF(J33&lt;=210,"Elts structurels",IF(J33&lt;=230,"Local technique",IF(J33&lt;=240,"Caves et sous-sols",IF(J33&lt;=300,"Circulation",IF(J33&lt;=309,"Combles, caves et ss-sols",IF(J33&lt;=315,"Prolongt ext",IF(J33&lt;=330,"Parking ss-terrain",IF(J33&lt;=350,"Terrasse",IF(J33&lt;=405,"Vides dont trémies","Marches et rampes"))))))))))))))))))</f>
        <v>Surface Bureau (SB)</v>
      </c>
      <c r="J33" s="40">
        <v>1</v>
      </c>
      <c r="K33" s="39">
        <f>IF(J33&lt;=48,E33,"")</f>
        <v>23.06</v>
      </c>
      <c r="L33" s="39">
        <f>IF($J33&lt;=193,$E33,"")</f>
        <v>23.06</v>
      </c>
      <c r="M33" s="39">
        <f>IF($J33&lt;=243,$E33,"")</f>
        <v>23.06</v>
      </c>
      <c r="N33" s="39">
        <f>IF($J33&lt;=413,$E33,"")</f>
        <v>23.06</v>
      </c>
      <c r="O33" s="1">
        <v>1</v>
      </c>
    </row>
    <row r="34" spans="1:15" ht="15.75" customHeight="1">
      <c r="A34" s="40" t="s">
        <v>556</v>
      </c>
      <c r="B34" s="43" t="s">
        <v>17</v>
      </c>
      <c r="C34" s="44" t="s">
        <v>550</v>
      </c>
      <c r="D34" s="43" t="s">
        <v>256</v>
      </c>
      <c r="E34" s="72">
        <v>28.117999999999999</v>
      </c>
      <c r="F34" s="71">
        <v>2</v>
      </c>
      <c r="G34" s="40" t="s">
        <v>549</v>
      </c>
      <c r="H34" s="40" t="s">
        <v>118</v>
      </c>
      <c r="I34" s="40" t="str">
        <f>IF(J34&lt;=20,"Surface Bureau (SB)",IF(J34&lt;=40,"Surf de Réunion (SR)",IF(J34&lt;=100,"Surf Annexe de Travail (SAT)",IF(J34&lt;=110,"Surf Légale &amp; Sociale (SLS)",IF(J34&lt;=125,"Surf spécifique (SP)",IF(J34&lt;=155,"Surf Services Généraux (SSG)",IF(J34&lt;=165,"Restauration",IF(J34&lt;=180,"Logt de fonction",IF(J34&lt;=195,"Autres surf",IF(J34&lt;=210,"Elts structurels",IF(J34&lt;=230,"Local technique",IF(J34&lt;=240,"Caves et sous-sols",IF(J34&lt;=300,"Circulation",IF(J34&lt;=309,"Combles, caves et ss-sols",IF(J34&lt;=315,"Prolongt ext",IF(J34&lt;=330,"Parking ss-terrain",IF(J34&lt;=350,"Terrasse",IF(J34&lt;=405,"Vides dont trémies","Marches et rampes"))))))))))))))))))</f>
        <v>Surface Bureau (SB)</v>
      </c>
      <c r="J34" s="40">
        <v>1</v>
      </c>
      <c r="K34" s="39">
        <f>IF(J34&lt;=48,E34,"")</f>
        <v>28.117999999999999</v>
      </c>
      <c r="L34" s="39">
        <f>IF($J34&lt;=193,$E34,"")</f>
        <v>28.117999999999999</v>
      </c>
      <c r="M34" s="39">
        <f>IF($J34&lt;=243,$E34,"")</f>
        <v>28.117999999999999</v>
      </c>
      <c r="N34" s="39">
        <f>IF($J34&lt;=413,$E34,"")</f>
        <v>28.117999999999999</v>
      </c>
      <c r="O34" s="1">
        <v>1</v>
      </c>
    </row>
    <row r="35" spans="1:15" ht="15.75" customHeight="1">
      <c r="A35" s="40" t="s">
        <v>554</v>
      </c>
      <c r="B35" s="43" t="s">
        <v>17</v>
      </c>
      <c r="C35" s="44" t="s">
        <v>553</v>
      </c>
      <c r="D35" s="43" t="s">
        <v>256</v>
      </c>
      <c r="E35" s="72">
        <v>23</v>
      </c>
      <c r="F35" s="71">
        <v>1</v>
      </c>
      <c r="G35" s="40" t="s">
        <v>552</v>
      </c>
      <c r="H35" s="40" t="s">
        <v>118</v>
      </c>
      <c r="I35" s="40" t="str">
        <f>IF(J35&lt;=20,"Surface Bureau (SB)",IF(J35&lt;=40,"Surf de Réunion (SR)",IF(J35&lt;=100,"Surf Annexe de Travail (SAT)",IF(J35&lt;=110,"Surf Légale &amp; Sociale (SLS)",IF(J35&lt;=125,"Surf spécifique (SP)",IF(J35&lt;=155,"Surf Services Généraux (SSG)",IF(J35&lt;=165,"Restauration",IF(J35&lt;=180,"Logt de fonction",IF(J35&lt;=195,"Autres surf",IF(J35&lt;=210,"Elts structurels",IF(J35&lt;=230,"Local technique",IF(J35&lt;=240,"Caves et sous-sols",IF(J35&lt;=300,"Circulation",IF(J35&lt;=309,"Combles, caves et ss-sols",IF(J35&lt;=315,"Prolongt ext",IF(J35&lt;=330,"Parking ss-terrain",IF(J35&lt;=350,"Terrasse",IF(J35&lt;=405,"Vides dont trémies","Marches et rampes"))))))))))))))))))</f>
        <v>Surface Bureau (SB)</v>
      </c>
      <c r="J35" s="40">
        <v>1</v>
      </c>
      <c r="K35" s="39">
        <f>IF(J35&lt;=48,E35,"")</f>
        <v>23</v>
      </c>
      <c r="L35" s="39">
        <f>IF($J35&lt;=193,$E35,"")</f>
        <v>23</v>
      </c>
      <c r="M35" s="39">
        <f>IF($J35&lt;=243,$E35,"")</f>
        <v>23</v>
      </c>
      <c r="N35" s="39">
        <f>IF($J35&lt;=413,$E35,"")</f>
        <v>23</v>
      </c>
      <c r="O35" s="1">
        <v>1</v>
      </c>
    </row>
    <row r="36" spans="1:15" ht="15.75" customHeight="1">
      <c r="A36" s="40" t="s">
        <v>551</v>
      </c>
      <c r="B36" s="43" t="s">
        <v>17</v>
      </c>
      <c r="C36" s="44" t="s">
        <v>550</v>
      </c>
      <c r="D36" s="43" t="s">
        <v>256</v>
      </c>
      <c r="E36" s="72">
        <v>23.32</v>
      </c>
      <c r="F36" s="71">
        <v>1</v>
      </c>
      <c r="G36" s="40" t="s">
        <v>549</v>
      </c>
      <c r="H36" s="40" t="s">
        <v>118</v>
      </c>
      <c r="I36" s="40" t="str">
        <f>IF(J36&lt;=20,"Surface Bureau (SB)",IF(J36&lt;=40,"Surf de Réunion (SR)",IF(J36&lt;=100,"Surf Annexe de Travail (SAT)",IF(J36&lt;=110,"Surf Légale &amp; Sociale (SLS)",IF(J36&lt;=125,"Surf spécifique (SP)",IF(J36&lt;=155,"Surf Services Généraux (SSG)",IF(J36&lt;=165,"Restauration",IF(J36&lt;=180,"Logt de fonction",IF(J36&lt;=195,"Autres surf",IF(J36&lt;=210,"Elts structurels",IF(J36&lt;=230,"Local technique",IF(J36&lt;=240,"Caves et sous-sols",IF(J36&lt;=300,"Circulation",IF(J36&lt;=309,"Combles, caves et ss-sols",IF(J36&lt;=315,"Prolongt ext",IF(J36&lt;=330,"Parking ss-terrain",IF(J36&lt;=350,"Terrasse",IF(J36&lt;=405,"Vides dont trémies","Marches et rampes"))))))))))))))))))</f>
        <v>Surf de Réunion (SR)</v>
      </c>
      <c r="J36" s="40">
        <v>27</v>
      </c>
      <c r="K36" s="39">
        <f>IF(J36&lt;=48,E36,"")</f>
        <v>23.32</v>
      </c>
      <c r="L36" s="39">
        <f>IF($J36&lt;=193,$E36,"")</f>
        <v>23.32</v>
      </c>
      <c r="M36" s="39">
        <f>IF($J36&lt;=243,$E36,"")</f>
        <v>23.32</v>
      </c>
      <c r="N36" s="39">
        <f>IF($J36&lt;=413,$E36,"")</f>
        <v>23.32</v>
      </c>
      <c r="O36" s="1">
        <v>1</v>
      </c>
    </row>
    <row r="37" spans="1:15" ht="15.75" customHeight="1">
      <c r="A37" s="40" t="s">
        <v>548</v>
      </c>
      <c r="B37" s="43" t="s">
        <v>17</v>
      </c>
      <c r="C37" s="44" t="s">
        <v>547</v>
      </c>
      <c r="D37" s="43" t="s">
        <v>256</v>
      </c>
      <c r="E37" s="72">
        <v>214.1</v>
      </c>
      <c r="F37" s="71"/>
      <c r="G37" s="40" t="s">
        <v>49</v>
      </c>
      <c r="H37" s="40" t="s">
        <v>665</v>
      </c>
      <c r="I37" s="40" t="str">
        <f>IF(J37&lt;=20,"Surface Bureau (SB)",IF(J37&lt;=40,"Surf de Réunion (SR)",IF(J37&lt;=100,"Surf Annexe de Travail (SAT)",IF(J37&lt;=110,"Surf Légale &amp; Sociale (SLS)",IF(J37&lt;=125,"Surf spécifique (SP)",IF(J37&lt;=155,"Surf Services Généraux (SSG)",IF(J37&lt;=165,"Restauration",IF(J37&lt;=180,"Logt de fonction",IF(J37&lt;=195,"Autres surf",IF(J37&lt;=210,"Elts structurels",IF(J37&lt;=230,"Local technique",IF(J37&lt;=240,"Caves et sous-sols",IF(J37&lt;=300,"Circulation",IF(J37&lt;=309,"Combles, caves et ss-sols",IF(J37&lt;=315,"Prolongt ext",IF(J37&lt;=330,"Parking ss-terrain",IF(J37&lt;=350,"Terrasse",IF(J37&lt;=405,"Vides dont trémies","Marches et rampes"))))))))))))))))))</f>
        <v>Restauration</v>
      </c>
      <c r="J37" s="40">
        <v>162</v>
      </c>
      <c r="K37" s="39" t="str">
        <f>IF(J37&lt;=48,E37,"")</f>
        <v/>
      </c>
      <c r="L37" s="39">
        <f>IF($J37&lt;=193,$E37,"")</f>
        <v>214.1</v>
      </c>
      <c r="M37" s="39">
        <f>IF($J37&lt;=243,$E37,"")</f>
        <v>214.1</v>
      </c>
      <c r="N37" s="39">
        <f>IF($J37&lt;=413,$E37,"")</f>
        <v>214.1</v>
      </c>
      <c r="O37" s="1">
        <v>1</v>
      </c>
    </row>
    <row r="38" spans="1:15" ht="15.75" customHeight="1">
      <c r="A38" s="40" t="s">
        <v>546</v>
      </c>
      <c r="B38" s="43" t="s">
        <v>17</v>
      </c>
      <c r="C38" s="44" t="s">
        <v>545</v>
      </c>
      <c r="D38" s="43" t="s">
        <v>256</v>
      </c>
      <c r="E38" s="72">
        <v>26.37</v>
      </c>
      <c r="F38" s="71"/>
      <c r="G38" s="40" t="s">
        <v>49</v>
      </c>
      <c r="H38" s="40" t="s">
        <v>665</v>
      </c>
      <c r="I38" s="40" t="str">
        <f>IF(J38&lt;=20,"Surface Bureau (SB)",IF(J38&lt;=40,"Surf de Réunion (SR)",IF(J38&lt;=100,"Surf Annexe de Travail (SAT)",IF(J38&lt;=110,"Surf Légale &amp; Sociale (SLS)",IF(J38&lt;=125,"Surf spécifique (SP)",IF(J38&lt;=155,"Surf Services Généraux (SSG)",IF(J38&lt;=165,"Restauration",IF(J38&lt;=180,"Logt de fonction",IF(J38&lt;=195,"Autres surf",IF(J38&lt;=210,"Elts structurels",IF(J38&lt;=230,"Local technique",IF(J38&lt;=240,"Caves et sous-sols",IF(J38&lt;=300,"Circulation",IF(J38&lt;=309,"Combles, caves et ss-sols",IF(J38&lt;=315,"Prolongt ext",IF(J38&lt;=330,"Parking ss-terrain",IF(J38&lt;=350,"Terrasse",IF(J38&lt;=405,"Vides dont trémies","Marches et rampes"))))))))))))))))))</f>
        <v>Restauration</v>
      </c>
      <c r="J38" s="40">
        <v>162</v>
      </c>
      <c r="K38" s="39" t="str">
        <f>IF(J38&lt;=48,E38,"")</f>
        <v/>
      </c>
      <c r="L38" s="39">
        <f>IF($J38&lt;=193,$E38,"")</f>
        <v>26.37</v>
      </c>
      <c r="M38" s="39">
        <f>IF($J38&lt;=243,$E38,"")</f>
        <v>26.37</v>
      </c>
      <c r="N38" s="39">
        <f>IF($J38&lt;=413,$E38,"")</f>
        <v>26.37</v>
      </c>
      <c r="O38" s="1">
        <v>1</v>
      </c>
    </row>
    <row r="39" spans="1:15" ht="15.75" customHeight="1">
      <c r="A39" s="40" t="s">
        <v>544</v>
      </c>
      <c r="B39" s="43" t="s">
        <v>17</v>
      </c>
      <c r="C39" s="44" t="s">
        <v>543</v>
      </c>
      <c r="D39" s="43" t="s">
        <v>256</v>
      </c>
      <c r="E39" s="72">
        <v>15.992000000000001</v>
      </c>
      <c r="F39" s="71"/>
      <c r="G39" s="40" t="s">
        <v>4</v>
      </c>
      <c r="H39" s="40" t="s">
        <v>665</v>
      </c>
      <c r="I39" s="40" t="str">
        <f>IF(J39&lt;=20,"Surface Bureau (SB)",IF(J39&lt;=40,"Surf de Réunion (SR)",IF(J39&lt;=100,"Surf Annexe de Travail (SAT)",IF(J39&lt;=110,"Surf Légale &amp; Sociale (SLS)",IF(J39&lt;=125,"Surf spécifique (SP)",IF(J39&lt;=155,"Surf Services Généraux (SSG)",IF(J39&lt;=165,"Restauration",IF(J39&lt;=180,"Logt de fonction",IF(J39&lt;=195,"Autres surf",IF(J39&lt;=210,"Elts structurels",IF(J39&lt;=230,"Local technique",IF(J39&lt;=240,"Caves et sous-sols",IF(J39&lt;=300,"Circulation",IF(J39&lt;=309,"Combles, caves et ss-sols",IF(J39&lt;=315,"Prolongt ext",IF(J39&lt;=330,"Parking ss-terrain",IF(J39&lt;=350,"Terrasse",IF(J39&lt;=405,"Vides dont trémies","Marches et rampes"))))))))))))))))))</f>
        <v>Surf spécifique (SP)</v>
      </c>
      <c r="J39" s="40">
        <v>120</v>
      </c>
      <c r="K39" s="39" t="str">
        <f>IF(J39&lt;=48,E39,"")</f>
        <v/>
      </c>
      <c r="L39" s="39">
        <f>IF($J39&lt;=193,$E39,"")</f>
        <v>15.992000000000001</v>
      </c>
      <c r="M39" s="39">
        <f>IF($J39&lt;=243,$E39,"")</f>
        <v>15.992000000000001</v>
      </c>
      <c r="N39" s="39">
        <f>IF($J39&lt;=413,$E39,"")</f>
        <v>15.992000000000001</v>
      </c>
      <c r="O39" s="1">
        <v>1</v>
      </c>
    </row>
    <row r="40" spans="1:15" ht="15.75" customHeight="1">
      <c r="A40" s="40" t="s">
        <v>542</v>
      </c>
      <c r="B40" s="43" t="s">
        <v>17</v>
      </c>
      <c r="C40" s="44" t="s">
        <v>541</v>
      </c>
      <c r="D40" s="43" t="s">
        <v>256</v>
      </c>
      <c r="E40" s="72">
        <v>223.77</v>
      </c>
      <c r="F40" s="71"/>
      <c r="G40" s="40" t="s">
        <v>49</v>
      </c>
      <c r="H40" s="40" t="s">
        <v>665</v>
      </c>
      <c r="I40" s="40" t="str">
        <f>IF(J40&lt;=20,"Surface Bureau (SB)",IF(J40&lt;=40,"Surf de Réunion (SR)",IF(J40&lt;=100,"Surf Annexe de Travail (SAT)",IF(J40&lt;=110,"Surf Légale &amp; Sociale (SLS)",IF(J40&lt;=125,"Surf spécifique (SP)",IF(J40&lt;=155,"Surf Services Généraux (SSG)",IF(J40&lt;=165,"Restauration",IF(J40&lt;=180,"Logt de fonction",IF(J40&lt;=195,"Autres surf",IF(J40&lt;=210,"Elts structurels",IF(J40&lt;=230,"Local technique",IF(J40&lt;=240,"Caves et sous-sols",IF(J40&lt;=300,"Circulation",IF(J40&lt;=309,"Combles, caves et ss-sols",IF(J40&lt;=315,"Prolongt ext",IF(J40&lt;=330,"Parking ss-terrain",IF(J40&lt;=350,"Terrasse",IF(J40&lt;=405,"Vides dont trémies","Marches et rampes"))))))))))))))))))</f>
        <v>Circulation</v>
      </c>
      <c r="J40" s="40">
        <v>241</v>
      </c>
      <c r="K40" s="39" t="str">
        <f>IF(J40&lt;=48,E40,"")</f>
        <v/>
      </c>
      <c r="L40" s="39" t="str">
        <f>IF($J40&lt;=193,$E40,"")</f>
        <v/>
      </c>
      <c r="M40" s="39">
        <f>IF($J40&lt;=243,$E40,"")</f>
        <v>223.77</v>
      </c>
      <c r="N40" s="39">
        <f>IF($J40&lt;=413,$E40,"")</f>
        <v>223.77</v>
      </c>
    </row>
    <row r="41" spans="1:15" ht="15.75" customHeight="1">
      <c r="A41" s="40" t="s">
        <v>540</v>
      </c>
      <c r="B41" s="43" t="s">
        <v>17</v>
      </c>
      <c r="C41" s="44" t="s">
        <v>539</v>
      </c>
      <c r="D41" s="43" t="s">
        <v>256</v>
      </c>
      <c r="E41" s="72">
        <v>25.26</v>
      </c>
      <c r="F41" s="71"/>
      <c r="G41" s="40" t="s">
        <v>49</v>
      </c>
      <c r="H41" s="40" t="s">
        <v>657</v>
      </c>
      <c r="I41" s="40" t="str">
        <f>IF(J41&lt;=20,"Surface Bureau (SB)",IF(J41&lt;=40,"Surf de Réunion (SR)",IF(J41&lt;=100,"Surf Annexe de Travail (SAT)",IF(J41&lt;=110,"Surf Légale &amp; Sociale (SLS)",IF(J41&lt;=125,"Surf spécifique (SP)",IF(J41&lt;=155,"Surf Services Généraux (SSG)",IF(J41&lt;=165,"Restauration",IF(J41&lt;=180,"Logt de fonction",IF(J41&lt;=195,"Autres surf",IF(J41&lt;=210,"Elts structurels",IF(J41&lt;=230,"Local technique",IF(J41&lt;=240,"Caves et sous-sols",IF(J41&lt;=300,"Circulation",IF(J41&lt;=309,"Combles, caves et ss-sols",IF(J41&lt;=315,"Prolongt ext",IF(J41&lt;=330,"Parking ss-terrain",IF(J41&lt;=350,"Terrasse",IF(J41&lt;=405,"Vides dont trémies","Marches et rampes"))))))))))))))))))</f>
        <v>Circulation</v>
      </c>
      <c r="J41" s="40">
        <v>241</v>
      </c>
      <c r="K41" s="39" t="str">
        <f>IF(J41&lt;=48,E41,"")</f>
        <v/>
      </c>
      <c r="L41" s="39" t="str">
        <f>IF($J41&lt;=193,$E41,"")</f>
        <v/>
      </c>
      <c r="M41" s="39">
        <f>IF($J41&lt;=243,$E41,"")</f>
        <v>25.26</v>
      </c>
      <c r="N41" s="39">
        <f>IF($J41&lt;=413,$E41,"")</f>
        <v>25.26</v>
      </c>
      <c r="O41" s="1">
        <v>1</v>
      </c>
    </row>
    <row r="42" spans="1:15" ht="15.75" customHeight="1">
      <c r="A42" s="40" t="s">
        <v>538</v>
      </c>
      <c r="B42" s="43" t="s">
        <v>17</v>
      </c>
      <c r="C42" s="44" t="s">
        <v>537</v>
      </c>
      <c r="D42" s="43" t="s">
        <v>256</v>
      </c>
      <c r="E42" s="72">
        <v>11.514900000000001</v>
      </c>
      <c r="F42" s="71"/>
      <c r="G42" s="40" t="s">
        <v>49</v>
      </c>
      <c r="H42" s="40" t="s">
        <v>657</v>
      </c>
      <c r="I42" s="40" t="str">
        <f>IF(J42&lt;=20,"Surface Bureau (SB)",IF(J42&lt;=40,"Surf de Réunion (SR)",IF(J42&lt;=100,"Surf Annexe de Travail (SAT)",IF(J42&lt;=110,"Surf Légale &amp; Sociale (SLS)",IF(J42&lt;=125,"Surf spécifique (SP)",IF(J42&lt;=155,"Surf Services Généraux (SSG)",IF(J42&lt;=165,"Restauration",IF(J42&lt;=180,"Logt de fonction",IF(J42&lt;=195,"Autres surf",IF(J42&lt;=210,"Elts structurels",IF(J42&lt;=230,"Local technique",IF(J42&lt;=240,"Caves et sous-sols",IF(J42&lt;=300,"Circulation",IF(J42&lt;=309,"Combles, caves et ss-sols",IF(J42&lt;=315,"Prolongt ext",IF(J42&lt;=330,"Parking ss-terrain",IF(J42&lt;=350,"Terrasse",IF(J42&lt;=405,"Vides dont trémies","Marches et rampes"))))))))))))))))))</f>
        <v>Surf spécifique (SP)</v>
      </c>
      <c r="J42" s="40">
        <v>112</v>
      </c>
      <c r="K42" s="39" t="str">
        <f>IF(J42&lt;=48,E42,"")</f>
        <v/>
      </c>
      <c r="L42" s="39">
        <f>IF($J42&lt;=193,$E42,"")</f>
        <v>11.514900000000001</v>
      </c>
      <c r="M42" s="39">
        <f>IF($J42&lt;=243,$E42,"")</f>
        <v>11.514900000000001</v>
      </c>
      <c r="N42" s="39">
        <f>IF($J42&lt;=413,$E42,"")</f>
        <v>11.514900000000001</v>
      </c>
      <c r="O42" s="1">
        <v>1</v>
      </c>
    </row>
    <row r="43" spans="1:15" ht="15.75" customHeight="1">
      <c r="A43" s="40" t="s">
        <v>27</v>
      </c>
      <c r="B43" s="43" t="s">
        <v>17</v>
      </c>
      <c r="C43" s="44" t="s">
        <v>536</v>
      </c>
      <c r="D43" s="43" t="s">
        <v>256</v>
      </c>
      <c r="E43" s="72">
        <v>63.045000000000002</v>
      </c>
      <c r="F43" s="71"/>
      <c r="G43" s="40" t="s">
        <v>49</v>
      </c>
      <c r="H43" s="40" t="s">
        <v>667</v>
      </c>
      <c r="I43" s="40" t="str">
        <f>IF(J43&lt;=20,"Surface Bureau (SB)",IF(J43&lt;=40,"Surf de Réunion (SR)",IF(J43&lt;=100,"Surf Annexe de Travail (SAT)",IF(J43&lt;=110,"Surf Légale &amp; Sociale (SLS)",IF(J43&lt;=125,"Surf spécifique (SP)",IF(J43&lt;=155,"Surf Services Généraux (SSG)",IF(J43&lt;=165,"Restauration",IF(J43&lt;=180,"Logt de fonction",IF(J43&lt;=195,"Autres surf",IF(J43&lt;=210,"Elts structurels",IF(J43&lt;=230,"Local technique",IF(J43&lt;=240,"Caves et sous-sols",IF(J43&lt;=300,"Circulation",IF(J43&lt;=309,"Combles, caves et ss-sols",IF(J43&lt;=315,"Prolongt ext",IF(J43&lt;=330,"Parking ss-terrain",IF(J43&lt;=350,"Terrasse",IF(J43&lt;=405,"Vides dont trémies","Marches et rampes"))))))))))))))))))</f>
        <v>Circulation</v>
      </c>
      <c r="J43" s="40">
        <v>241</v>
      </c>
      <c r="K43" s="39" t="str">
        <f>IF(J43&lt;=48,E43,"")</f>
        <v/>
      </c>
      <c r="L43" s="39" t="str">
        <f>IF($J43&lt;=193,$E43,"")</f>
        <v/>
      </c>
      <c r="M43" s="39">
        <f>IF($J43&lt;=243,$E43,"")</f>
        <v>63.045000000000002</v>
      </c>
      <c r="N43" s="39">
        <f>IF($J43&lt;=413,$E43,"")</f>
        <v>63.045000000000002</v>
      </c>
    </row>
    <row r="44" spans="1:15" ht="15.75" customHeight="1" thickBot="1">
      <c r="A44" s="26" t="s">
        <v>535</v>
      </c>
      <c r="B44" s="26" t="s">
        <v>17</v>
      </c>
      <c r="C44" s="102" t="s">
        <v>534</v>
      </c>
      <c r="D44" s="26" t="s">
        <v>256</v>
      </c>
      <c r="E44" s="28">
        <v>21.04</v>
      </c>
      <c r="F44" s="27"/>
      <c r="G44" s="26" t="s">
        <v>49</v>
      </c>
      <c r="H44" s="26" t="s">
        <v>654</v>
      </c>
      <c r="I44" s="26" t="str">
        <f>IF(J44&lt;=20,"Surface Bureau (SB)",IF(J44&lt;=40,"Surf de Réunion (SR)",IF(J44&lt;=100,"Surf Annexe de Travail (SAT)",IF(J44&lt;=110,"Surf Légale &amp; Sociale (SLS)",IF(J44&lt;=125,"Surf spécifique (SP)",IF(J44&lt;=155,"Surf Services Généraux (SSG)",IF(J44&lt;=165,"Restauration",IF(J44&lt;=180,"Logt de fonction",IF(J44&lt;=195,"Autres surf",IF(J44&lt;=210,"Elts structurels",IF(J44&lt;=230,"Local technique",IF(J44&lt;=240,"Caves et sous-sols",IF(J44&lt;=300,"Circulation",IF(J44&lt;=309,"Combles, caves et ss-sols",IF(J44&lt;=315,"Prolongt ext",IF(J44&lt;=330,"Parking ss-terrain",IF(J44&lt;=350,"Terrasse",IF(J44&lt;=405,"Vides dont trémies","Marches et rampes"))))))))))))))))))</f>
        <v>Circulation</v>
      </c>
      <c r="J44" s="26">
        <v>241</v>
      </c>
      <c r="K44" s="25" t="str">
        <f>IF(J44&lt;=48,E44,"")</f>
        <v/>
      </c>
      <c r="L44" s="25" t="str">
        <f>IF($J44&lt;=193,$E44,"")</f>
        <v/>
      </c>
      <c r="M44" s="25">
        <f>IF($J44&lt;=243,$E44,"")</f>
        <v>21.04</v>
      </c>
      <c r="N44" s="25">
        <f>IF($J44&lt;=413,$E44,"")</f>
        <v>21.04</v>
      </c>
      <c r="O44" s="1">
        <v>1</v>
      </c>
    </row>
    <row r="45" spans="1:15" ht="15.75" customHeight="1">
      <c r="A45" s="40" t="s">
        <v>27</v>
      </c>
      <c r="B45" s="43" t="s">
        <v>17</v>
      </c>
      <c r="C45" s="44" t="s">
        <v>533</v>
      </c>
      <c r="D45" s="43" t="s">
        <v>256</v>
      </c>
      <c r="E45" s="72">
        <v>295.45</v>
      </c>
      <c r="F45" s="71">
        <v>1</v>
      </c>
      <c r="G45" s="40" t="s">
        <v>49</v>
      </c>
      <c r="H45" s="40" t="s">
        <v>659</v>
      </c>
      <c r="I45" s="40" t="str">
        <f>IF(J45&lt;=20,"Surface Bureau (SB)",IF(J45&lt;=40,"Surf de Réunion (SR)",IF(J45&lt;=100,"Surf Annexe de Travail (SAT)",IF(J45&lt;=110,"Surf Légale &amp; Sociale (SLS)",IF(J45&lt;=125,"Surf spécifique (SP)",IF(J45&lt;=155,"Surf Services Généraux (SSG)",IF(J45&lt;=165,"Restauration",IF(J45&lt;=180,"Logt de fonction",IF(J45&lt;=195,"Autres surf",IF(J45&lt;=210,"Elts structurels",IF(J45&lt;=230,"Local technique",IF(J45&lt;=240,"Caves et sous-sols",IF(J45&lt;=300,"Circulation",IF(J45&lt;=309,"Combles, caves et ss-sols",IF(J45&lt;=315,"Prolongt ext",IF(J45&lt;=330,"Parking ss-terrain",IF(J45&lt;=350,"Terrasse",IF(J45&lt;=405,"Vides dont trémies","Marches et rampes"))))))))))))))))))</f>
        <v>Surf spécifique (SP)</v>
      </c>
      <c r="J45" s="40">
        <v>114</v>
      </c>
      <c r="K45" s="32" t="str">
        <f>IF(J45&lt;=48,E45,"")</f>
        <v/>
      </c>
      <c r="L45" s="32">
        <f>IF($J45&lt;=193,$E45,"")</f>
        <v>295.45</v>
      </c>
      <c r="M45" s="32">
        <f>IF($J45&lt;=243,$E45,"")</f>
        <v>295.45</v>
      </c>
      <c r="N45" s="32">
        <f>IF($J45&lt;=413,$E45,"")</f>
        <v>295.45</v>
      </c>
      <c r="O45" s="1">
        <v>1</v>
      </c>
    </row>
    <row r="46" spans="1:15" ht="15.75" customHeight="1">
      <c r="A46" s="40" t="s">
        <v>521</v>
      </c>
      <c r="B46" s="43" t="s">
        <v>17</v>
      </c>
      <c r="C46" s="44" t="s">
        <v>531</v>
      </c>
      <c r="D46" s="43" t="s">
        <v>256</v>
      </c>
      <c r="E46" s="72">
        <v>453.52</v>
      </c>
      <c r="F46" s="71">
        <v>1</v>
      </c>
      <c r="G46" s="40" t="s">
        <v>399</v>
      </c>
      <c r="H46" s="40" t="s">
        <v>664</v>
      </c>
      <c r="I46" s="40" t="str">
        <f>IF(J46&lt;=20,"Surface Bureau (SB)",IF(J46&lt;=40,"Surf de Réunion (SR)",IF(J46&lt;=100,"Surf Annexe de Travail (SAT)",IF(J46&lt;=110,"Surf Légale &amp; Sociale (SLS)",IF(J46&lt;=125,"Surf spécifique (SP)",IF(J46&lt;=155,"Surf Services Généraux (SSG)",IF(J46&lt;=165,"Restauration",IF(J46&lt;=180,"Logt de fonction",IF(J46&lt;=195,"Autres surf",IF(J46&lt;=210,"Elts structurels",IF(J46&lt;=230,"Local technique",IF(J46&lt;=240,"Caves et sous-sols",IF(J46&lt;=300,"Circulation",IF(J46&lt;=309,"Combles, caves et ss-sols",IF(J46&lt;=315,"Prolongt ext",IF(J46&lt;=330,"Parking ss-terrain",IF(J46&lt;=350,"Terrasse",IF(J46&lt;=405,"Vides dont trémies","Marches et rampes"))))))))))))))))))</f>
        <v>Surf Légale &amp; Sociale (SLS)</v>
      </c>
      <c r="J46" s="40">
        <v>103</v>
      </c>
      <c r="K46" s="39" t="str">
        <f>IF(J46&lt;=48,E46,"")</f>
        <v/>
      </c>
      <c r="L46" s="39">
        <f>IF($J46&lt;=193,$E46,"")</f>
        <v>453.52</v>
      </c>
      <c r="M46" s="39">
        <f>IF($J46&lt;=243,$E46,"")</f>
        <v>453.52</v>
      </c>
      <c r="N46" s="39">
        <f>IF($J46&lt;=413,$E46,"")</f>
        <v>453.52</v>
      </c>
      <c r="O46" s="1">
        <v>1</v>
      </c>
    </row>
    <row r="47" spans="1:15" ht="15.75" customHeight="1">
      <c r="A47" s="40"/>
      <c r="B47" s="43" t="s">
        <v>17</v>
      </c>
      <c r="C47" s="44" t="s">
        <v>530</v>
      </c>
      <c r="D47" s="43" t="s">
        <v>256</v>
      </c>
      <c r="E47" s="72">
        <v>125.93</v>
      </c>
      <c r="F47" s="71"/>
      <c r="G47" s="40" t="s">
        <v>399</v>
      </c>
      <c r="H47" s="40" t="s">
        <v>664</v>
      </c>
      <c r="I47" s="40" t="str">
        <f>IF(J47&lt;=20,"Surface Bureau (SB)",IF(J47&lt;=40,"Surf de Réunion (SR)",IF(J47&lt;=100,"Surf Annexe de Travail (SAT)",IF(J47&lt;=110,"Surf Légale &amp; Sociale (SLS)",IF(J47&lt;=125,"Surf spécifique (SP)",IF(J47&lt;=155,"Surf Services Généraux (SSG)",IF(J47&lt;=165,"Restauration",IF(J47&lt;=180,"Logt de fonction",IF(J47&lt;=195,"Autres surf",IF(J47&lt;=210,"Elts structurels",IF(J47&lt;=230,"Local technique",IF(J47&lt;=240,"Caves et sous-sols",IF(J47&lt;=300,"Circulation",IF(J47&lt;=309,"Combles, caves et ss-sols",IF(J47&lt;=315,"Prolongt ext",IF(J47&lt;=330,"Parking ss-terrain",IF(J47&lt;=350,"Terrasse",IF(J47&lt;=405,"Vides dont trémies","Marches et rampes"))))))))))))))))))</f>
        <v>Surf Légale &amp; Sociale (SLS)</v>
      </c>
      <c r="J47" s="40">
        <v>103</v>
      </c>
      <c r="K47" s="39" t="str">
        <f>IF(J47&lt;=48,E47,"")</f>
        <v/>
      </c>
      <c r="L47" s="39">
        <f>IF($J47&lt;=193,$E47,"")</f>
        <v>125.93</v>
      </c>
      <c r="M47" s="39">
        <f>IF($J47&lt;=243,$E47,"")</f>
        <v>125.93</v>
      </c>
      <c r="N47" s="39">
        <f>IF($J47&lt;=413,$E47,"")</f>
        <v>125.93</v>
      </c>
      <c r="O47" s="1">
        <v>1</v>
      </c>
    </row>
    <row r="48" spans="1:15" ht="15.75" customHeight="1">
      <c r="A48" s="40" t="s">
        <v>529</v>
      </c>
      <c r="B48" s="43" t="s">
        <v>17</v>
      </c>
      <c r="C48" s="44" t="s">
        <v>527</v>
      </c>
      <c r="D48" s="43" t="s">
        <v>256</v>
      </c>
      <c r="E48" s="72">
        <v>17.559999999999999</v>
      </c>
      <c r="F48" s="71">
        <v>1</v>
      </c>
      <c r="G48" s="40" t="s">
        <v>399</v>
      </c>
      <c r="H48" s="40" t="s">
        <v>664</v>
      </c>
      <c r="I48" s="40" t="str">
        <f>IF(J48&lt;=20,"Surface Bureau (SB)",IF(J48&lt;=40,"Surf de Réunion (SR)",IF(J48&lt;=100,"Surf Annexe de Travail (SAT)",IF(J48&lt;=110,"Surf Légale &amp; Sociale (SLS)",IF(J48&lt;=125,"Surf spécifique (SP)",IF(J48&lt;=155,"Surf Services Généraux (SSG)",IF(J48&lt;=165,"Restauration",IF(J48&lt;=180,"Logt de fonction",IF(J48&lt;=195,"Autres surf",IF(J48&lt;=210,"Elts structurels",IF(J48&lt;=230,"Local technique",IF(J48&lt;=240,"Caves et sous-sols",IF(J48&lt;=300,"Circulation",IF(J48&lt;=309,"Combles, caves et ss-sols",IF(J48&lt;=315,"Prolongt ext",IF(J48&lt;=330,"Parking ss-terrain",IF(J48&lt;=350,"Terrasse",IF(J48&lt;=405,"Vides dont trémies","Marches et rampes"))))))))))))))))))</f>
        <v>Surface Bureau (SB)</v>
      </c>
      <c r="J48" s="40">
        <v>1</v>
      </c>
      <c r="K48" s="39">
        <f>IF(J48&lt;=48,E48,"")</f>
        <v>17.559999999999999</v>
      </c>
      <c r="L48" s="39">
        <f>IF($J48&lt;=193,$E48,"")</f>
        <v>17.559999999999999</v>
      </c>
      <c r="M48" s="39">
        <f>IF($J48&lt;=243,$E48,"")</f>
        <v>17.559999999999999</v>
      </c>
      <c r="N48" s="39">
        <f>IF($J48&lt;=413,$E48,"")</f>
        <v>17.559999999999999</v>
      </c>
      <c r="O48" s="1">
        <v>1</v>
      </c>
    </row>
    <row r="49" spans="1:15" ht="15.75" customHeight="1">
      <c r="A49" s="40" t="s">
        <v>528</v>
      </c>
      <c r="B49" s="43" t="s">
        <v>17</v>
      </c>
      <c r="C49" s="44" t="s">
        <v>527</v>
      </c>
      <c r="D49" s="43" t="s">
        <v>256</v>
      </c>
      <c r="E49" s="72">
        <v>23.78</v>
      </c>
      <c r="F49" s="71">
        <v>3</v>
      </c>
      <c r="G49" s="40" t="s">
        <v>399</v>
      </c>
      <c r="H49" s="40" t="s">
        <v>664</v>
      </c>
      <c r="I49" s="40" t="str">
        <f>IF(J49&lt;=20,"Surface Bureau (SB)",IF(J49&lt;=40,"Surf de Réunion (SR)",IF(J49&lt;=100,"Surf Annexe de Travail (SAT)",IF(J49&lt;=110,"Surf Légale &amp; Sociale (SLS)",IF(J49&lt;=125,"Surf spécifique (SP)",IF(J49&lt;=155,"Surf Services Généraux (SSG)",IF(J49&lt;=165,"Restauration",IF(J49&lt;=180,"Logt de fonction",IF(J49&lt;=195,"Autres surf",IF(J49&lt;=210,"Elts structurels",IF(J49&lt;=230,"Local technique",IF(J49&lt;=240,"Caves et sous-sols",IF(J49&lt;=300,"Circulation",IF(J49&lt;=309,"Combles, caves et ss-sols",IF(J49&lt;=315,"Prolongt ext",IF(J49&lt;=330,"Parking ss-terrain",IF(J49&lt;=350,"Terrasse",IF(J49&lt;=405,"Vides dont trémies","Marches et rampes"))))))))))))))))))</f>
        <v>Surface Bureau (SB)</v>
      </c>
      <c r="J49" s="40">
        <v>1</v>
      </c>
      <c r="K49" s="39">
        <f>IF(J49&lt;=48,E49,"")</f>
        <v>23.78</v>
      </c>
      <c r="L49" s="39">
        <f>IF($J49&lt;=193,$E49,"")</f>
        <v>23.78</v>
      </c>
      <c r="M49" s="39">
        <f>IF($J49&lt;=243,$E49,"")</f>
        <v>23.78</v>
      </c>
      <c r="N49" s="39">
        <f>IF($J49&lt;=413,$E49,"")</f>
        <v>23.78</v>
      </c>
      <c r="O49" s="1">
        <v>1</v>
      </c>
    </row>
    <row r="50" spans="1:15" ht="15.75" customHeight="1">
      <c r="A50" s="40" t="s">
        <v>526</v>
      </c>
      <c r="B50" s="43" t="s">
        <v>17</v>
      </c>
      <c r="C50" s="44" t="s">
        <v>522</v>
      </c>
      <c r="D50" s="43" t="s">
        <v>256</v>
      </c>
      <c r="E50" s="72">
        <v>42.25</v>
      </c>
      <c r="F50" s="71"/>
      <c r="G50" s="40" t="s">
        <v>399</v>
      </c>
      <c r="H50" s="40" t="s">
        <v>664</v>
      </c>
      <c r="I50" s="40" t="str">
        <f>IF(J50&lt;=20,"Surface Bureau (SB)",IF(J50&lt;=40,"Surf de Réunion (SR)",IF(J50&lt;=100,"Surf Annexe de Travail (SAT)",IF(J50&lt;=110,"Surf Légale &amp; Sociale (SLS)",IF(J50&lt;=125,"Surf spécifique (SP)",IF(J50&lt;=155,"Surf Services Généraux (SSG)",IF(J50&lt;=165,"Restauration",IF(J50&lt;=180,"Logt de fonction",IF(J50&lt;=195,"Autres surf",IF(J50&lt;=210,"Elts structurels",IF(J50&lt;=230,"Local technique",IF(J50&lt;=240,"Caves et sous-sols",IF(J50&lt;=300,"Circulation",IF(J50&lt;=309,"Combles, caves et ss-sols",IF(J50&lt;=315,"Prolongt ext",IF(J50&lt;=330,"Parking ss-terrain",IF(J50&lt;=350,"Terrasse",IF(J50&lt;=405,"Vides dont trémies","Marches et rampes"))))))))))))))))))</f>
        <v>Surf Annexe de Travail (SAT)</v>
      </c>
      <c r="J50" s="40">
        <v>43</v>
      </c>
      <c r="K50" s="39">
        <f>IF(J50&lt;=48,E50,"")</f>
        <v>42.25</v>
      </c>
      <c r="L50" s="39">
        <f>IF($J50&lt;=193,$E50,"")</f>
        <v>42.25</v>
      </c>
      <c r="M50" s="39">
        <f>IF($J50&lt;=243,$E50,"")</f>
        <v>42.25</v>
      </c>
      <c r="N50" s="39">
        <f>IF($J50&lt;=413,$E50,"")</f>
        <v>42.25</v>
      </c>
      <c r="O50" s="1">
        <v>1</v>
      </c>
    </row>
    <row r="51" spans="1:15" ht="15.75" customHeight="1">
      <c r="A51" s="40" t="s">
        <v>525</v>
      </c>
      <c r="B51" s="43" t="s">
        <v>17</v>
      </c>
      <c r="C51" s="44" t="s">
        <v>524</v>
      </c>
      <c r="D51" s="43" t="s">
        <v>256</v>
      </c>
      <c r="E51" s="72">
        <v>5.46</v>
      </c>
      <c r="F51" s="71"/>
      <c r="G51" s="40" t="s">
        <v>399</v>
      </c>
      <c r="H51" s="40" t="s">
        <v>664</v>
      </c>
      <c r="I51" s="40" t="str">
        <f>IF(J51&lt;=20,"Surface Bureau (SB)",IF(J51&lt;=40,"Surf de Réunion (SR)",IF(J51&lt;=100,"Surf Annexe de Travail (SAT)",IF(J51&lt;=110,"Surf Légale &amp; Sociale (SLS)",IF(J51&lt;=125,"Surf spécifique (SP)",IF(J51&lt;=155,"Surf Services Généraux (SSG)",IF(J51&lt;=165,"Restauration",IF(J51&lt;=180,"Logt de fonction",IF(J51&lt;=195,"Autres surf",IF(J51&lt;=210,"Elts structurels",IF(J51&lt;=230,"Local technique",IF(J51&lt;=240,"Caves et sous-sols",IF(J51&lt;=300,"Circulation",IF(J51&lt;=309,"Combles, caves et ss-sols",IF(J51&lt;=315,"Prolongt ext",IF(J51&lt;=330,"Parking ss-terrain",IF(J51&lt;=350,"Terrasse",IF(J51&lt;=405,"Vides dont trémies","Marches et rampes"))))))))))))))))))</f>
        <v>Surface Bureau (SB)</v>
      </c>
      <c r="J51" s="40">
        <v>1</v>
      </c>
      <c r="K51" s="39">
        <f>IF(J51&lt;=48,E51,"")</f>
        <v>5.46</v>
      </c>
      <c r="L51" s="39">
        <f>IF($J51&lt;=193,$E51,"")</f>
        <v>5.46</v>
      </c>
      <c r="M51" s="39">
        <f>IF($J51&lt;=243,$E51,"")</f>
        <v>5.46</v>
      </c>
      <c r="N51" s="39">
        <f>IF($J51&lt;=413,$E51,"")</f>
        <v>5.46</v>
      </c>
      <c r="O51" s="1">
        <v>1</v>
      </c>
    </row>
    <row r="52" spans="1:15" ht="15.75" customHeight="1">
      <c r="A52" s="40" t="s">
        <v>523</v>
      </c>
      <c r="B52" s="43" t="s">
        <v>17</v>
      </c>
      <c r="C52" s="44" t="s">
        <v>522</v>
      </c>
      <c r="D52" s="43" t="s">
        <v>256</v>
      </c>
      <c r="E52" s="72">
        <v>17.32</v>
      </c>
      <c r="F52" s="71"/>
      <c r="G52" s="40" t="s">
        <v>399</v>
      </c>
      <c r="H52" s="40" t="s">
        <v>664</v>
      </c>
      <c r="I52" s="40" t="str">
        <f>IF(J52&lt;=20,"Surface Bureau (SB)",IF(J52&lt;=40,"Surf de Réunion (SR)",IF(J52&lt;=100,"Surf Annexe de Travail (SAT)",IF(J52&lt;=110,"Surf Légale &amp; Sociale (SLS)",IF(J52&lt;=125,"Surf spécifique (SP)",IF(J52&lt;=155,"Surf Services Généraux (SSG)",IF(J52&lt;=165,"Restauration",IF(J52&lt;=180,"Logt de fonction",IF(J52&lt;=195,"Autres surf",IF(J52&lt;=210,"Elts structurels",IF(J52&lt;=230,"Local technique",IF(J52&lt;=240,"Caves et sous-sols",IF(J52&lt;=300,"Circulation",IF(J52&lt;=309,"Combles, caves et ss-sols",IF(J52&lt;=315,"Prolongt ext",IF(J52&lt;=330,"Parking ss-terrain",IF(J52&lt;=350,"Terrasse",IF(J52&lt;=405,"Vides dont trémies","Marches et rampes"))))))))))))))))))</f>
        <v>Surf Annexe de Travail (SAT)</v>
      </c>
      <c r="J52" s="40">
        <v>43</v>
      </c>
      <c r="K52" s="39">
        <f>IF(J52&lt;=48,E52,"")</f>
        <v>17.32</v>
      </c>
      <c r="L52" s="39">
        <f>IF($J52&lt;=193,$E52,"")</f>
        <v>17.32</v>
      </c>
      <c r="M52" s="39">
        <f>IF($J52&lt;=243,$E52,"")</f>
        <v>17.32</v>
      </c>
      <c r="N52" s="39">
        <f>IF($J52&lt;=413,$E52,"")</f>
        <v>17.32</v>
      </c>
      <c r="O52" s="1">
        <v>1</v>
      </c>
    </row>
    <row r="53" spans="1:15" ht="15.75" customHeight="1">
      <c r="A53" s="40" t="s">
        <v>521</v>
      </c>
      <c r="B53" s="43" t="s">
        <v>17</v>
      </c>
      <c r="C53" s="44" t="s">
        <v>520</v>
      </c>
      <c r="D53" s="43" t="s">
        <v>256</v>
      </c>
      <c r="E53" s="72">
        <v>23.11</v>
      </c>
      <c r="F53" s="71"/>
      <c r="G53" s="40" t="s">
        <v>399</v>
      </c>
      <c r="H53" s="40" t="s">
        <v>664</v>
      </c>
      <c r="I53" s="40" t="str">
        <f>IF(J53&lt;=20,"Surface Bureau (SB)",IF(J53&lt;=40,"Surf de Réunion (SR)",IF(J53&lt;=100,"Surf Annexe de Travail (SAT)",IF(J53&lt;=110,"Surf Légale &amp; Sociale (SLS)",IF(J53&lt;=125,"Surf spécifique (SP)",IF(J53&lt;=155,"Surf Services Généraux (SSG)",IF(J53&lt;=165,"Restauration",IF(J53&lt;=180,"Logt de fonction",IF(J53&lt;=195,"Autres surf",IF(J53&lt;=210,"Elts structurels",IF(J53&lt;=230,"Local technique",IF(J53&lt;=240,"Caves et sous-sols",IF(J53&lt;=300,"Circulation",IF(J53&lt;=309,"Combles, caves et ss-sols",IF(J53&lt;=315,"Prolongt ext",IF(J53&lt;=330,"Parking ss-terrain",IF(J53&lt;=350,"Terrasse",IF(J53&lt;=405,"Vides dont trémies","Marches et rampes"))))))))))))))))))</f>
        <v>Vides dont trémies</v>
      </c>
      <c r="J53" s="40">
        <v>401</v>
      </c>
      <c r="K53" s="39" t="str">
        <f>IF(J53&lt;=48,E53,"")</f>
        <v/>
      </c>
      <c r="L53" s="39" t="str">
        <f>IF($J53&lt;=193,$E53,"")</f>
        <v/>
      </c>
      <c r="M53" s="39" t="str">
        <f>IF($J53&lt;=243,$E53,"")</f>
        <v/>
      </c>
      <c r="N53" s="39">
        <f>IF($J53&lt;=413,$E53,"")</f>
        <v>23.11</v>
      </c>
    </row>
    <row r="54" spans="1:15" ht="15.75" customHeight="1">
      <c r="A54" s="40" t="s">
        <v>27</v>
      </c>
      <c r="B54" s="43" t="s">
        <v>17</v>
      </c>
      <c r="C54" s="44" t="s">
        <v>519</v>
      </c>
      <c r="D54" s="43" t="s">
        <v>256</v>
      </c>
      <c r="E54" s="72">
        <v>152.04</v>
      </c>
      <c r="F54" s="71"/>
      <c r="G54" s="40" t="s">
        <v>49</v>
      </c>
      <c r="H54" s="40" t="s">
        <v>667</v>
      </c>
      <c r="I54" s="75" t="str">
        <f>IF(J54&lt;=20,"Surface Bureau (SB)",IF(J54&lt;=40,"Surf de Réunion (SR)",IF(J54&lt;=100,"Surf Annexe de Travail (SAT)",IF(J54&lt;=110,"Surf Légale &amp; Sociale (SLS)",IF(J54&lt;=125,"Surf spécifique (SP)",IF(J54&lt;=155,"Surf Services Généraux (SSG)",IF(J54&lt;=165,"Restauration",IF(J54&lt;=180,"Logt de fonction",IF(J54&lt;=195,"Autres surf",IF(J54&lt;=210,"Elts structurels",IF(J54&lt;=230,"Local technique",IF(J54&lt;=240,"Caves et sous-sols",IF(J54&lt;=300,"Circulation",IF(J54&lt;=309,"Combles, caves et ss-sols",IF(J54&lt;=315,"Prolongt ext",IF(J54&lt;=330,"Parking ss-terrain",IF(J54&lt;=350,"Terrasse",IF(J54&lt;=405,"Vides dont trémies","Marches et rampes"))))))))))))))))))</f>
        <v>Surf spécifique (SP)</v>
      </c>
      <c r="J54" s="75">
        <v>111</v>
      </c>
      <c r="K54" s="39" t="str">
        <f>IF(J54&lt;=48,E54,"")</f>
        <v/>
      </c>
      <c r="L54" s="39">
        <f>IF($J54&lt;=193,$E54,"")</f>
        <v>152.04</v>
      </c>
      <c r="M54" s="39">
        <f>IF($J54&lt;=243,$E54,"")</f>
        <v>152.04</v>
      </c>
      <c r="N54" s="39">
        <f>IF($J54&lt;=413,$E54,"")</f>
        <v>152.04</v>
      </c>
    </row>
    <row r="55" spans="1:15" ht="15.75" customHeight="1">
      <c r="A55" s="40" t="s">
        <v>27</v>
      </c>
      <c r="B55" s="43" t="s">
        <v>17</v>
      </c>
      <c r="C55" s="44" t="s">
        <v>518</v>
      </c>
      <c r="D55" s="43" t="s">
        <v>256</v>
      </c>
      <c r="E55" s="72">
        <v>30.483000000000001</v>
      </c>
      <c r="F55" s="71"/>
      <c r="G55" s="40" t="s">
        <v>49</v>
      </c>
      <c r="H55" s="40" t="s">
        <v>654</v>
      </c>
      <c r="I55" s="40" t="str">
        <f>IF(J55&lt;=20,"Surface Bureau (SB)",IF(J55&lt;=40,"Surf de Réunion (SR)",IF(J55&lt;=100,"Surf Annexe de Travail (SAT)",IF(J55&lt;=110,"Surf Légale &amp; Sociale (SLS)",IF(J55&lt;=125,"Surf spécifique (SP)",IF(J55&lt;=155,"Surf Services Généraux (SSG)",IF(J55&lt;=165,"Restauration",IF(J55&lt;=180,"Logt de fonction",IF(J55&lt;=195,"Autres surf",IF(J55&lt;=210,"Elts structurels",IF(J55&lt;=230,"Local technique",IF(J55&lt;=240,"Caves et sous-sols",IF(J55&lt;=300,"Circulation",IF(J55&lt;=309,"Combles, caves et ss-sols",IF(J55&lt;=315,"Prolongt ext",IF(J55&lt;=330,"Parking ss-terrain",IF(J55&lt;=350,"Terrasse",IF(J55&lt;=405,"Vides dont trémies","Marches et rampes"))))))))))))))))))</f>
        <v>Vides dont trémies</v>
      </c>
      <c r="J55" s="40">
        <v>401</v>
      </c>
      <c r="K55" s="39" t="str">
        <f>IF(J55&lt;=48,E55,"")</f>
        <v/>
      </c>
      <c r="L55" s="39" t="str">
        <f>IF($J55&lt;=193,$E55,"")</f>
        <v/>
      </c>
      <c r="M55" s="39" t="str">
        <f>IF($J55&lt;=243,$E55,"")</f>
        <v/>
      </c>
      <c r="N55" s="39">
        <f>IF($J55&lt;=413,$E55,"")</f>
        <v>30.483000000000001</v>
      </c>
    </row>
    <row r="56" spans="1:15" ht="15.75" customHeight="1">
      <c r="A56" s="40" t="s">
        <v>27</v>
      </c>
      <c r="B56" s="43" t="s">
        <v>17</v>
      </c>
      <c r="C56" s="44" t="s">
        <v>517</v>
      </c>
      <c r="D56" s="43" t="s">
        <v>256</v>
      </c>
      <c r="E56" s="72">
        <v>63.045000000000002</v>
      </c>
      <c r="F56" s="71"/>
      <c r="G56" s="40" t="s">
        <v>49</v>
      </c>
      <c r="H56" s="40" t="s">
        <v>667</v>
      </c>
      <c r="I56" s="75" t="str">
        <f>IF(J56&lt;=20,"Surface Bureau (SB)",IF(J56&lt;=40,"Surf de Réunion (SR)",IF(J56&lt;=100,"Surf Annexe de Travail (SAT)",IF(J56&lt;=110,"Surf Légale &amp; Sociale (SLS)",IF(J56&lt;=125,"Surf spécifique (SP)",IF(J56&lt;=155,"Surf Services Généraux (SSG)",IF(J56&lt;=165,"Restauration",IF(J56&lt;=180,"Logt de fonction",IF(J56&lt;=195,"Autres surf",IF(J56&lt;=210,"Elts structurels",IF(J56&lt;=230,"Local technique",IF(J56&lt;=240,"Caves et sous-sols",IF(J56&lt;=300,"Circulation",IF(J56&lt;=309,"Combles, caves et ss-sols",IF(J56&lt;=315,"Prolongt ext",IF(J56&lt;=330,"Parking ss-terrain",IF(J56&lt;=350,"Terrasse",IF(J56&lt;=405,"Vides dont trémies","Marches et rampes"))))))))))))))))))</f>
        <v>Surf spécifique (SP)</v>
      </c>
      <c r="J56" s="75">
        <v>111</v>
      </c>
      <c r="K56" s="39" t="str">
        <f>IF(J56&lt;=48,E56,"")</f>
        <v/>
      </c>
      <c r="L56" s="39">
        <f>IF($J56&lt;=193,$E56,"")</f>
        <v>63.045000000000002</v>
      </c>
      <c r="M56" s="39">
        <f>IF($J56&lt;=243,$E56,"")</f>
        <v>63.045000000000002</v>
      </c>
      <c r="N56" s="39">
        <f>IF($J56&lt;=413,$E56,"")</f>
        <v>63.045000000000002</v>
      </c>
    </row>
    <row r="57" spans="1:15" ht="15.75" customHeight="1">
      <c r="A57" s="40" t="s">
        <v>516</v>
      </c>
      <c r="B57" s="43" t="s">
        <v>17</v>
      </c>
      <c r="C57" s="44" t="s">
        <v>515</v>
      </c>
      <c r="D57" s="43" t="s">
        <v>256</v>
      </c>
      <c r="E57" s="72">
        <v>21.04</v>
      </c>
      <c r="F57" s="71"/>
      <c r="G57" s="40" t="s">
        <v>49</v>
      </c>
      <c r="H57" s="40" t="s">
        <v>654</v>
      </c>
      <c r="I57" s="40" t="str">
        <f>IF(J57&lt;=20,"Surface Bureau (SB)",IF(J57&lt;=40,"Surf de Réunion (SR)",IF(J57&lt;=100,"Surf Annexe de Travail (SAT)",IF(J57&lt;=110,"Surf Légale &amp; Sociale (SLS)",IF(J57&lt;=125,"Surf spécifique (SP)",IF(J57&lt;=155,"Surf Services Généraux (SSG)",IF(J57&lt;=165,"Restauration",IF(J57&lt;=180,"Logt de fonction",IF(J57&lt;=195,"Autres surf",IF(J57&lt;=210,"Elts structurels",IF(J57&lt;=230,"Local technique",IF(J57&lt;=240,"Caves et sous-sols",IF(J57&lt;=300,"Circulation",IF(J57&lt;=309,"Combles, caves et ss-sols",IF(J57&lt;=315,"Prolongt ext",IF(J57&lt;=330,"Parking ss-terrain",IF(J57&lt;=350,"Terrasse",IF(J57&lt;=405,"Vides dont trémies","Marches et rampes"))))))))))))))))))</f>
        <v>Vides dont trémies</v>
      </c>
      <c r="J57" s="40">
        <v>401</v>
      </c>
      <c r="K57" s="39" t="str">
        <f>IF(J57&lt;=48,E57,"")</f>
        <v/>
      </c>
      <c r="L57" s="39" t="str">
        <f>IF($J57&lt;=193,$E57,"")</f>
        <v/>
      </c>
      <c r="M57" s="39" t="str">
        <f>IF($J57&lt;=243,$E57,"")</f>
        <v/>
      </c>
      <c r="N57" s="39">
        <f>IF($J57&lt;=413,$E57,"")</f>
        <v>21.04</v>
      </c>
      <c r="O57" s="1">
        <v>1</v>
      </c>
    </row>
    <row r="58" spans="1:15" ht="15.75" customHeight="1" thickBot="1">
      <c r="A58" s="26" t="s">
        <v>514</v>
      </c>
      <c r="B58" s="26" t="s">
        <v>17</v>
      </c>
      <c r="C58" s="102" t="s">
        <v>513</v>
      </c>
      <c r="D58" s="26" t="s">
        <v>256</v>
      </c>
      <c r="E58" s="28">
        <v>11.51</v>
      </c>
      <c r="F58" s="27"/>
      <c r="G58" s="26" t="s">
        <v>49</v>
      </c>
      <c r="H58" s="26" t="s">
        <v>657</v>
      </c>
      <c r="I58" s="26" t="str">
        <f>IF(J58&lt;=20,"Surface Bureau (SB)",IF(J58&lt;=40,"Surf de Réunion (SR)",IF(J58&lt;=100,"Surf Annexe de Travail (SAT)",IF(J58&lt;=110,"Surf Légale &amp; Sociale (SLS)",IF(J58&lt;=125,"Surf spécifique (SP)",IF(J58&lt;=155,"Surf Services Généraux (SSG)",IF(J58&lt;=165,"Restauration",IF(J58&lt;=180,"Logt de fonction",IF(J58&lt;=195,"Autres surf",IF(J58&lt;=210,"Elts structurels",IF(J58&lt;=230,"Local technique",IF(J58&lt;=240,"Caves et sous-sols",IF(J58&lt;=300,"Circulation",IF(J58&lt;=309,"Combles, caves et ss-sols",IF(J58&lt;=315,"Prolongt ext",IF(J58&lt;=330,"Parking ss-terrain",IF(J58&lt;=350,"Terrasse",IF(J58&lt;=405,"Vides dont trémies","Marches et rampes"))))))))))))))))))</f>
        <v>Surf spécifique (SP)</v>
      </c>
      <c r="J58" s="26">
        <v>112</v>
      </c>
      <c r="K58" s="25" t="str">
        <f>IF(J58&lt;=48,E58,"")</f>
        <v/>
      </c>
      <c r="L58" s="25">
        <f>IF($J58&lt;=193,$E58,"")</f>
        <v>11.51</v>
      </c>
      <c r="M58" s="25">
        <f>IF($J58&lt;=243,$E58,"")</f>
        <v>11.51</v>
      </c>
      <c r="N58" s="25">
        <f>IF($J58&lt;=413,$E58,"")</f>
        <v>11.51</v>
      </c>
      <c r="O58" s="1">
        <v>1</v>
      </c>
    </row>
    <row r="59" spans="1:15" ht="15.75" customHeight="1">
      <c r="A59" s="40" t="s">
        <v>512</v>
      </c>
      <c r="B59" s="43" t="s">
        <v>17</v>
      </c>
      <c r="C59" s="110" t="s">
        <v>511</v>
      </c>
      <c r="D59" s="43" t="s">
        <v>256</v>
      </c>
      <c r="E59" s="72"/>
      <c r="F59" s="71"/>
      <c r="G59" s="40"/>
      <c r="H59" s="40"/>
      <c r="I59" s="40"/>
      <c r="J59" s="40"/>
      <c r="K59" s="32"/>
      <c r="L59" s="32"/>
      <c r="M59" s="32"/>
      <c r="N59" s="32"/>
    </row>
    <row r="60" spans="1:15" ht="15.75" customHeight="1">
      <c r="A60" s="40"/>
      <c r="B60" s="43" t="s">
        <v>17</v>
      </c>
      <c r="C60" s="110" t="s">
        <v>510</v>
      </c>
      <c r="D60" s="43" t="s">
        <v>256</v>
      </c>
      <c r="E60" s="72">
        <v>228.44159999999999</v>
      </c>
      <c r="F60" s="71"/>
      <c r="G60" s="75" t="s">
        <v>399</v>
      </c>
      <c r="H60" s="40" t="s">
        <v>667</v>
      </c>
      <c r="I60" s="75" t="str">
        <f>IF(J60&lt;=20,"Surface Bureau (SB)",IF(J60&lt;=40,"Surf de Réunion (SR)",IF(J60&lt;=100,"Surf Annexe de Travail (SAT)",IF(J60&lt;=110,"Surf Légale &amp; Sociale (SLS)",IF(J60&lt;=125,"Surf spécifique (SP)",IF(J60&lt;=155,"Surf Services Généraux (SSG)",IF(J60&lt;=165,"Restauration",IF(J60&lt;=180,"Logt de fonction",IF(J60&lt;=195,"Autres surf",IF(J60&lt;=210,"Elts structurels",IF(J60&lt;=230,"Local technique",IF(J60&lt;=240,"Caves et sous-sols",IF(J60&lt;=300,"Circulation",IF(J60&lt;=309,"Combles, caves et ss-sols",IF(J60&lt;=315,"Prolongt ext",IF(J60&lt;=330,"Parking ss-terrain",IF(J60&lt;=350,"Terrasse",IF(J60&lt;=405,"Vides dont trémies","Marches et rampes"))))))))))))))))))</f>
        <v>Surf spécifique (SP)</v>
      </c>
      <c r="J60" s="75">
        <v>111</v>
      </c>
      <c r="K60" s="39" t="str">
        <f>IF(J60&lt;=48,E60,"")</f>
        <v/>
      </c>
      <c r="L60" s="39">
        <f>IF($J60&lt;=193,$E60,"")</f>
        <v>228.44159999999999</v>
      </c>
      <c r="M60" s="39">
        <f>IF($J60&lt;=243,$E60,"")</f>
        <v>228.44159999999999</v>
      </c>
      <c r="N60" s="39">
        <f>IF($J60&lt;=413,$E60,"")</f>
        <v>228.44159999999999</v>
      </c>
      <c r="O60" s="1">
        <v>1</v>
      </c>
    </row>
    <row r="61" spans="1:15" ht="15.75" customHeight="1">
      <c r="A61" s="40"/>
      <c r="B61" s="43" t="s">
        <v>17</v>
      </c>
      <c r="C61" s="110" t="s">
        <v>509</v>
      </c>
      <c r="D61" s="43" t="s">
        <v>256</v>
      </c>
      <c r="E61" s="72">
        <v>82.003399999999999</v>
      </c>
      <c r="F61" s="71"/>
      <c r="G61" s="75" t="s">
        <v>399</v>
      </c>
      <c r="H61" s="40" t="s">
        <v>667</v>
      </c>
      <c r="I61" s="75" t="str">
        <f>IF(J61&lt;=20,"Surface Bureau (SB)",IF(J61&lt;=40,"Surf de Réunion (SR)",IF(J61&lt;=100,"Surf Annexe de Travail (SAT)",IF(J61&lt;=110,"Surf Légale &amp; Sociale (SLS)",IF(J61&lt;=125,"Surf spécifique (SP)",IF(J61&lt;=155,"Surf Services Généraux (SSG)",IF(J61&lt;=165,"Restauration",IF(J61&lt;=180,"Logt de fonction",IF(J61&lt;=195,"Autres surf",IF(J61&lt;=210,"Elts structurels",IF(J61&lt;=230,"Local technique",IF(J61&lt;=240,"Caves et sous-sols",IF(J61&lt;=300,"Circulation",IF(J61&lt;=309,"Combles, caves et ss-sols",IF(J61&lt;=315,"Prolongt ext",IF(J61&lt;=330,"Parking ss-terrain",IF(J61&lt;=350,"Terrasse",IF(J61&lt;=405,"Vides dont trémies","Marches et rampes"))))))))))))))))))</f>
        <v>Surf spécifique (SP)</v>
      </c>
      <c r="J61" s="75">
        <v>111</v>
      </c>
      <c r="K61" s="39" t="str">
        <f>IF(J61&lt;=48,E61,"")</f>
        <v/>
      </c>
      <c r="L61" s="39">
        <f>IF($J61&lt;=193,$E61,"")</f>
        <v>82.003399999999999</v>
      </c>
      <c r="M61" s="39">
        <f>IF($J61&lt;=243,$E61,"")</f>
        <v>82.003399999999999</v>
      </c>
      <c r="N61" s="39">
        <f>IF($J61&lt;=413,$E61,"")</f>
        <v>82.003399999999999</v>
      </c>
    </row>
    <row r="62" spans="1:15" ht="15.75" customHeight="1">
      <c r="A62" s="40"/>
      <c r="B62" s="43" t="s">
        <v>17</v>
      </c>
      <c r="C62" s="100" t="s">
        <v>508</v>
      </c>
      <c r="D62" s="43" t="s">
        <v>256</v>
      </c>
      <c r="E62" s="72">
        <v>31.888200000000001</v>
      </c>
      <c r="F62" s="71"/>
      <c r="G62" s="75" t="s">
        <v>399</v>
      </c>
      <c r="H62" s="40" t="s">
        <v>657</v>
      </c>
      <c r="I62" s="75" t="str">
        <f>IF(J62&lt;=20,"Surface Bureau (SB)",IF(J62&lt;=40,"Surf de Réunion (SR)",IF(J62&lt;=100,"Surf Annexe de Travail (SAT)",IF(J62&lt;=110,"Surf Légale &amp; Sociale (SLS)",IF(J62&lt;=125,"Surf spécifique (SP)",IF(J62&lt;=155,"Surf Services Généraux (SSG)",IF(J62&lt;=165,"Restauration",IF(J62&lt;=180,"Logt de fonction",IF(J62&lt;=195,"Autres surf",IF(J62&lt;=210,"Elts structurels",IF(J62&lt;=230,"Local technique",IF(J62&lt;=240,"Caves et sous-sols",IF(J62&lt;=300,"Circulation",IF(J62&lt;=309,"Combles, caves et ss-sols",IF(J62&lt;=315,"Prolongt ext",IF(J62&lt;=330,"Parking ss-terrain",IF(J62&lt;=350,"Terrasse",IF(J62&lt;=405,"Vides dont trémies","Marches et rampes"))))))))))))))))))</f>
        <v>Surf spécifique (SP)</v>
      </c>
      <c r="J62" s="75">
        <v>112</v>
      </c>
      <c r="K62" s="39" t="str">
        <f>IF(J62&lt;=48,E62,"")</f>
        <v/>
      </c>
      <c r="L62" s="39">
        <f>IF($J62&lt;=193,$E62,"")</f>
        <v>31.888200000000001</v>
      </c>
      <c r="M62" s="39">
        <f>IF($J62&lt;=243,$E62,"")</f>
        <v>31.888200000000001</v>
      </c>
      <c r="N62" s="39">
        <f>IF($J62&lt;=413,$E62,"")</f>
        <v>31.888200000000001</v>
      </c>
      <c r="O62" s="1">
        <v>1</v>
      </c>
    </row>
    <row r="63" spans="1:15" ht="15.75" customHeight="1">
      <c r="A63" s="40" t="s">
        <v>507</v>
      </c>
      <c r="B63" s="43" t="s">
        <v>17</v>
      </c>
      <c r="C63" s="100" t="s">
        <v>505</v>
      </c>
      <c r="D63" s="43" t="s">
        <v>256</v>
      </c>
      <c r="E63" s="72">
        <v>19.471299999999999</v>
      </c>
      <c r="F63" s="71"/>
      <c r="G63" s="75" t="s">
        <v>399</v>
      </c>
      <c r="H63" s="40" t="s">
        <v>656</v>
      </c>
      <c r="I63" s="75" t="str">
        <f>IF(J63&lt;=20,"Surface Bureau (SB)",IF(J63&lt;=40,"Surf de Réunion (SR)",IF(J63&lt;=100,"Surf Annexe de Travail (SAT)",IF(J63&lt;=110,"Surf Légale &amp; Sociale (SLS)",IF(J63&lt;=125,"Surf spécifique (SP)",IF(J63&lt;=155,"Surf Services Généraux (SSG)",IF(J63&lt;=165,"Restauration",IF(J63&lt;=180,"Logt de fonction",IF(J63&lt;=195,"Autres surf",IF(J63&lt;=210,"Elts structurels",IF(J63&lt;=230,"Local technique",IF(J63&lt;=240,"Caves et sous-sols",IF(J63&lt;=300,"Circulation",IF(J63&lt;=309,"Combles, caves et ss-sols",IF(J63&lt;=315,"Prolongt ext",IF(J63&lt;=330,"Parking ss-terrain",IF(J63&lt;=350,"Terrasse",IF(J63&lt;=405,"Vides dont trémies","Marches et rampes"))))))))))))))))))</f>
        <v>Surf spécifique (SP)</v>
      </c>
      <c r="J63" s="75">
        <v>113</v>
      </c>
      <c r="K63" s="39" t="str">
        <f>IF(J63&lt;=48,E63,"")</f>
        <v/>
      </c>
      <c r="L63" s="39">
        <f>IF($J63&lt;=193,$E63,"")</f>
        <v>19.471299999999999</v>
      </c>
      <c r="M63" s="39">
        <f>IF($J63&lt;=243,$E63,"")</f>
        <v>19.471299999999999</v>
      </c>
      <c r="N63" s="39">
        <f>IF($J63&lt;=413,$E63,"")</f>
        <v>19.471299999999999</v>
      </c>
    </row>
    <row r="64" spans="1:15" ht="15.75" customHeight="1">
      <c r="A64" s="40" t="s">
        <v>506</v>
      </c>
      <c r="B64" s="43" t="s">
        <v>17</v>
      </c>
      <c r="C64" s="100" t="s">
        <v>505</v>
      </c>
      <c r="D64" s="43" t="s">
        <v>256</v>
      </c>
      <c r="E64" s="72">
        <v>19.471299999999999</v>
      </c>
      <c r="F64" s="71"/>
      <c r="G64" s="75" t="s">
        <v>399</v>
      </c>
      <c r="H64" s="40" t="s">
        <v>656</v>
      </c>
      <c r="I64" s="40" t="str">
        <f>IF(J64&lt;=20,"Surface Bureau (SB)",IF(J64&lt;=40,"Surf de Réunion (SR)",IF(J64&lt;=100,"Surf Annexe de Travail (SAT)",IF(J64&lt;=110,"Surf Légale &amp; Sociale (SLS)",IF(J64&lt;=125,"Surf spécifique (SP)",IF(J64&lt;=155,"Surf Services Généraux (SSG)",IF(J64&lt;=165,"Restauration",IF(J64&lt;=180,"Logt de fonction",IF(J64&lt;=195,"Autres surf",IF(J64&lt;=210,"Elts structurels",IF(J64&lt;=230,"Local technique",IF(J64&lt;=240,"Caves et sous-sols",IF(J64&lt;=300,"Circulation",IF(J64&lt;=309,"Combles, caves et ss-sols",IF(J64&lt;=315,"Prolongt ext",IF(J64&lt;=330,"Parking ss-terrain",IF(J64&lt;=350,"Terrasse",IF(J64&lt;=405,"Vides dont trémies","Marches et rampes"))))))))))))))))))</f>
        <v>Surf spécifique (SP)</v>
      </c>
      <c r="J64" s="40">
        <v>113</v>
      </c>
      <c r="K64" s="39" t="str">
        <f>IF(J64&lt;=48,E64,"")</f>
        <v/>
      </c>
      <c r="L64" s="39">
        <f>IF($J64&lt;=193,$E64,"")</f>
        <v>19.471299999999999</v>
      </c>
      <c r="M64" s="39">
        <f>IF($J64&lt;=243,$E64,"")</f>
        <v>19.471299999999999</v>
      </c>
      <c r="N64" s="39">
        <f>IF($J64&lt;=413,$E64,"")</f>
        <v>19.471299999999999</v>
      </c>
    </row>
    <row r="65" spans="1:15" ht="15.75" customHeight="1">
      <c r="A65" s="40"/>
      <c r="B65" s="43" t="s">
        <v>17</v>
      </c>
      <c r="C65" s="100" t="s">
        <v>463</v>
      </c>
      <c r="D65" s="43" t="s">
        <v>256</v>
      </c>
      <c r="E65" s="72">
        <v>19.471299999999999</v>
      </c>
      <c r="F65" s="71"/>
      <c r="G65" s="75" t="s">
        <v>399</v>
      </c>
      <c r="H65" s="40" t="s">
        <v>667</v>
      </c>
      <c r="I65" s="75" t="str">
        <f>IF(J65&lt;=20,"Surface Bureau (SB)",IF(J65&lt;=40,"Surf de Réunion (SR)",IF(J65&lt;=100,"Surf Annexe de Travail (SAT)",IF(J65&lt;=110,"Surf Légale &amp; Sociale (SLS)",IF(J65&lt;=125,"Surf spécifique (SP)",IF(J65&lt;=155,"Surf Services Généraux (SSG)",IF(J65&lt;=165,"Restauration",IF(J65&lt;=180,"Logt de fonction",IF(J65&lt;=195,"Autres surf",IF(J65&lt;=210,"Elts structurels",IF(J65&lt;=230,"Local technique",IF(J65&lt;=240,"Caves et sous-sols",IF(J65&lt;=300,"Circulation",IF(J65&lt;=309,"Combles, caves et ss-sols",IF(J65&lt;=315,"Prolongt ext",IF(J65&lt;=330,"Parking ss-terrain",IF(J65&lt;=350,"Terrasse",IF(J65&lt;=405,"Vides dont trémies","Marches et rampes"))))))))))))))))))</f>
        <v>Surf spécifique (SP)</v>
      </c>
      <c r="J65" s="75">
        <v>111</v>
      </c>
      <c r="K65" s="39" t="str">
        <f>IF(J65&lt;=48,E65,"")</f>
        <v/>
      </c>
      <c r="L65" s="39">
        <f>IF($J65&lt;=193,$E65,"")</f>
        <v>19.471299999999999</v>
      </c>
      <c r="M65" s="39">
        <f>IF($J65&lt;=243,$E65,"")</f>
        <v>19.471299999999999</v>
      </c>
      <c r="N65" s="39">
        <f>IF($J65&lt;=413,$E65,"")</f>
        <v>19.471299999999999</v>
      </c>
    </row>
    <row r="66" spans="1:15" ht="15.75" customHeight="1">
      <c r="A66" s="40"/>
      <c r="B66" s="43" t="s">
        <v>17</v>
      </c>
      <c r="C66" s="100" t="s">
        <v>504</v>
      </c>
      <c r="D66" s="43" t="s">
        <v>256</v>
      </c>
      <c r="E66" s="72">
        <v>27.882000000000001</v>
      </c>
      <c r="F66" s="71"/>
      <c r="G66" s="75" t="s">
        <v>399</v>
      </c>
      <c r="H66" s="40" t="s">
        <v>654</v>
      </c>
      <c r="I66" s="75" t="str">
        <f>IF(J66&lt;=20,"Surface Bureau (SB)",IF(J66&lt;=40,"Surf de Réunion (SR)",IF(J66&lt;=100,"Surf Annexe de Travail (SAT)",IF(J66&lt;=110,"Surf Légale &amp; Sociale (SLS)",IF(J66&lt;=125,"Surf spécifique (SP)",IF(J66&lt;=155,"Surf Services Généraux (SSG)",IF(J66&lt;=165,"Restauration",IF(J66&lt;=180,"Logt de fonction",IF(J66&lt;=195,"Autres surf",IF(J66&lt;=210,"Elts structurels",IF(J66&lt;=230,"Local technique",IF(J66&lt;=240,"Caves et sous-sols",IF(J66&lt;=300,"Circulation",IF(J66&lt;=309,"Combles, caves et ss-sols",IF(J66&lt;=315,"Prolongt ext",IF(J66&lt;=330,"Parking ss-terrain",IF(J66&lt;=350,"Terrasse",IF(J66&lt;=405,"Vides dont trémies","Marches et rampes"))))))))))))))))))</f>
        <v>Vides dont trémies</v>
      </c>
      <c r="J66" s="75">
        <v>401</v>
      </c>
      <c r="K66" s="39" t="str">
        <f>IF(J66&lt;=48,E66,"")</f>
        <v/>
      </c>
      <c r="L66" s="39" t="str">
        <f>IF($J66&lt;=193,$E66,"")</f>
        <v/>
      </c>
      <c r="M66" s="39" t="str">
        <f>IF($J66&lt;=243,$E66,"")</f>
        <v/>
      </c>
      <c r="N66" s="39">
        <f>IF($J66&lt;=413,$E66,"")</f>
        <v>27.882000000000001</v>
      </c>
      <c r="O66" s="1">
        <v>1</v>
      </c>
    </row>
    <row r="67" spans="1:15" ht="15.75" customHeight="1">
      <c r="A67" s="40" t="s">
        <v>503</v>
      </c>
      <c r="B67" s="43" t="s">
        <v>17</v>
      </c>
      <c r="C67" s="44" t="s">
        <v>502</v>
      </c>
      <c r="D67" s="43" t="s">
        <v>256</v>
      </c>
      <c r="E67" s="72">
        <v>15.98</v>
      </c>
      <c r="F67" s="71"/>
      <c r="G67" s="40" t="s">
        <v>52</v>
      </c>
      <c r="H67" s="40" t="s">
        <v>118</v>
      </c>
      <c r="I67" s="40" t="str">
        <f>IF(J67&lt;=20,"Surface Bureau (SB)",IF(J67&lt;=40,"Surf de Réunion (SR)",IF(J67&lt;=100,"Surf Annexe de Travail (SAT)",IF(J67&lt;=110,"Surf Légale &amp; Sociale (SLS)",IF(J67&lt;=125,"Surf spécifique (SP)",IF(J67&lt;=155,"Surf Services Généraux (SSG)",IF(J67&lt;=165,"Restauration",IF(J67&lt;=180,"Logt de fonction",IF(J67&lt;=195,"Autres surf",IF(J67&lt;=210,"Elts structurels",IF(J67&lt;=230,"Local technique",IF(J67&lt;=240,"Caves et sous-sols",IF(J67&lt;=300,"Circulation",IF(J67&lt;=309,"Combles, caves et ss-sols",IF(J67&lt;=315,"Prolongt ext",IF(J67&lt;=330,"Parking ss-terrain",IF(J67&lt;=350,"Terrasse",IF(J67&lt;=405,"Vides dont trémies","Marches et rampes"))))))))))))))))))</f>
        <v>Surface Bureau (SB)</v>
      </c>
      <c r="J67" s="40">
        <v>1</v>
      </c>
      <c r="K67" s="39">
        <f>IF(J67&lt;=48,E67,"")</f>
        <v>15.98</v>
      </c>
      <c r="L67" s="39">
        <f>IF($J67&lt;=193,$E67,"")</f>
        <v>15.98</v>
      </c>
      <c r="M67" s="39">
        <f>IF($J67&lt;=243,$E67,"")</f>
        <v>15.98</v>
      </c>
      <c r="N67" s="39">
        <f>IF($J67&lt;=413,$E67,"")</f>
        <v>15.98</v>
      </c>
      <c r="O67" s="1">
        <v>1</v>
      </c>
    </row>
    <row r="68" spans="1:15" ht="15.75" customHeight="1">
      <c r="A68" s="40" t="s">
        <v>501</v>
      </c>
      <c r="B68" s="43" t="s">
        <v>17</v>
      </c>
      <c r="C68" s="44" t="s">
        <v>6</v>
      </c>
      <c r="D68" s="43" t="s">
        <v>256</v>
      </c>
      <c r="E68" s="72">
        <v>31.43</v>
      </c>
      <c r="F68" s="71">
        <v>3</v>
      </c>
      <c r="G68" s="40" t="s">
        <v>52</v>
      </c>
      <c r="H68" s="40" t="s">
        <v>118</v>
      </c>
      <c r="I68" s="40" t="str">
        <f>IF(J68&lt;=20,"Surface Bureau (SB)",IF(J68&lt;=40,"Surf de Réunion (SR)",IF(J68&lt;=100,"Surf Annexe de Travail (SAT)",IF(J68&lt;=110,"Surf Légale &amp; Sociale (SLS)",IF(J68&lt;=125,"Surf spécifique (SP)",IF(J68&lt;=155,"Surf Services Généraux (SSG)",IF(J68&lt;=165,"Restauration",IF(J68&lt;=180,"Logt de fonction",IF(J68&lt;=195,"Autres surf",IF(J68&lt;=210,"Elts structurels",IF(J68&lt;=230,"Local technique",IF(J68&lt;=240,"Caves et sous-sols",IF(J68&lt;=300,"Circulation",IF(J68&lt;=309,"Combles, caves et ss-sols",IF(J68&lt;=315,"Prolongt ext",IF(J68&lt;=330,"Parking ss-terrain",IF(J68&lt;=350,"Terrasse",IF(J68&lt;=405,"Vides dont trémies","Marches et rampes"))))))))))))))))))</f>
        <v>Surface Bureau (SB)</v>
      </c>
      <c r="J68" s="40">
        <v>1</v>
      </c>
      <c r="K68" s="39">
        <f>IF(J68&lt;=48,E68,"")</f>
        <v>31.43</v>
      </c>
      <c r="L68" s="39">
        <f>IF($J68&lt;=193,$E68,"")</f>
        <v>31.43</v>
      </c>
      <c r="M68" s="39">
        <f>IF($J68&lt;=243,$E68,"")</f>
        <v>31.43</v>
      </c>
      <c r="N68" s="39">
        <f>IF($J68&lt;=413,$E68,"")</f>
        <v>31.43</v>
      </c>
      <c r="O68" s="1">
        <v>1</v>
      </c>
    </row>
    <row r="69" spans="1:15" ht="15.75" customHeight="1">
      <c r="A69" s="40" t="s">
        <v>500</v>
      </c>
      <c r="B69" s="43" t="s">
        <v>17</v>
      </c>
      <c r="C69" s="44" t="s">
        <v>108</v>
      </c>
      <c r="D69" s="43" t="s">
        <v>256</v>
      </c>
      <c r="E69" s="72">
        <v>8.61</v>
      </c>
      <c r="F69" s="71"/>
      <c r="G69" s="40" t="s">
        <v>52</v>
      </c>
      <c r="H69" s="40" t="s">
        <v>663</v>
      </c>
      <c r="I69" s="40" t="str">
        <f>IF(J69&lt;=20,"Surface Bureau (SB)",IF(J69&lt;=40,"Surf de Réunion (SR)",IF(J69&lt;=100,"Surf Annexe de Travail (SAT)",IF(J69&lt;=110,"Surf Légale &amp; Sociale (SLS)",IF(J69&lt;=125,"Surf spécifique (SP)",IF(J69&lt;=155,"Surf Services Généraux (SSG)",IF(J69&lt;=165,"Restauration",IF(J69&lt;=180,"Logt de fonction",IF(J69&lt;=195,"Autres surf",IF(J69&lt;=210,"Elts structurels",IF(J69&lt;=230,"Local technique",IF(J69&lt;=240,"Caves et sous-sols",IF(J69&lt;=300,"Circulation",IF(J69&lt;=309,"Combles, caves et ss-sols",IF(J69&lt;=315,"Prolongt ext",IF(J69&lt;=330,"Parking ss-terrain",IF(J69&lt;=350,"Terrasse",IF(J69&lt;=405,"Vides dont trémies","Marches et rampes"))))))))))))))))))</f>
        <v>Surf spécifique (SP)</v>
      </c>
      <c r="J69" s="40">
        <v>116</v>
      </c>
      <c r="K69" s="39" t="str">
        <f>IF(J69&lt;=48,E69,"")</f>
        <v/>
      </c>
      <c r="L69" s="39">
        <f>IF($J69&lt;=193,$E69,"")</f>
        <v>8.61</v>
      </c>
      <c r="M69" s="39">
        <f>IF($J69&lt;=243,$E69,"")</f>
        <v>8.61</v>
      </c>
      <c r="N69" s="39">
        <f>IF($J69&lt;=413,$E69,"")</f>
        <v>8.61</v>
      </c>
      <c r="O69" s="1">
        <v>1</v>
      </c>
    </row>
    <row r="70" spans="1:15" ht="15.75" customHeight="1">
      <c r="A70" s="40" t="s">
        <v>499</v>
      </c>
      <c r="B70" s="43" t="s">
        <v>17</v>
      </c>
      <c r="C70" s="44" t="s">
        <v>498</v>
      </c>
      <c r="D70" s="43" t="s">
        <v>256</v>
      </c>
      <c r="E70" s="72">
        <v>20.45</v>
      </c>
      <c r="F70" s="71"/>
      <c r="G70" s="75" t="s">
        <v>49</v>
      </c>
      <c r="H70" s="40" t="s">
        <v>657</v>
      </c>
      <c r="I70" s="40" t="str">
        <f>IF(J70&lt;=20,"Surface Bureau (SB)",IF(J70&lt;=40,"Surf de Réunion (SR)",IF(J70&lt;=100,"Surf Annexe de Travail (SAT)",IF(J70&lt;=110,"Surf Légale &amp; Sociale (SLS)",IF(J70&lt;=125,"Surf spécifique (SP)",IF(J70&lt;=155,"Surf Services Généraux (SSG)",IF(J70&lt;=165,"Restauration",IF(J70&lt;=180,"Logt de fonction",IF(J70&lt;=195,"Autres surf",IF(J70&lt;=210,"Elts structurels",IF(J70&lt;=230,"Local technique",IF(J70&lt;=240,"Caves et sous-sols",IF(J70&lt;=300,"Circulation",IF(J70&lt;=309,"Combles, caves et ss-sols",IF(J70&lt;=315,"Prolongt ext",IF(J70&lt;=330,"Parking ss-terrain",IF(J70&lt;=350,"Terrasse",IF(J70&lt;=405,"Vides dont trémies","Marches et rampes"))))))))))))))))))</f>
        <v>Surf spécifique (SP)</v>
      </c>
      <c r="J70" s="40">
        <v>112</v>
      </c>
      <c r="K70" s="39" t="str">
        <f>IF(J70&lt;=48,E70,"")</f>
        <v/>
      </c>
      <c r="L70" s="39">
        <f>IF($J70&lt;=193,$E70,"")</f>
        <v>20.45</v>
      </c>
      <c r="M70" s="39">
        <f>IF($J70&lt;=243,$E70,"")</f>
        <v>20.45</v>
      </c>
      <c r="N70" s="39">
        <f>IF($J70&lt;=413,$E70,"")</f>
        <v>20.45</v>
      </c>
      <c r="O70" s="1">
        <v>1</v>
      </c>
    </row>
    <row r="71" spans="1:15" ht="15.75" customHeight="1">
      <c r="A71" s="40" t="s">
        <v>497</v>
      </c>
      <c r="B71" s="43" t="s">
        <v>17</v>
      </c>
      <c r="C71" s="44" t="s">
        <v>122</v>
      </c>
      <c r="D71" s="43" t="s">
        <v>256</v>
      </c>
      <c r="E71" s="72">
        <v>29.7</v>
      </c>
      <c r="F71" s="71">
        <v>2</v>
      </c>
      <c r="G71" s="40" t="s">
        <v>52</v>
      </c>
      <c r="H71" s="40" t="s">
        <v>118</v>
      </c>
      <c r="I71" s="40" t="str">
        <f>IF(J71&lt;=20,"Surface Bureau (SB)",IF(J71&lt;=40,"Surf de Réunion (SR)",IF(J71&lt;=100,"Surf Annexe de Travail (SAT)",IF(J71&lt;=110,"Surf Légale &amp; Sociale (SLS)",IF(J71&lt;=125,"Surf spécifique (SP)",IF(J71&lt;=155,"Surf Services Généraux (SSG)",IF(J71&lt;=165,"Restauration",IF(J71&lt;=180,"Logt de fonction",IF(J71&lt;=195,"Autres surf",IF(J71&lt;=210,"Elts structurels",IF(J71&lt;=230,"Local technique",IF(J71&lt;=240,"Caves et sous-sols",IF(J71&lt;=300,"Circulation",IF(J71&lt;=309,"Combles, caves et ss-sols",IF(J71&lt;=315,"Prolongt ext",IF(J71&lt;=330,"Parking ss-terrain",IF(J71&lt;=350,"Terrasse",IF(J71&lt;=405,"Vides dont trémies","Marches et rampes"))))))))))))))))))</f>
        <v>Surface Bureau (SB)</v>
      </c>
      <c r="J71" s="40">
        <v>1</v>
      </c>
      <c r="K71" s="39">
        <f>IF(J71&lt;=48,E71,"")</f>
        <v>29.7</v>
      </c>
      <c r="L71" s="39">
        <f>IF($J71&lt;=193,$E71,"")</f>
        <v>29.7</v>
      </c>
      <c r="M71" s="39">
        <f>IF($J71&lt;=243,$E71,"")</f>
        <v>29.7</v>
      </c>
      <c r="N71" s="39">
        <f>IF($J71&lt;=413,$E71,"")</f>
        <v>29.7</v>
      </c>
      <c r="O71" s="1">
        <v>1</v>
      </c>
    </row>
    <row r="72" spans="1:15" ht="15.75" customHeight="1">
      <c r="A72" s="40" t="s">
        <v>496</v>
      </c>
      <c r="B72" s="43" t="s">
        <v>17</v>
      </c>
      <c r="C72" s="44" t="s">
        <v>6</v>
      </c>
      <c r="D72" s="43" t="s">
        <v>256</v>
      </c>
      <c r="E72" s="72">
        <v>16.649999999999999</v>
      </c>
      <c r="F72" s="71">
        <v>1</v>
      </c>
      <c r="G72" s="40" t="s">
        <v>52</v>
      </c>
      <c r="H72" s="40" t="s">
        <v>118</v>
      </c>
      <c r="I72" s="40" t="str">
        <f>IF(J72&lt;=20,"Surface Bureau (SB)",IF(J72&lt;=40,"Surf de Réunion (SR)",IF(J72&lt;=100,"Surf Annexe de Travail (SAT)",IF(J72&lt;=110,"Surf Légale &amp; Sociale (SLS)",IF(J72&lt;=125,"Surf spécifique (SP)",IF(J72&lt;=155,"Surf Services Généraux (SSG)",IF(J72&lt;=165,"Restauration",IF(J72&lt;=180,"Logt de fonction",IF(J72&lt;=195,"Autres surf",IF(J72&lt;=210,"Elts structurels",IF(J72&lt;=230,"Local technique",IF(J72&lt;=240,"Caves et sous-sols",IF(J72&lt;=300,"Circulation",IF(J72&lt;=309,"Combles, caves et ss-sols",IF(J72&lt;=315,"Prolongt ext",IF(J72&lt;=330,"Parking ss-terrain",IF(J72&lt;=350,"Terrasse",IF(J72&lt;=405,"Vides dont trémies","Marches et rampes"))))))))))))))))))</f>
        <v>Surface Bureau (SB)</v>
      </c>
      <c r="J72" s="40">
        <v>1</v>
      </c>
      <c r="K72" s="39">
        <f>IF(J72&lt;=48,E72,"")</f>
        <v>16.649999999999999</v>
      </c>
      <c r="L72" s="39">
        <f>IF($J72&lt;=193,$E72,"")</f>
        <v>16.649999999999999</v>
      </c>
      <c r="M72" s="39">
        <f>IF($J72&lt;=243,$E72,"")</f>
        <v>16.649999999999999</v>
      </c>
      <c r="N72" s="39">
        <f>IF($J72&lt;=413,$E72,"")</f>
        <v>16.649999999999999</v>
      </c>
      <c r="O72" s="1">
        <v>1</v>
      </c>
    </row>
    <row r="73" spans="1:15" ht="15.75" customHeight="1">
      <c r="A73" s="40" t="s">
        <v>495</v>
      </c>
      <c r="B73" s="43" t="s">
        <v>17</v>
      </c>
      <c r="C73" s="44" t="s">
        <v>494</v>
      </c>
      <c r="D73" s="43" t="s">
        <v>256</v>
      </c>
      <c r="E73" s="72">
        <v>27.81</v>
      </c>
      <c r="F73" s="71">
        <v>1</v>
      </c>
      <c r="G73" s="75" t="s">
        <v>49</v>
      </c>
      <c r="H73" s="40" t="s">
        <v>118</v>
      </c>
      <c r="I73" s="75" t="str">
        <f>IF(J73&lt;=20,"Surface Bureau (SB)",IF(J73&lt;=40,"Surf de Réunion (SR)",IF(J73&lt;=100,"Surf Annexe de Travail (SAT)",IF(J73&lt;=110,"Surf Légale &amp; Sociale (SLS)",IF(J73&lt;=125,"Surf spécifique (SP)",IF(J73&lt;=155,"Surf Services Généraux (SSG)",IF(J73&lt;=165,"Restauration",IF(J73&lt;=180,"Logt de fonction",IF(J73&lt;=195,"Autres surf",IF(J73&lt;=210,"Elts structurels",IF(J73&lt;=230,"Local technique",IF(J73&lt;=240,"Caves et sous-sols",IF(J73&lt;=300,"Circulation",IF(J73&lt;=309,"Combles, caves et ss-sols",IF(J73&lt;=315,"Prolongt ext",IF(J73&lt;=330,"Parking ss-terrain",IF(J73&lt;=350,"Terrasse",IF(J73&lt;=405,"Vides dont trémies","Marches et rampes"))))))))))))))))))</f>
        <v>Surf Légale &amp; Sociale (SLS)</v>
      </c>
      <c r="J73" s="75">
        <v>102</v>
      </c>
      <c r="K73" s="39" t="str">
        <f>IF(J73&lt;=48,E73,"")</f>
        <v/>
      </c>
      <c r="L73" s="39">
        <f>IF($J73&lt;=193,$E73,"")</f>
        <v>27.81</v>
      </c>
      <c r="M73" s="39">
        <f>IF($J73&lt;=243,$E73,"")</f>
        <v>27.81</v>
      </c>
      <c r="N73" s="39">
        <f>IF($J73&lt;=413,$E73,"")</f>
        <v>27.81</v>
      </c>
      <c r="O73" s="1">
        <v>1</v>
      </c>
    </row>
    <row r="74" spans="1:15" ht="15.75" customHeight="1">
      <c r="A74" s="40" t="s">
        <v>493</v>
      </c>
      <c r="B74" s="43" t="s">
        <v>17</v>
      </c>
      <c r="C74" s="44" t="s">
        <v>492</v>
      </c>
      <c r="D74" s="43" t="s">
        <v>256</v>
      </c>
      <c r="E74" s="72">
        <v>16.46</v>
      </c>
      <c r="F74" s="71">
        <v>1</v>
      </c>
      <c r="G74" s="75" t="s">
        <v>49</v>
      </c>
      <c r="H74" s="40" t="s">
        <v>118</v>
      </c>
      <c r="I74" s="40" t="str">
        <f>IF(J74&lt;=20,"Surface Bureau (SB)",IF(J74&lt;=40,"Surf de Réunion (SR)",IF(J74&lt;=100,"Surf Annexe de Travail (SAT)",IF(J74&lt;=110,"Surf Légale &amp; Sociale (SLS)",IF(J74&lt;=125,"Surf spécifique (SP)",IF(J74&lt;=155,"Surf Services Généraux (SSG)",IF(J74&lt;=165,"Restauration",IF(J74&lt;=180,"Logt de fonction",IF(J74&lt;=195,"Autres surf",IF(J74&lt;=210,"Elts structurels",IF(J74&lt;=230,"Local technique",IF(J74&lt;=240,"Caves et sous-sols",IF(J74&lt;=300,"Circulation",IF(J74&lt;=309,"Combles, caves et ss-sols",IF(J74&lt;=315,"Prolongt ext",IF(J74&lt;=330,"Parking ss-terrain",IF(J74&lt;=350,"Terrasse",IF(J74&lt;=405,"Vides dont trémies","Marches et rampes"))))))))))))))))))</f>
        <v>Surf Légale &amp; Sociale (SLS)</v>
      </c>
      <c r="J74" s="40">
        <v>102</v>
      </c>
      <c r="K74" s="39" t="str">
        <f>IF(J74&lt;=48,E74,"")</f>
        <v/>
      </c>
      <c r="L74" s="39">
        <f>IF($J74&lt;=193,$E74,"")</f>
        <v>16.46</v>
      </c>
      <c r="M74" s="39">
        <f>IF($J74&lt;=243,$E74,"")</f>
        <v>16.46</v>
      </c>
      <c r="N74" s="39">
        <f>IF($J74&lt;=413,$E74,"")</f>
        <v>16.46</v>
      </c>
      <c r="O74" s="1">
        <v>1</v>
      </c>
    </row>
    <row r="75" spans="1:15" ht="15.75" customHeight="1">
      <c r="A75" s="40" t="s">
        <v>491</v>
      </c>
      <c r="B75" s="43" t="s">
        <v>17</v>
      </c>
      <c r="C75" s="44" t="s">
        <v>490</v>
      </c>
      <c r="D75" s="43" t="s">
        <v>256</v>
      </c>
      <c r="E75" s="72">
        <v>39.115000000000002</v>
      </c>
      <c r="F75" s="71"/>
      <c r="G75" s="40" t="s">
        <v>399</v>
      </c>
      <c r="H75" s="40" t="s">
        <v>118</v>
      </c>
      <c r="I75" s="40" t="str">
        <f>IF(J75&lt;=20,"Surface Bureau (SB)",IF(J75&lt;=40,"Surf de Réunion (SR)",IF(J75&lt;=100,"Surf Annexe de Travail (SAT)",IF(J75&lt;=110,"Surf Légale &amp; Sociale (SLS)",IF(J75&lt;=125,"Surf spécifique (SP)",IF(J75&lt;=155,"Surf Services Généraux (SSG)",IF(J75&lt;=165,"Restauration",IF(J75&lt;=180,"Logt de fonction",IF(J75&lt;=195,"Autres surf",IF(J75&lt;=210,"Elts structurels",IF(J75&lt;=230,"Local technique",IF(J75&lt;=240,"Caves et sous-sols",IF(J75&lt;=300,"Circulation",IF(J75&lt;=309,"Combles, caves et ss-sols",IF(J75&lt;=315,"Prolongt ext",IF(J75&lt;=330,"Parking ss-terrain",IF(J75&lt;=350,"Terrasse",IF(J75&lt;=405,"Vides dont trémies","Marches et rampes"))))))))))))))))))</f>
        <v>Surf spécifique (SP)</v>
      </c>
      <c r="J75" s="40">
        <v>117</v>
      </c>
      <c r="K75" s="39" t="str">
        <f>IF(J75&lt;=48,E75,"")</f>
        <v/>
      </c>
      <c r="L75" s="39">
        <f>IF($J75&lt;=193,$E75,"")</f>
        <v>39.115000000000002</v>
      </c>
      <c r="M75" s="39">
        <f>IF($J75&lt;=243,$E75,"")</f>
        <v>39.115000000000002</v>
      </c>
      <c r="N75" s="39">
        <f>IF($J75&lt;=413,$E75,"")</f>
        <v>39.115000000000002</v>
      </c>
      <c r="O75" s="1">
        <v>1</v>
      </c>
    </row>
    <row r="76" spans="1:15" ht="15.75" customHeight="1">
      <c r="A76" s="40" t="s">
        <v>489</v>
      </c>
      <c r="B76" s="43" t="s">
        <v>17</v>
      </c>
      <c r="C76" s="44" t="s">
        <v>488</v>
      </c>
      <c r="D76" s="43" t="s">
        <v>256</v>
      </c>
      <c r="E76" s="72">
        <v>18.850000000000001</v>
      </c>
      <c r="F76" s="71"/>
      <c r="G76" s="40" t="s">
        <v>49</v>
      </c>
      <c r="H76" s="40" t="s">
        <v>118</v>
      </c>
      <c r="I76" s="40" t="str">
        <f>IF(J76&lt;=20,"Surface Bureau (SB)",IF(J76&lt;=40,"Surf de Réunion (SR)",IF(J76&lt;=100,"Surf Annexe de Travail (SAT)",IF(J76&lt;=110,"Surf Légale &amp; Sociale (SLS)",IF(J76&lt;=125,"Surf spécifique (SP)",IF(J76&lt;=155,"Surf Services Généraux (SSG)",IF(J76&lt;=165,"Restauration",IF(J76&lt;=180,"Logt de fonction",IF(J76&lt;=195,"Autres surf",IF(J76&lt;=210,"Elts structurels",IF(J76&lt;=230,"Local technique",IF(J76&lt;=240,"Caves et sous-sols",IF(J76&lt;=300,"Circulation",IF(J76&lt;=309,"Combles, caves et ss-sols",IF(J76&lt;=315,"Prolongt ext",IF(J76&lt;=330,"Parking ss-terrain",IF(J76&lt;=350,"Terrasse",IF(J76&lt;=405,"Vides dont trémies","Marches et rampes"))))))))))))))))))</f>
        <v>Surf spécifique (SP)</v>
      </c>
      <c r="J76" s="40">
        <v>117</v>
      </c>
      <c r="K76" s="39" t="str">
        <f>IF(J76&lt;=48,E76,"")</f>
        <v/>
      </c>
      <c r="L76" s="39">
        <f>IF($J76&lt;=193,$E76,"")</f>
        <v>18.850000000000001</v>
      </c>
      <c r="M76" s="39">
        <f>IF($J76&lt;=243,$E76,"")</f>
        <v>18.850000000000001</v>
      </c>
      <c r="N76" s="39">
        <f>IF($J76&lt;=413,$E76,"")</f>
        <v>18.850000000000001</v>
      </c>
      <c r="O76" s="1">
        <v>1</v>
      </c>
    </row>
    <row r="77" spans="1:15" ht="15.75" customHeight="1">
      <c r="A77" s="40" t="s">
        <v>487</v>
      </c>
      <c r="B77" s="43" t="s">
        <v>17</v>
      </c>
      <c r="C77" s="44" t="s">
        <v>486</v>
      </c>
      <c r="D77" s="43" t="s">
        <v>256</v>
      </c>
      <c r="E77" s="72">
        <f>29.383+35.7</f>
        <v>65.082999999999998</v>
      </c>
      <c r="F77" s="71"/>
      <c r="G77" s="40" t="s">
        <v>217</v>
      </c>
      <c r="H77" s="40" t="s">
        <v>669</v>
      </c>
      <c r="I77" s="40" t="str">
        <f>IF(J77&lt;=20,"Surface Bureau (SB)",IF(J77&lt;=40,"Surf de Réunion (SR)",IF(J77&lt;=100,"Surf Annexe de Travail (SAT)",IF(J77&lt;=110,"Surf Légale &amp; Sociale (SLS)",IF(J77&lt;=125,"Surf spécifique (SP)",IF(J77&lt;=155,"Surf Services Généraux (SSG)",IF(J77&lt;=165,"Restauration",IF(J77&lt;=180,"Logt de fonction",IF(J77&lt;=195,"Autres surf",IF(J77&lt;=210,"Elts structurels",IF(J77&lt;=230,"Local technique",IF(J77&lt;=240,"Caves et sous-sols",IF(J77&lt;=300,"Circulation",IF(J77&lt;=309,"Combles, caves et ss-sols",IF(J77&lt;=315,"Prolongt ext",IF(J77&lt;=330,"Parking ss-terrain",IF(J77&lt;=350,"Terrasse",IF(J77&lt;=405,"Vides dont trémies","Marches et rampes"))))))))))))))))))</f>
        <v>Surf spécifique (SP)</v>
      </c>
      <c r="J77" s="40">
        <v>117</v>
      </c>
      <c r="K77" s="39" t="str">
        <f>IF(J77&lt;=48,E77,"")</f>
        <v/>
      </c>
      <c r="L77" s="39">
        <f>IF($J77&lt;=193,$E77,"")</f>
        <v>65.082999999999998</v>
      </c>
      <c r="M77" s="39">
        <f>IF($J77&lt;=243,$E77,"")</f>
        <v>65.082999999999998</v>
      </c>
      <c r="N77" s="39">
        <f>IF($J77&lt;=413,$E77,"")</f>
        <v>65.082999999999998</v>
      </c>
      <c r="O77" s="1">
        <v>1</v>
      </c>
    </row>
    <row r="78" spans="1:15" ht="15.75" customHeight="1">
      <c r="A78" s="40"/>
      <c r="B78" s="43" t="s">
        <v>17</v>
      </c>
      <c r="C78" s="44" t="s">
        <v>485</v>
      </c>
      <c r="D78" s="43" t="s">
        <v>256</v>
      </c>
      <c r="E78" s="72">
        <v>169.30609999999999</v>
      </c>
      <c r="F78" s="71"/>
      <c r="G78" s="75" t="s">
        <v>49</v>
      </c>
      <c r="H78" s="40" t="s">
        <v>667</v>
      </c>
      <c r="I78" s="75" t="str">
        <f>IF(J78&lt;=20,"Surface Bureau (SB)",IF(J78&lt;=40,"Surf de Réunion (SR)",IF(J78&lt;=100,"Surf Annexe de Travail (SAT)",IF(J78&lt;=110,"Surf Légale &amp; Sociale (SLS)",IF(J78&lt;=125,"Surf spécifique (SP)",IF(J78&lt;=155,"Surf Services Généraux (SSG)",IF(J78&lt;=165,"Restauration",IF(J78&lt;=180,"Logt de fonction",IF(J78&lt;=195,"Autres surf",IF(J78&lt;=210,"Elts structurels",IF(J78&lt;=230,"Local technique",IF(J78&lt;=240,"Caves et sous-sols",IF(J78&lt;=300,"Circulation",IF(J78&lt;=309,"Combles, caves et ss-sols",IF(J78&lt;=315,"Prolongt ext",IF(J78&lt;=330,"Parking ss-terrain",IF(J78&lt;=350,"Terrasse",IF(J78&lt;=405,"Vides dont trémies","Marches et rampes"))))))))))))))))))</f>
        <v>Surf spécifique (SP)</v>
      </c>
      <c r="J78" s="75">
        <v>111</v>
      </c>
      <c r="K78" s="39" t="str">
        <f>IF(J78&lt;=48,E78,"")</f>
        <v/>
      </c>
      <c r="L78" s="39">
        <f>IF($J78&lt;=193,$E78,"")</f>
        <v>169.30609999999999</v>
      </c>
      <c r="M78" s="39">
        <f>IF($J78&lt;=243,$E78,"")</f>
        <v>169.30609999999999</v>
      </c>
      <c r="N78" s="39">
        <f>IF($J78&lt;=413,$E78,"")</f>
        <v>169.30609999999999</v>
      </c>
    </row>
    <row r="79" spans="1:15" ht="15.75" customHeight="1">
      <c r="A79" s="40" t="s">
        <v>484</v>
      </c>
      <c r="B79" s="43" t="s">
        <v>17</v>
      </c>
      <c r="C79" s="44" t="s">
        <v>483</v>
      </c>
      <c r="D79" s="43" t="s">
        <v>256</v>
      </c>
      <c r="E79" s="72">
        <v>11.56</v>
      </c>
      <c r="F79" s="71"/>
      <c r="G79" s="75" t="s">
        <v>49</v>
      </c>
      <c r="H79" s="40" t="s">
        <v>657</v>
      </c>
      <c r="I79" s="75" t="str">
        <f>IF(J79&lt;=20,"Surface Bureau (SB)",IF(J79&lt;=40,"Surf de Réunion (SR)",IF(J79&lt;=100,"Surf Annexe de Travail (SAT)",IF(J79&lt;=110,"Surf Légale &amp; Sociale (SLS)",IF(J79&lt;=125,"Surf spécifique (SP)",IF(J79&lt;=155,"Surf Services Généraux (SSG)",IF(J79&lt;=165,"Restauration",IF(J79&lt;=180,"Logt de fonction",IF(J79&lt;=195,"Autres surf",IF(J79&lt;=210,"Elts structurels",IF(J79&lt;=230,"Local technique",IF(J79&lt;=240,"Caves et sous-sols",IF(J79&lt;=300,"Circulation",IF(J79&lt;=309,"Combles, caves et ss-sols",IF(J79&lt;=315,"Prolongt ext",IF(J79&lt;=330,"Parking ss-terrain",IF(J79&lt;=350,"Terrasse",IF(J79&lt;=405,"Vides dont trémies","Marches et rampes"))))))))))))))))))</f>
        <v>Surf spécifique (SP)</v>
      </c>
      <c r="J79" s="75">
        <v>112</v>
      </c>
      <c r="K79" s="39" t="str">
        <f>IF(J79&lt;=48,E79,"")</f>
        <v/>
      </c>
      <c r="L79" s="39">
        <f>IF($J79&lt;=193,$E79,"")</f>
        <v>11.56</v>
      </c>
      <c r="M79" s="39">
        <f>IF($J79&lt;=243,$E79,"")</f>
        <v>11.56</v>
      </c>
      <c r="N79" s="39">
        <f>IF($J79&lt;=413,$E79,"")</f>
        <v>11.56</v>
      </c>
      <c r="O79" s="1">
        <v>1</v>
      </c>
    </row>
    <row r="80" spans="1:15" ht="15.75" customHeight="1">
      <c r="A80" s="40" t="s">
        <v>482</v>
      </c>
      <c r="B80" s="43" t="s">
        <v>17</v>
      </c>
      <c r="C80" s="44" t="s">
        <v>34</v>
      </c>
      <c r="D80" s="43" t="s">
        <v>256</v>
      </c>
      <c r="E80" s="72">
        <v>5.08</v>
      </c>
      <c r="F80" s="71"/>
      <c r="G80" s="75" t="s">
        <v>49</v>
      </c>
      <c r="H80" s="40" t="s">
        <v>657</v>
      </c>
      <c r="I80" s="40" t="str">
        <f>IF(J80&lt;=20,"Surface Bureau (SB)",IF(J80&lt;=40,"Surf de Réunion (SR)",IF(J80&lt;=100,"Surf Annexe de Travail (SAT)",IF(J80&lt;=110,"Surf Légale &amp; Sociale (SLS)",IF(J80&lt;=125,"Surf spécifique (SP)",IF(J80&lt;=155,"Surf Services Généraux (SSG)",IF(J80&lt;=165,"Restauration",IF(J80&lt;=180,"Logt de fonction",IF(J80&lt;=195,"Autres surf",IF(J80&lt;=210,"Elts structurels",IF(J80&lt;=230,"Local technique",IF(J80&lt;=240,"Caves et sous-sols",IF(J80&lt;=300,"Circulation",IF(J80&lt;=309,"Combles, caves et ss-sols",IF(J80&lt;=315,"Prolongt ext",IF(J80&lt;=330,"Parking ss-terrain",IF(J80&lt;=350,"Terrasse",IF(J80&lt;=405,"Vides dont trémies","Marches et rampes"))))))))))))))))))</f>
        <v>Surf spécifique (SP)</v>
      </c>
      <c r="J80" s="40">
        <v>112</v>
      </c>
      <c r="K80" s="39" t="str">
        <f>IF(J80&lt;=48,E80,"")</f>
        <v/>
      </c>
      <c r="L80" s="39">
        <f>IF($J80&lt;=193,$E80,"")</f>
        <v>5.08</v>
      </c>
      <c r="M80" s="39">
        <f>IF($J80&lt;=243,$E80,"")</f>
        <v>5.08</v>
      </c>
      <c r="N80" s="39">
        <f>IF($J80&lt;=413,$E80,"")</f>
        <v>5.08</v>
      </c>
      <c r="O80" s="1">
        <v>1</v>
      </c>
    </row>
    <row r="81" spans="1:15" ht="15.75" customHeight="1">
      <c r="A81" s="40"/>
      <c r="B81" s="43" t="s">
        <v>17</v>
      </c>
      <c r="C81" s="44" t="s">
        <v>481</v>
      </c>
      <c r="D81" s="43" t="s">
        <v>256</v>
      </c>
      <c r="E81" s="72">
        <v>60.081699999999998</v>
      </c>
      <c r="F81" s="71"/>
      <c r="G81" s="75" t="s">
        <v>49</v>
      </c>
      <c r="H81" s="40" t="s">
        <v>667</v>
      </c>
      <c r="I81" s="75" t="str">
        <f>IF(J81&lt;=20,"Surface Bureau (SB)",IF(J81&lt;=40,"Surf de Réunion (SR)",IF(J81&lt;=100,"Surf Annexe de Travail (SAT)",IF(J81&lt;=110,"Surf Légale &amp; Sociale (SLS)",IF(J81&lt;=125,"Surf spécifique (SP)",IF(J81&lt;=155,"Surf Services Généraux (SSG)",IF(J81&lt;=165,"Restauration",IF(J81&lt;=180,"Logt de fonction",IF(J81&lt;=195,"Autres surf",IF(J81&lt;=210,"Elts structurels",IF(J81&lt;=230,"Local technique",IF(J81&lt;=240,"Caves et sous-sols",IF(J81&lt;=300,"Circulation",IF(J81&lt;=309,"Combles, caves et ss-sols",IF(J81&lt;=315,"Prolongt ext",IF(J81&lt;=330,"Parking ss-terrain",IF(J81&lt;=350,"Terrasse",IF(J81&lt;=405,"Vides dont trémies","Marches et rampes"))))))))))))))))))</f>
        <v>Surf spécifique (SP)</v>
      </c>
      <c r="J81" s="75">
        <v>111</v>
      </c>
      <c r="K81" s="39" t="str">
        <f>IF(J81&lt;=48,E81,"")</f>
        <v/>
      </c>
      <c r="L81" s="39">
        <f>IF($J81&lt;=193,$E81,"")</f>
        <v>60.081699999999998</v>
      </c>
      <c r="M81" s="39">
        <f>IF($J81&lt;=243,$E81,"")</f>
        <v>60.081699999999998</v>
      </c>
      <c r="N81" s="39">
        <f>IF($J81&lt;=413,$E81,"")</f>
        <v>60.081699999999998</v>
      </c>
    </row>
    <row r="82" spans="1:15" ht="15.75" customHeight="1" thickBot="1">
      <c r="A82" s="26" t="s">
        <v>480</v>
      </c>
      <c r="B82" s="26" t="s">
        <v>17</v>
      </c>
      <c r="C82" s="102" t="s">
        <v>479</v>
      </c>
      <c r="D82" s="26" t="s">
        <v>256</v>
      </c>
      <c r="E82" s="28">
        <v>21.66</v>
      </c>
      <c r="F82" s="27"/>
      <c r="G82" s="73" t="s">
        <v>49</v>
      </c>
      <c r="H82" s="73" t="s">
        <v>654</v>
      </c>
      <c r="I82" s="73" t="str">
        <f>IF(J82&lt;=20,"Surface Bureau (SB)",IF(J82&lt;=40,"Surf de Réunion (SR)",IF(J82&lt;=100,"Surf Annexe de Travail (SAT)",IF(J82&lt;=110,"Surf Légale &amp; Sociale (SLS)",IF(J82&lt;=125,"Surf spécifique (SP)",IF(J82&lt;=155,"Surf Services Généraux (SSG)",IF(J82&lt;=165,"Restauration",IF(J82&lt;=180,"Logt de fonction",IF(J82&lt;=195,"Autres surf",IF(J82&lt;=210,"Elts structurels",IF(J82&lt;=230,"Local technique",IF(J82&lt;=240,"Caves et sous-sols",IF(J82&lt;=300,"Circulation",IF(J82&lt;=309,"Combles, caves et ss-sols",IF(J82&lt;=315,"Prolongt ext",IF(J82&lt;=330,"Parking ss-terrain",IF(J82&lt;=350,"Terrasse",IF(J82&lt;=405,"Vides dont trémies","Marches et rampes"))))))))))))))))))</f>
        <v>Vides dont trémies</v>
      </c>
      <c r="J82" s="73">
        <v>401</v>
      </c>
      <c r="K82" s="25" t="str">
        <f>IF(J82&lt;=48,E82,"")</f>
        <v/>
      </c>
      <c r="L82" s="25" t="str">
        <f>IF($J82&lt;=193,$E82,"")</f>
        <v/>
      </c>
      <c r="M82" s="25" t="str">
        <f>IF($J82&lt;=243,$E82,"")</f>
        <v/>
      </c>
      <c r="N82" s="25">
        <f>IF($J82&lt;=413,$E82,"")</f>
        <v>21.66</v>
      </c>
      <c r="O82" s="1">
        <v>1</v>
      </c>
    </row>
    <row r="83" spans="1:15" ht="15.75" customHeight="1">
      <c r="A83" s="40" t="s">
        <v>478</v>
      </c>
      <c r="B83" s="43" t="s">
        <v>17</v>
      </c>
      <c r="C83" s="76" t="s">
        <v>135</v>
      </c>
      <c r="D83" s="43" t="s">
        <v>256</v>
      </c>
      <c r="E83" s="72">
        <v>140.41999999999999</v>
      </c>
      <c r="F83" s="71">
        <v>1</v>
      </c>
      <c r="G83" s="75" t="s">
        <v>471</v>
      </c>
      <c r="H83" s="40" t="s">
        <v>135</v>
      </c>
      <c r="I83" s="75" t="str">
        <f>IF(J83&lt;=20,"Surface Bureau (SB)",IF(J83&lt;=40,"Surf de Réunion (SR)",IF(J83&lt;=100,"Surf Annexe de Travail (SAT)",IF(J83&lt;=110,"Surf Légale &amp; Sociale (SLS)",IF(J83&lt;=125,"Surf spécifique (SP)",IF(J83&lt;=155,"Surf Services Généraux (SSG)",IF(J83&lt;=165,"Restauration",IF(J83&lt;=180,"Logt de fonction",IF(J83&lt;=195,"Autres surf",IF(J83&lt;=210,"Elts structurels",IF(J83&lt;=230,"Local technique",IF(J83&lt;=240,"Caves et sous-sols",IF(J83&lt;=300,"Circulation",IF(J83&lt;=309,"Combles, caves et ss-sols",IF(J83&lt;=315,"Prolongt ext",IF(J83&lt;=330,"Parking ss-terrain",IF(J83&lt;=350,"Terrasse",IF(J83&lt;=405,"Vides dont trémies","Marches et rampes"))))))))))))))))))</f>
        <v>Surf Services Généraux (SSG)</v>
      </c>
      <c r="J83" s="75">
        <v>153</v>
      </c>
      <c r="K83" s="32" t="str">
        <f>IF(J83&lt;=48,E83,"")</f>
        <v/>
      </c>
      <c r="L83" s="32">
        <f>IF($J83&lt;=193,$E83,"")</f>
        <v>140.41999999999999</v>
      </c>
      <c r="M83" s="32">
        <f>IF($J83&lt;=243,$E83,"")</f>
        <v>140.41999999999999</v>
      </c>
      <c r="N83" s="32">
        <f>IF($J83&lt;=413,$E83,"")</f>
        <v>140.41999999999999</v>
      </c>
      <c r="O83" s="1">
        <v>1</v>
      </c>
    </row>
    <row r="84" spans="1:15" ht="15.75" customHeight="1">
      <c r="A84" s="40" t="s">
        <v>477</v>
      </c>
      <c r="B84" s="43" t="s">
        <v>17</v>
      </c>
      <c r="C84" s="76" t="s">
        <v>122</v>
      </c>
      <c r="D84" s="43" t="s">
        <v>256</v>
      </c>
      <c r="E84" s="72">
        <v>16.593499999999999</v>
      </c>
      <c r="F84" s="71">
        <v>1</v>
      </c>
      <c r="G84" s="75" t="s">
        <v>471</v>
      </c>
      <c r="H84" s="40" t="s">
        <v>118</v>
      </c>
      <c r="I84" s="40" t="str">
        <f>IF(J84&lt;=20,"Surface Bureau (SB)",IF(J84&lt;=40,"Surf de Réunion (SR)",IF(J84&lt;=100,"Surf Annexe de Travail (SAT)",IF(J84&lt;=110,"Surf Légale &amp; Sociale (SLS)",IF(J84&lt;=125,"Surf spécifique (SP)",IF(J84&lt;=155,"Surf Services Généraux (SSG)",IF(J84&lt;=165,"Restauration",IF(J84&lt;=180,"Logt de fonction",IF(J84&lt;=195,"Autres surf",IF(J84&lt;=210,"Elts structurels",IF(J84&lt;=230,"Local technique",IF(J84&lt;=240,"Caves et sous-sols",IF(J84&lt;=300,"Circulation",IF(J84&lt;=309,"Combles, caves et ss-sols",IF(J84&lt;=315,"Prolongt ext",IF(J84&lt;=330,"Parking ss-terrain",IF(J84&lt;=350,"Terrasse",IF(J84&lt;=405,"Vides dont trémies","Marches et rampes"))))))))))))))))))</f>
        <v>Surface Bureau (SB)</v>
      </c>
      <c r="J84" s="40">
        <v>1</v>
      </c>
      <c r="K84" s="39">
        <f>IF(J84&lt;=48,E84,"")</f>
        <v>16.593499999999999</v>
      </c>
      <c r="L84" s="39">
        <f>IF($J84&lt;=193,$E84,"")</f>
        <v>16.593499999999999</v>
      </c>
      <c r="M84" s="39">
        <f>IF($J84&lt;=243,$E84,"")</f>
        <v>16.593499999999999</v>
      </c>
      <c r="N84" s="39">
        <f>IF($J84&lt;=413,$E84,"")</f>
        <v>16.593499999999999</v>
      </c>
      <c r="O84" s="1">
        <v>1</v>
      </c>
    </row>
    <row r="85" spans="1:15" ht="15.75" customHeight="1">
      <c r="A85" s="40" t="s">
        <v>476</v>
      </c>
      <c r="B85" s="43" t="s">
        <v>17</v>
      </c>
      <c r="C85" s="76" t="s">
        <v>475</v>
      </c>
      <c r="D85" s="43" t="s">
        <v>256</v>
      </c>
      <c r="E85" s="72">
        <v>10.990500000000001</v>
      </c>
      <c r="F85" s="71"/>
      <c r="G85" s="75" t="s">
        <v>471</v>
      </c>
      <c r="H85" s="40" t="s">
        <v>118</v>
      </c>
      <c r="I85" s="75" t="str">
        <f>IF(J85&lt;=20,"Surface Bureau (SB)",IF(J85&lt;=40,"Surf de Réunion (SR)",IF(J85&lt;=100,"Surf Annexe de Travail (SAT)",IF(J85&lt;=110,"Surf Légale &amp; Sociale (SLS)",IF(J85&lt;=125,"Surf spécifique (SP)",IF(J85&lt;=155,"Surf Services Généraux (SSG)",IF(J85&lt;=165,"Restauration",IF(J85&lt;=180,"Logt de fonction",IF(J85&lt;=195,"Autres surf",IF(J85&lt;=210,"Elts structurels",IF(J85&lt;=230,"Local technique",IF(J85&lt;=240,"Caves et sous-sols",IF(J85&lt;=300,"Circulation",IF(J85&lt;=309,"Combles, caves et ss-sols",IF(J85&lt;=315,"Prolongt ext",IF(J85&lt;=330,"Parking ss-terrain",IF(J85&lt;=350,"Terrasse",IF(J85&lt;=405,"Vides dont trémies","Marches et rampes"))))))))))))))))))</f>
        <v>Surf Services Généraux (SSG)</v>
      </c>
      <c r="J85" s="75">
        <v>153</v>
      </c>
      <c r="K85" s="39" t="str">
        <f>IF(J85&lt;=48,E85,"")</f>
        <v/>
      </c>
      <c r="L85" s="39">
        <f>IF($J85&lt;=193,$E85,"")</f>
        <v>10.990500000000001</v>
      </c>
      <c r="M85" s="39">
        <f>IF($J85&lt;=243,$E85,"")</f>
        <v>10.990500000000001</v>
      </c>
      <c r="N85" s="39">
        <f>IF($J85&lt;=413,$E85,"")</f>
        <v>10.990500000000001</v>
      </c>
      <c r="O85" s="1">
        <v>1</v>
      </c>
    </row>
    <row r="86" spans="1:15" ht="15.75" customHeight="1">
      <c r="A86" s="40" t="s">
        <v>474</v>
      </c>
      <c r="B86" s="43" t="s">
        <v>17</v>
      </c>
      <c r="C86" s="76" t="s">
        <v>473</v>
      </c>
      <c r="D86" s="43" t="s">
        <v>256</v>
      </c>
      <c r="E86" s="72">
        <v>28.23</v>
      </c>
      <c r="F86" s="71"/>
      <c r="G86" s="75" t="s">
        <v>471</v>
      </c>
      <c r="H86" s="40" t="s">
        <v>656</v>
      </c>
      <c r="I86" s="75" t="str">
        <f>IF(J86&lt;=20,"Surface Bureau (SB)",IF(J86&lt;=40,"Surf de Réunion (SR)",IF(J86&lt;=100,"Surf Annexe de Travail (SAT)",IF(J86&lt;=110,"Surf Légale &amp; Sociale (SLS)",IF(J86&lt;=125,"Surf spécifique (SP)",IF(J86&lt;=155,"Surf Services Généraux (SSG)",IF(J86&lt;=165,"Restauration",IF(J86&lt;=180,"Logt de fonction",IF(J86&lt;=195,"Autres surf",IF(J86&lt;=210,"Elts structurels",IF(J86&lt;=230,"Local technique",IF(J86&lt;=240,"Caves et sous-sols",IF(J86&lt;=300,"Circulation",IF(J86&lt;=309,"Combles, caves et ss-sols",IF(J86&lt;=315,"Prolongt ext",IF(J86&lt;=330,"Parking ss-terrain",IF(J86&lt;=350,"Terrasse",IF(J86&lt;=405,"Vides dont trémies","Marches et rampes"))))))))))))))))))</f>
        <v>Surf Services Généraux (SSG)</v>
      </c>
      <c r="J86" s="75">
        <v>153</v>
      </c>
      <c r="K86" s="39" t="str">
        <f>IF(J86&lt;=48,E86,"")</f>
        <v/>
      </c>
      <c r="L86" s="39">
        <f>IF($J86&lt;=193,$E86,"")</f>
        <v>28.23</v>
      </c>
      <c r="M86" s="39">
        <f>IF($J86&lt;=243,$E86,"")</f>
        <v>28.23</v>
      </c>
      <c r="N86" s="39">
        <f>IF($J86&lt;=413,$E86,"")</f>
        <v>28.23</v>
      </c>
      <c r="O86" s="1">
        <v>1</v>
      </c>
    </row>
    <row r="87" spans="1:15" ht="15.75" customHeight="1">
      <c r="A87" s="40" t="s">
        <v>472</v>
      </c>
      <c r="B87" s="43" t="s">
        <v>17</v>
      </c>
      <c r="C87" s="76" t="s">
        <v>122</v>
      </c>
      <c r="D87" s="43" t="s">
        <v>256</v>
      </c>
      <c r="E87" s="72">
        <v>24.7773</v>
      </c>
      <c r="F87" s="71">
        <v>1</v>
      </c>
      <c r="G87" s="75" t="s">
        <v>471</v>
      </c>
      <c r="H87" s="40" t="s">
        <v>118</v>
      </c>
      <c r="I87" s="40" t="str">
        <f>IF(J87&lt;=20,"Surface Bureau (SB)",IF(J87&lt;=40,"Surf de Réunion (SR)",IF(J87&lt;=100,"Surf Annexe de Travail (SAT)",IF(J87&lt;=110,"Surf Légale &amp; Sociale (SLS)",IF(J87&lt;=125,"Surf spécifique (SP)",IF(J87&lt;=155,"Surf Services Généraux (SSG)",IF(J87&lt;=165,"Restauration",IF(J87&lt;=180,"Logt de fonction",IF(J87&lt;=195,"Autres surf",IF(J87&lt;=210,"Elts structurels",IF(J87&lt;=230,"Local technique",IF(J87&lt;=240,"Caves et sous-sols",IF(J87&lt;=300,"Circulation",IF(J87&lt;=309,"Combles, caves et ss-sols",IF(J87&lt;=315,"Prolongt ext",IF(J87&lt;=330,"Parking ss-terrain",IF(J87&lt;=350,"Terrasse",IF(J87&lt;=405,"Vides dont trémies","Marches et rampes"))))))))))))))))))</f>
        <v>Surface Bureau (SB)</v>
      </c>
      <c r="J87" s="40">
        <v>1</v>
      </c>
      <c r="K87" s="39">
        <f>IF(J87&lt;=48,E87,"")</f>
        <v>24.7773</v>
      </c>
      <c r="L87" s="39">
        <f>IF($J87&lt;=193,$E87,"")</f>
        <v>24.7773</v>
      </c>
      <c r="M87" s="39">
        <f>IF($J87&lt;=243,$E87,"")</f>
        <v>24.7773</v>
      </c>
      <c r="N87" s="39">
        <f>IF($J87&lt;=413,$E87,"")</f>
        <v>24.7773</v>
      </c>
      <c r="O87" s="1">
        <v>1</v>
      </c>
    </row>
    <row r="88" spans="1:15" ht="15.75" customHeight="1">
      <c r="A88" s="40" t="s">
        <v>470</v>
      </c>
      <c r="B88" s="43" t="s">
        <v>17</v>
      </c>
      <c r="C88" s="44" t="s">
        <v>464</v>
      </c>
      <c r="D88" s="43" t="s">
        <v>256</v>
      </c>
      <c r="E88" s="72">
        <v>13.17</v>
      </c>
      <c r="F88" s="71"/>
      <c r="G88" s="75" t="s">
        <v>217</v>
      </c>
      <c r="H88" s="40" t="s">
        <v>669</v>
      </c>
      <c r="I88" s="40" t="str">
        <f>IF(J88&lt;=20,"Surface Bureau (SB)",IF(J88&lt;=40,"Surf de Réunion (SR)",IF(J88&lt;=100,"Surf Annexe de Travail (SAT)",IF(J88&lt;=110,"Surf Légale &amp; Sociale (SLS)",IF(J88&lt;=125,"Surf spécifique (SP)",IF(J88&lt;=155,"Surf Services Généraux (SSG)",IF(J88&lt;=165,"Restauration",IF(J88&lt;=180,"Logt de fonction",IF(J88&lt;=195,"Autres surf",IF(J88&lt;=210,"Elts structurels",IF(J88&lt;=230,"Local technique",IF(J88&lt;=240,"Caves et sous-sols",IF(J88&lt;=300,"Circulation",IF(J88&lt;=309,"Combles, caves et ss-sols",IF(J88&lt;=315,"Prolongt ext",IF(J88&lt;=330,"Parking ss-terrain",IF(J88&lt;=350,"Terrasse",IF(J88&lt;=405,"Vides dont trémies","Marches et rampes"))))))))))))))))))</f>
        <v>Surf spécifique (SP)</v>
      </c>
      <c r="J88" s="40">
        <v>116</v>
      </c>
      <c r="K88" s="39" t="str">
        <f>IF(J88&lt;=48,E88,"")</f>
        <v/>
      </c>
      <c r="L88" s="39">
        <f>IF($J88&lt;=193,$E88,"")</f>
        <v>13.17</v>
      </c>
      <c r="M88" s="39">
        <f>IF($J88&lt;=243,$E88,"")</f>
        <v>13.17</v>
      </c>
      <c r="N88" s="39">
        <f>IF($J88&lt;=413,$E88,"")</f>
        <v>13.17</v>
      </c>
      <c r="O88" s="1">
        <v>1</v>
      </c>
    </row>
    <row r="89" spans="1:15" ht="15.75" customHeight="1">
      <c r="A89" s="40" t="s">
        <v>469</v>
      </c>
      <c r="B89" s="43" t="s">
        <v>17</v>
      </c>
      <c r="C89" s="44" t="s">
        <v>464</v>
      </c>
      <c r="D89" s="43" t="s">
        <v>256</v>
      </c>
      <c r="E89" s="72">
        <v>13.044</v>
      </c>
      <c r="F89" s="71"/>
      <c r="G89" s="75" t="s">
        <v>217</v>
      </c>
      <c r="H89" s="40" t="s">
        <v>669</v>
      </c>
      <c r="I89" s="40" t="str">
        <f>IF(J89&lt;=20,"Surface Bureau (SB)",IF(J89&lt;=40,"Surf de Réunion (SR)",IF(J89&lt;=100,"Surf Annexe de Travail (SAT)",IF(J89&lt;=110,"Surf Légale &amp; Sociale (SLS)",IF(J89&lt;=125,"Surf spécifique (SP)",IF(J89&lt;=155,"Surf Services Généraux (SSG)",IF(J89&lt;=165,"Restauration",IF(J89&lt;=180,"Logt de fonction",IF(J89&lt;=195,"Autres surf",IF(J89&lt;=210,"Elts structurels",IF(J89&lt;=230,"Local technique",IF(J89&lt;=240,"Caves et sous-sols",IF(J89&lt;=300,"Circulation",IF(J89&lt;=309,"Combles, caves et ss-sols",IF(J89&lt;=315,"Prolongt ext",IF(J89&lt;=330,"Parking ss-terrain",IF(J89&lt;=350,"Terrasse",IF(J89&lt;=405,"Vides dont trémies","Marches et rampes"))))))))))))))))))</f>
        <v>Surf spécifique (SP)</v>
      </c>
      <c r="J89" s="40">
        <v>116</v>
      </c>
      <c r="K89" s="39" t="str">
        <f>IF(J89&lt;=48,E89,"")</f>
        <v/>
      </c>
      <c r="L89" s="39">
        <f>IF($J89&lt;=193,$E89,"")</f>
        <v>13.044</v>
      </c>
      <c r="M89" s="39">
        <f>IF($J89&lt;=243,$E89,"")</f>
        <v>13.044</v>
      </c>
      <c r="N89" s="39">
        <f>IF($J89&lt;=413,$E89,"")</f>
        <v>13.044</v>
      </c>
      <c r="O89" s="1">
        <v>1</v>
      </c>
    </row>
    <row r="90" spans="1:15" ht="15.75" customHeight="1">
      <c r="A90" s="40" t="s">
        <v>468</v>
      </c>
      <c r="B90" s="43" t="s">
        <v>17</v>
      </c>
      <c r="C90" s="44" t="s">
        <v>464</v>
      </c>
      <c r="D90" s="43" t="s">
        <v>256</v>
      </c>
      <c r="E90" s="72">
        <v>13.66</v>
      </c>
      <c r="F90" s="71"/>
      <c r="G90" s="75" t="s">
        <v>217</v>
      </c>
      <c r="H90" s="40" t="s">
        <v>669</v>
      </c>
      <c r="I90" s="40" t="str">
        <f>IF(J90&lt;=20,"Surface Bureau (SB)",IF(J90&lt;=40,"Surf de Réunion (SR)",IF(J90&lt;=100,"Surf Annexe de Travail (SAT)",IF(J90&lt;=110,"Surf Légale &amp; Sociale (SLS)",IF(J90&lt;=125,"Surf spécifique (SP)",IF(J90&lt;=155,"Surf Services Généraux (SSG)",IF(J90&lt;=165,"Restauration",IF(J90&lt;=180,"Logt de fonction",IF(J90&lt;=195,"Autres surf",IF(J90&lt;=210,"Elts structurels",IF(J90&lt;=230,"Local technique",IF(J90&lt;=240,"Caves et sous-sols",IF(J90&lt;=300,"Circulation",IF(J90&lt;=309,"Combles, caves et ss-sols",IF(J90&lt;=315,"Prolongt ext",IF(J90&lt;=330,"Parking ss-terrain",IF(J90&lt;=350,"Terrasse",IF(J90&lt;=405,"Vides dont trémies","Marches et rampes"))))))))))))))))))</f>
        <v>Surf spécifique (SP)</v>
      </c>
      <c r="J90" s="40">
        <v>116</v>
      </c>
      <c r="K90" s="39" t="str">
        <f>IF(J90&lt;=48,E90,"")</f>
        <v/>
      </c>
      <c r="L90" s="39">
        <f>IF($J90&lt;=193,$E90,"")</f>
        <v>13.66</v>
      </c>
      <c r="M90" s="39">
        <f>IF($J90&lt;=243,$E90,"")</f>
        <v>13.66</v>
      </c>
      <c r="N90" s="39">
        <f>IF($J90&lt;=413,$E90,"")</f>
        <v>13.66</v>
      </c>
      <c r="O90" s="1">
        <v>1</v>
      </c>
    </row>
    <row r="91" spans="1:15" ht="15.75" customHeight="1">
      <c r="A91" s="40" t="s">
        <v>467</v>
      </c>
      <c r="B91" s="43" t="s">
        <v>17</v>
      </c>
      <c r="C91" s="76" t="s">
        <v>466</v>
      </c>
      <c r="D91" s="43" t="s">
        <v>256</v>
      </c>
      <c r="E91" s="72">
        <v>26.13</v>
      </c>
      <c r="F91" s="71"/>
      <c r="G91" s="75" t="s">
        <v>49</v>
      </c>
      <c r="H91" s="40" t="s">
        <v>669</v>
      </c>
      <c r="I91" s="40" t="str">
        <f>IF(J91&lt;=20,"Surface Bureau (SB)",IF(J91&lt;=40,"Surf de Réunion (SR)",IF(J91&lt;=100,"Surf Annexe de Travail (SAT)",IF(J91&lt;=110,"Surf Légale &amp; Sociale (SLS)",IF(J91&lt;=125,"Surf spécifique (SP)",IF(J91&lt;=155,"Surf Services Généraux (SSG)",IF(J91&lt;=165,"Restauration",IF(J91&lt;=180,"Logt de fonction",IF(J91&lt;=195,"Autres surf",IF(J91&lt;=210,"Elts structurels",IF(J91&lt;=230,"Local technique",IF(J91&lt;=240,"Caves et sous-sols",IF(J91&lt;=300,"Circulation",IF(J91&lt;=309,"Combles, caves et ss-sols",IF(J91&lt;=315,"Prolongt ext",IF(J91&lt;=330,"Parking ss-terrain",IF(J91&lt;=350,"Terrasse",IF(J91&lt;=405,"Vides dont trémies","Marches et rampes"))))))))))))))))))</f>
        <v>Surf de Réunion (SR)</v>
      </c>
      <c r="J91" s="40">
        <v>21</v>
      </c>
      <c r="K91" s="39">
        <f>IF(J91&lt;=48,E91,"")</f>
        <v>26.13</v>
      </c>
      <c r="L91" s="39">
        <f>IF($J91&lt;=193,$E91,"")</f>
        <v>26.13</v>
      </c>
      <c r="M91" s="39">
        <f>IF($J91&lt;=243,$E91,"")</f>
        <v>26.13</v>
      </c>
      <c r="N91" s="39">
        <f>IF($J91&lt;=413,$E91,"")</f>
        <v>26.13</v>
      </c>
      <c r="O91" s="1">
        <v>1</v>
      </c>
    </row>
    <row r="92" spans="1:15" ht="15.75" customHeight="1">
      <c r="A92" s="40" t="s">
        <v>465</v>
      </c>
      <c r="B92" s="43" t="s">
        <v>17</v>
      </c>
      <c r="C92" s="44" t="s">
        <v>464</v>
      </c>
      <c r="D92" s="43" t="s">
        <v>256</v>
      </c>
      <c r="E92" s="72">
        <v>25.76</v>
      </c>
      <c r="F92" s="71"/>
      <c r="G92" s="75" t="s">
        <v>217</v>
      </c>
      <c r="H92" s="40" t="s">
        <v>669</v>
      </c>
      <c r="I92" s="40" t="str">
        <f>IF(J92&lt;=20,"Surface Bureau (SB)",IF(J92&lt;=40,"Surf de Réunion (SR)",IF(J92&lt;=100,"Surf Annexe de Travail (SAT)",IF(J92&lt;=110,"Surf Légale &amp; Sociale (SLS)",IF(J92&lt;=125,"Surf spécifique (SP)",IF(J92&lt;=155,"Surf Services Généraux (SSG)",IF(J92&lt;=165,"Restauration",IF(J92&lt;=180,"Logt de fonction",IF(J92&lt;=195,"Autres surf",IF(J92&lt;=210,"Elts structurels",IF(J92&lt;=230,"Local technique",IF(J92&lt;=240,"Caves et sous-sols",IF(J92&lt;=300,"Circulation",IF(J92&lt;=309,"Combles, caves et ss-sols",IF(J92&lt;=315,"Prolongt ext",IF(J92&lt;=330,"Parking ss-terrain",IF(J92&lt;=350,"Terrasse",IF(J92&lt;=405,"Vides dont trémies","Marches et rampes"))))))))))))))))))</f>
        <v>Surf spécifique (SP)</v>
      </c>
      <c r="J92" s="40">
        <v>116</v>
      </c>
      <c r="K92" s="39" t="str">
        <f>IF(J92&lt;=48,E92,"")</f>
        <v/>
      </c>
      <c r="L92" s="39">
        <f>IF($J92&lt;=193,$E92,"")</f>
        <v>25.76</v>
      </c>
      <c r="M92" s="39">
        <f>IF($J92&lt;=243,$E92,"")</f>
        <v>25.76</v>
      </c>
      <c r="N92" s="39">
        <f>IF($J92&lt;=413,$E92,"")</f>
        <v>25.76</v>
      </c>
      <c r="O92" s="1">
        <v>1</v>
      </c>
    </row>
    <row r="93" spans="1:15" ht="15.75" customHeight="1">
      <c r="A93" s="40"/>
      <c r="B93" s="43" t="s">
        <v>17</v>
      </c>
      <c r="C93" s="76" t="s">
        <v>463</v>
      </c>
      <c r="D93" s="43" t="s">
        <v>256</v>
      </c>
      <c r="E93" s="72">
        <v>17.28</v>
      </c>
      <c r="F93" s="71"/>
      <c r="G93" s="75" t="s">
        <v>49</v>
      </c>
      <c r="H93" s="40" t="s">
        <v>667</v>
      </c>
      <c r="I93" s="75" t="str">
        <f>IF(J93&lt;=20,"Surface Bureau (SB)",IF(J93&lt;=40,"Surf de Réunion (SR)",IF(J93&lt;=100,"Surf Annexe de Travail (SAT)",IF(J93&lt;=110,"Surf Légale &amp; Sociale (SLS)",IF(J93&lt;=125,"Surf spécifique (SP)",IF(J93&lt;=155,"Surf Services Généraux (SSG)",IF(J93&lt;=165,"Restauration",IF(J93&lt;=180,"Logt de fonction",IF(J93&lt;=195,"Autres surf",IF(J93&lt;=210,"Elts structurels",IF(J93&lt;=230,"Local technique",IF(J93&lt;=240,"Caves et sous-sols",IF(J93&lt;=300,"Circulation",IF(J93&lt;=309,"Combles, caves et ss-sols",IF(J93&lt;=315,"Prolongt ext",IF(J93&lt;=330,"Parking ss-terrain",IF(J93&lt;=350,"Terrasse",IF(J93&lt;=405,"Vides dont trémies","Marches et rampes"))))))))))))))))))</f>
        <v>Surf spécifique (SP)</v>
      </c>
      <c r="J93" s="75">
        <v>111</v>
      </c>
      <c r="K93" s="39" t="str">
        <f>IF(J93&lt;=48,E93,"")</f>
        <v/>
      </c>
      <c r="L93" s="39">
        <f>IF($J93&lt;=193,$E93,"")</f>
        <v>17.28</v>
      </c>
      <c r="M93" s="39">
        <f>IF($J93&lt;=243,$E93,"")</f>
        <v>17.28</v>
      </c>
      <c r="N93" s="39">
        <f>IF($J93&lt;=413,$E93,"")</f>
        <v>17.28</v>
      </c>
      <c r="O93" s="1">
        <v>1</v>
      </c>
    </row>
    <row r="94" spans="1:15" ht="15.75" customHeight="1">
      <c r="A94" s="40" t="s">
        <v>462</v>
      </c>
      <c r="B94" s="43" t="s">
        <v>17</v>
      </c>
      <c r="C94" s="44" t="s">
        <v>199</v>
      </c>
      <c r="D94" s="43" t="s">
        <v>256</v>
      </c>
      <c r="E94" s="72">
        <v>44.06</v>
      </c>
      <c r="F94" s="71"/>
      <c r="G94" s="75" t="s">
        <v>217</v>
      </c>
      <c r="H94" s="40" t="s">
        <v>669</v>
      </c>
      <c r="I94" s="40" t="str">
        <f>IF(J94&lt;=20,"Surface Bureau (SB)",IF(J94&lt;=40,"Surf de Réunion (SR)",IF(J94&lt;=100,"Surf Annexe de Travail (SAT)",IF(J94&lt;=110,"Surf Légale &amp; Sociale (SLS)",IF(J94&lt;=125,"Surf spécifique (SP)",IF(J94&lt;=155,"Surf Services Généraux (SSG)",IF(J94&lt;=165,"Restauration",IF(J94&lt;=180,"Logt de fonction",IF(J94&lt;=195,"Autres surf",IF(J94&lt;=210,"Elts structurels",IF(J94&lt;=230,"Local technique",IF(J94&lt;=240,"Caves et sous-sols",IF(J94&lt;=300,"Circulation",IF(J94&lt;=309,"Combles, caves et ss-sols",IF(J94&lt;=315,"Prolongt ext",IF(J94&lt;=330,"Parking ss-terrain",IF(J94&lt;=350,"Terrasse",IF(J94&lt;=405,"Vides dont trémies","Marches et rampes"))))))))))))))))))</f>
        <v>Surf spécifique (SP)</v>
      </c>
      <c r="J94" s="40">
        <v>116</v>
      </c>
      <c r="K94" s="39" t="str">
        <f>IF(J94&lt;=48,E94,"")</f>
        <v/>
      </c>
      <c r="L94" s="39">
        <f>IF($J94&lt;=193,$E94,"")</f>
        <v>44.06</v>
      </c>
      <c r="M94" s="39">
        <f>IF($J94&lt;=243,$E94,"")</f>
        <v>44.06</v>
      </c>
      <c r="N94" s="39">
        <f>IF($J94&lt;=413,$E94,"")</f>
        <v>44.06</v>
      </c>
      <c r="O94" s="1">
        <v>1</v>
      </c>
    </row>
    <row r="95" spans="1:15" ht="15.75" customHeight="1">
      <c r="A95" s="40" t="s">
        <v>461</v>
      </c>
      <c r="B95" s="43" t="s">
        <v>17</v>
      </c>
      <c r="C95" s="44" t="s">
        <v>460</v>
      </c>
      <c r="D95" s="43" t="s">
        <v>256</v>
      </c>
      <c r="E95" s="72">
        <v>85.72</v>
      </c>
      <c r="F95" s="71"/>
      <c r="G95" s="75" t="s">
        <v>217</v>
      </c>
      <c r="H95" s="40" t="s">
        <v>669</v>
      </c>
      <c r="I95" s="40" t="str">
        <f>IF(J95&lt;=20,"Surface Bureau (SB)",IF(J95&lt;=40,"Surf de Réunion (SR)",IF(J95&lt;=100,"Surf Annexe de Travail (SAT)",IF(J95&lt;=110,"Surf Légale &amp; Sociale (SLS)",IF(J95&lt;=125,"Surf spécifique (SP)",IF(J95&lt;=155,"Surf Services Généraux (SSG)",IF(J95&lt;=165,"Restauration",IF(J95&lt;=180,"Logt de fonction",IF(J95&lt;=195,"Autres surf",IF(J95&lt;=210,"Elts structurels",IF(J95&lt;=230,"Local technique",IF(J95&lt;=240,"Caves et sous-sols",IF(J95&lt;=300,"Circulation",IF(J95&lt;=309,"Combles, caves et ss-sols",IF(J95&lt;=315,"Prolongt ext",IF(J95&lt;=330,"Parking ss-terrain",IF(J95&lt;=350,"Terrasse",IF(J95&lt;=405,"Vides dont trémies","Marches et rampes"))))))))))))))))))</f>
        <v>Surf spécifique (SP)</v>
      </c>
      <c r="J95" s="40">
        <v>116</v>
      </c>
      <c r="K95" s="39" t="str">
        <f>IF(J95&lt;=48,E95,"")</f>
        <v/>
      </c>
      <c r="L95" s="39">
        <f>IF($J95&lt;=193,$E95,"")</f>
        <v>85.72</v>
      </c>
      <c r="M95" s="39">
        <f>IF($J95&lt;=243,$E95,"")</f>
        <v>85.72</v>
      </c>
      <c r="N95" s="39">
        <f>IF($J95&lt;=413,$E95,"")</f>
        <v>85.72</v>
      </c>
      <c r="O95" s="1">
        <v>1</v>
      </c>
    </row>
    <row r="96" spans="1:15" ht="15.75" customHeight="1">
      <c r="A96" s="40" t="s">
        <v>459</v>
      </c>
      <c r="B96" s="43" t="s">
        <v>17</v>
      </c>
      <c r="C96" s="44" t="s">
        <v>458</v>
      </c>
      <c r="D96" s="43" t="s">
        <v>256</v>
      </c>
      <c r="E96" s="72">
        <v>45.11</v>
      </c>
      <c r="F96" s="71"/>
      <c r="G96" s="75" t="s">
        <v>217</v>
      </c>
      <c r="H96" s="40" t="s">
        <v>669</v>
      </c>
      <c r="I96" s="40" t="str">
        <f>IF(J96&lt;=20,"Surface Bureau (SB)",IF(J96&lt;=40,"Surf de Réunion (SR)",IF(J96&lt;=100,"Surf Annexe de Travail (SAT)",IF(J96&lt;=110,"Surf Légale &amp; Sociale (SLS)",IF(J96&lt;=125,"Surf spécifique (SP)",IF(J96&lt;=155,"Surf Services Généraux (SSG)",IF(J96&lt;=165,"Restauration",IF(J96&lt;=180,"Logt de fonction",IF(J96&lt;=195,"Autres surf",IF(J96&lt;=210,"Elts structurels",IF(J96&lt;=230,"Local technique",IF(J96&lt;=240,"Caves et sous-sols",IF(J96&lt;=300,"Circulation",IF(J96&lt;=309,"Combles, caves et ss-sols",IF(J96&lt;=315,"Prolongt ext",IF(J96&lt;=330,"Parking ss-terrain",IF(J96&lt;=350,"Terrasse",IF(J96&lt;=405,"Vides dont trémies","Marches et rampes"))))))))))))))))))</f>
        <v>Surf spécifique (SP)</v>
      </c>
      <c r="J96" s="40">
        <v>116</v>
      </c>
      <c r="K96" s="39" t="str">
        <f>IF(J96&lt;=48,E96,"")</f>
        <v/>
      </c>
      <c r="L96" s="39">
        <f>IF($J96&lt;=193,$E96,"")</f>
        <v>45.11</v>
      </c>
      <c r="M96" s="39">
        <f>IF($J96&lt;=243,$E96,"")</f>
        <v>45.11</v>
      </c>
      <c r="N96" s="39">
        <f>IF($J96&lt;=413,$E96,"")</f>
        <v>45.11</v>
      </c>
      <c r="O96" s="1">
        <v>1</v>
      </c>
    </row>
    <row r="97" spans="1:15" ht="15.75" customHeight="1">
      <c r="A97" s="40" t="s">
        <v>457</v>
      </c>
      <c r="B97" s="43" t="s">
        <v>17</v>
      </c>
      <c r="C97" s="109" t="s">
        <v>456</v>
      </c>
      <c r="D97" s="43" t="s">
        <v>256</v>
      </c>
      <c r="E97" s="72">
        <v>9.6384000000000007</v>
      </c>
      <c r="F97" s="71"/>
      <c r="G97" s="75" t="s">
        <v>399</v>
      </c>
      <c r="H97" s="40" t="s">
        <v>135</v>
      </c>
      <c r="I97" s="40" t="str">
        <f>IF(J97&lt;=20,"Surface Bureau (SB)",IF(J97&lt;=40,"Surf de Réunion (SR)",IF(J97&lt;=100,"Surf Annexe de Travail (SAT)",IF(J97&lt;=110,"Surf Légale &amp; Sociale (SLS)",IF(J97&lt;=125,"Surf spécifique (SP)",IF(J97&lt;=155,"Surf Services Généraux (SSG)",IF(J97&lt;=165,"Restauration",IF(J97&lt;=180,"Logt de fonction",IF(J97&lt;=195,"Autres surf",IF(J97&lt;=210,"Elts structurels",IF(J97&lt;=230,"Local technique",IF(J97&lt;=240,"Caves et sous-sols",IF(J97&lt;=300,"Circulation",IF(J97&lt;=309,"Combles, caves et ss-sols",IF(J97&lt;=315,"Prolongt ext",IF(J97&lt;=330,"Parking ss-terrain",IF(J97&lt;=350,"Terrasse",IF(J97&lt;=405,"Vides dont trémies","Marches et rampes"))))))))))))))))))</f>
        <v>Surf spécifique (SP)</v>
      </c>
      <c r="J97" s="40">
        <v>116</v>
      </c>
      <c r="K97" s="39" t="str">
        <f>IF(J97&lt;=48,E97,"")</f>
        <v/>
      </c>
      <c r="L97" s="39">
        <f>IF($J97&lt;=193,$E97,"")</f>
        <v>9.6384000000000007</v>
      </c>
      <c r="M97" s="39">
        <f>IF($J97&lt;=243,$E97,"")</f>
        <v>9.6384000000000007</v>
      </c>
      <c r="N97" s="39">
        <f>IF($J97&lt;=413,$E97,"")</f>
        <v>9.6384000000000007</v>
      </c>
      <c r="O97" s="1">
        <v>1</v>
      </c>
    </row>
    <row r="98" spans="1:15" ht="15.75" customHeight="1">
      <c r="A98" s="40" t="s">
        <v>455</v>
      </c>
      <c r="B98" s="43" t="s">
        <v>17</v>
      </c>
      <c r="C98" s="44" t="s">
        <v>199</v>
      </c>
      <c r="D98" s="43" t="s">
        <v>256</v>
      </c>
      <c r="E98" s="72">
        <v>88.98</v>
      </c>
      <c r="F98" s="71"/>
      <c r="G98" s="75" t="s">
        <v>217</v>
      </c>
      <c r="H98" s="40" t="s">
        <v>669</v>
      </c>
      <c r="I98" s="40" t="str">
        <f>IF(J98&lt;=20,"Surface Bureau (SB)",IF(J98&lt;=40,"Surf de Réunion (SR)",IF(J98&lt;=100,"Surf Annexe de Travail (SAT)",IF(J98&lt;=110,"Surf Légale &amp; Sociale (SLS)",IF(J98&lt;=125,"Surf spécifique (SP)",IF(J98&lt;=155,"Surf Services Généraux (SSG)",IF(J98&lt;=165,"Restauration",IF(J98&lt;=180,"Logt de fonction",IF(J98&lt;=195,"Autres surf",IF(J98&lt;=210,"Elts structurels",IF(J98&lt;=230,"Local technique",IF(J98&lt;=240,"Caves et sous-sols",IF(J98&lt;=300,"Circulation",IF(J98&lt;=309,"Combles, caves et ss-sols",IF(J98&lt;=315,"Prolongt ext",IF(J98&lt;=330,"Parking ss-terrain",IF(J98&lt;=350,"Terrasse",IF(J98&lt;=405,"Vides dont trémies","Marches et rampes"))))))))))))))))))</f>
        <v>Surf spécifique (SP)</v>
      </c>
      <c r="J98" s="40">
        <v>116</v>
      </c>
      <c r="K98" s="39" t="str">
        <f>IF(J98&lt;=48,E98,"")</f>
        <v/>
      </c>
      <c r="L98" s="39">
        <f>IF($J98&lt;=193,$E98,"")</f>
        <v>88.98</v>
      </c>
      <c r="M98" s="39">
        <f>IF($J98&lt;=243,$E98,"")</f>
        <v>88.98</v>
      </c>
      <c r="N98" s="39">
        <f>IF($J98&lt;=413,$E98,"")</f>
        <v>88.98</v>
      </c>
      <c r="O98" s="1">
        <v>1</v>
      </c>
    </row>
    <row r="99" spans="1:15" ht="15.75" customHeight="1" thickBot="1">
      <c r="A99" s="26"/>
      <c r="B99" s="26" t="s">
        <v>17</v>
      </c>
      <c r="C99" s="102" t="s">
        <v>76</v>
      </c>
      <c r="D99" s="26" t="s">
        <v>256</v>
      </c>
      <c r="E99" s="28">
        <v>127.17</v>
      </c>
      <c r="F99" s="27"/>
      <c r="G99" s="26" t="s">
        <v>49</v>
      </c>
      <c r="H99" s="40" t="s">
        <v>667</v>
      </c>
      <c r="I99" s="26" t="str">
        <f>IF(J99&lt;=20,"Surface Bureau (SB)",IF(J99&lt;=40,"Surf de Réunion (SR)",IF(J99&lt;=100,"Surf Annexe de Travail (SAT)",IF(J99&lt;=110,"Surf Légale &amp; Sociale (SLS)",IF(J99&lt;=125,"Surf spécifique (SP)",IF(J99&lt;=155,"Surf Services Généraux (SSG)",IF(J99&lt;=165,"Restauration",IF(J99&lt;=180,"Logt de fonction",IF(J99&lt;=195,"Autres surf",IF(J99&lt;=210,"Elts structurels",IF(J99&lt;=230,"Local technique",IF(J99&lt;=240,"Caves et sous-sols",IF(J99&lt;=300,"Circulation",IF(J99&lt;=309,"Combles, caves et ss-sols",IF(J99&lt;=315,"Prolongt ext",IF(J99&lt;=330,"Parking ss-terrain",IF(J99&lt;=350,"Terrasse",IF(J99&lt;=405,"Vides dont trémies","Marches et rampes"))))))))))))))))))</f>
        <v>Surf spécifique (SP)</v>
      </c>
      <c r="J99" s="26">
        <v>111</v>
      </c>
      <c r="K99" s="25" t="str">
        <f>IF(J99&lt;=48,E99,"")</f>
        <v/>
      </c>
      <c r="L99" s="25">
        <f>IF($J99&lt;=193,$E99,"")</f>
        <v>127.17</v>
      </c>
      <c r="M99" s="25">
        <f>IF($J99&lt;=243,$E99,"")</f>
        <v>127.17</v>
      </c>
      <c r="N99" s="25">
        <f>IF($J99&lt;=413,$E99,"")</f>
        <v>127.17</v>
      </c>
    </row>
    <row r="100" spans="1:15" ht="15.75" customHeight="1" thickBot="1">
      <c r="A100" s="24"/>
      <c r="B100" s="22"/>
      <c r="C100" s="23" t="s">
        <v>15</v>
      </c>
      <c r="D100" s="22"/>
      <c r="E100" s="20">
        <f>(SUBTOTAL(9,E4:E99))</f>
        <v>4449.8804999999993</v>
      </c>
      <c r="F100" s="21">
        <f>(SUBTOTAL(9,F4:F99))</f>
        <v>66</v>
      </c>
      <c r="G100" s="20"/>
      <c r="H100" s="20"/>
      <c r="I100" s="20"/>
      <c r="J100" s="20"/>
      <c r="K100" s="19">
        <f>(SUBTOTAL(9,K4:K99))</f>
        <v>932.41279999999995</v>
      </c>
      <c r="L100" s="19">
        <f>(SUBTOTAL(9,L4:L99))</f>
        <v>3971.1305000000002</v>
      </c>
      <c r="M100" s="19">
        <f>(SUBTOTAL(9,M4:M99))</f>
        <v>4304.2455</v>
      </c>
      <c r="N100" s="19">
        <f>(SUBTOTAL(9,N4:N99))</f>
        <v>4449.8804999999993</v>
      </c>
    </row>
    <row r="101" spans="1:15" ht="15.75" customHeight="1">
      <c r="A101" s="33" t="s">
        <v>454</v>
      </c>
      <c r="B101" s="36" t="s">
        <v>12</v>
      </c>
      <c r="C101" s="46" t="s">
        <v>443</v>
      </c>
      <c r="D101" s="36" t="s">
        <v>256</v>
      </c>
      <c r="E101" s="70">
        <v>26.7</v>
      </c>
      <c r="F101" s="108">
        <v>3</v>
      </c>
      <c r="G101" s="33" t="s">
        <v>440</v>
      </c>
      <c r="H101" s="40" t="s">
        <v>118</v>
      </c>
      <c r="I101" s="33" t="str">
        <f>IF(J101&lt;=20,"Surface Bureau (SB)",IF(J101&lt;=40,"Surf de Réunion (SR)",IF(J101&lt;=100,"Surf Annexe de Travail (SAT)",IF(J101&lt;=110,"Surf Légale &amp; Sociale (SLS)",IF(J101&lt;=125,"Surf spécifique (SP)",IF(J101&lt;=155,"Surf Services Généraux (SSG)",IF(J101&lt;=165,"Restauration",IF(J101&lt;=180,"Logt de fonction",IF(J101&lt;=195,"Autres surf",IF(J101&lt;=210,"Elts structurels",IF(J101&lt;=230,"Local technique",IF(J101&lt;=240,"Caves et sous-sols",IF(J101&lt;=300,"Circulation",IF(J101&lt;=309,"Combles, caves et ss-sols",IF(J101&lt;=315,"Prolongt ext",IF(J101&lt;=330,"Parking ss-terrain",IF(J101&lt;=350,"Terrasse",IF(J101&lt;=405,"Vides dont trémies","Marches et rampes"))))))))))))))))))</f>
        <v>Surface Bureau (SB)</v>
      </c>
      <c r="J101" s="33">
        <v>1</v>
      </c>
      <c r="K101" s="107">
        <f>IF(J101&lt;=48,E101,"")</f>
        <v>26.7</v>
      </c>
      <c r="L101" s="107">
        <f>IF($J101&lt;=193,$E101,"")</f>
        <v>26.7</v>
      </c>
      <c r="M101" s="107">
        <f>IF($J101&lt;=243,$E101,"")</f>
        <v>26.7</v>
      </c>
      <c r="N101" s="107">
        <f>IF($J101&lt;=413,$E101,"")</f>
        <v>26.7</v>
      </c>
      <c r="O101" s="1">
        <v>1</v>
      </c>
    </row>
    <row r="102" spans="1:15" ht="15.75" customHeight="1">
      <c r="A102" s="33" t="s">
        <v>453</v>
      </c>
      <c r="B102" s="36" t="s">
        <v>12</v>
      </c>
      <c r="C102" s="46" t="s">
        <v>443</v>
      </c>
      <c r="D102" s="43" t="s">
        <v>256</v>
      </c>
      <c r="E102" s="70">
        <v>20.149999999999999</v>
      </c>
      <c r="F102" s="108">
        <v>2</v>
      </c>
      <c r="G102" s="33" t="s">
        <v>440</v>
      </c>
      <c r="H102" s="40" t="s">
        <v>118</v>
      </c>
      <c r="I102" s="33" t="str">
        <f>IF(J102&lt;=20,"Surface Bureau (SB)",IF(J102&lt;=40,"Surf de Réunion (SR)",IF(J102&lt;=100,"Surf Annexe de Travail (SAT)",IF(J102&lt;=110,"Surf Légale &amp; Sociale (SLS)",IF(J102&lt;=125,"Surf spécifique (SP)",IF(J102&lt;=155,"Surf Services Généraux (SSG)",IF(J102&lt;=165,"Restauration",IF(J102&lt;=180,"Logt de fonction",IF(J102&lt;=195,"Autres surf",IF(J102&lt;=210,"Elts structurels",IF(J102&lt;=230,"Local technique",IF(J102&lt;=240,"Caves et sous-sols",IF(J102&lt;=300,"Circulation",IF(J102&lt;=309,"Combles, caves et ss-sols",IF(J102&lt;=315,"Prolongt ext",IF(J102&lt;=330,"Parking ss-terrain",IF(J102&lt;=350,"Terrasse",IF(J102&lt;=405,"Vides dont trémies","Marches et rampes"))))))))))))))))))</f>
        <v>Surface Bureau (SB)</v>
      </c>
      <c r="J102" s="33">
        <v>1</v>
      </c>
      <c r="K102" s="107">
        <f>IF(J102&lt;=48,E102,"")</f>
        <v>20.149999999999999</v>
      </c>
      <c r="L102" s="107">
        <f>IF($J102&lt;=193,$E102,"")</f>
        <v>20.149999999999999</v>
      </c>
      <c r="M102" s="107">
        <f>IF($J102&lt;=243,$E102,"")</f>
        <v>20.149999999999999</v>
      </c>
      <c r="N102" s="107">
        <f>IF($J102&lt;=413,$E102,"")</f>
        <v>20.149999999999999</v>
      </c>
      <c r="O102" s="1">
        <v>1</v>
      </c>
    </row>
    <row r="103" spans="1:15" ht="15.75" customHeight="1">
      <c r="A103" s="40" t="s">
        <v>452</v>
      </c>
      <c r="B103" s="43" t="s">
        <v>12</v>
      </c>
      <c r="C103" s="44" t="s">
        <v>443</v>
      </c>
      <c r="D103" s="43" t="s">
        <v>256</v>
      </c>
      <c r="E103" s="72">
        <v>26.08</v>
      </c>
      <c r="F103" s="106">
        <v>4</v>
      </c>
      <c r="G103" s="40" t="s">
        <v>440</v>
      </c>
      <c r="H103" s="40" t="s">
        <v>118</v>
      </c>
      <c r="I103" s="40" t="str">
        <f>IF(J103&lt;=20,"Surface Bureau (SB)",IF(J103&lt;=40,"Surf de Réunion (SR)",IF(J103&lt;=100,"Surf Annexe de Travail (SAT)",IF(J103&lt;=110,"Surf Légale &amp; Sociale (SLS)",IF(J103&lt;=125,"Surf spécifique (SP)",IF(J103&lt;=155,"Surf Services Généraux (SSG)",IF(J103&lt;=165,"Restauration",IF(J103&lt;=180,"Logt de fonction",IF(J103&lt;=195,"Autres surf",IF(J103&lt;=210,"Elts structurels",IF(J103&lt;=230,"Local technique",IF(J103&lt;=240,"Caves et sous-sols",IF(J103&lt;=300,"Circulation",IF(J103&lt;=309,"Combles, caves et ss-sols",IF(J103&lt;=315,"Prolongt ext",IF(J103&lt;=330,"Parking ss-terrain",IF(J103&lt;=350,"Terrasse",IF(J103&lt;=405,"Vides dont trémies","Marches et rampes"))))))))))))))))))</f>
        <v>Surface Bureau (SB)</v>
      </c>
      <c r="J103" s="40">
        <v>1</v>
      </c>
      <c r="K103" s="39">
        <f>IF(J103&lt;=48,E103,"")</f>
        <v>26.08</v>
      </c>
      <c r="L103" s="39">
        <f>IF($J103&lt;=193,$E103,"")</f>
        <v>26.08</v>
      </c>
      <c r="M103" s="39">
        <f>IF($J103&lt;=243,$E103,"")</f>
        <v>26.08</v>
      </c>
      <c r="N103" s="39">
        <f>IF($J103&lt;=413,$E103,"")</f>
        <v>26.08</v>
      </c>
      <c r="O103" s="1">
        <v>1</v>
      </c>
    </row>
    <row r="104" spans="1:15" ht="15.75" customHeight="1">
      <c r="A104" s="40" t="s">
        <v>451</v>
      </c>
      <c r="B104" s="43" t="s">
        <v>12</v>
      </c>
      <c r="C104" s="44" t="s">
        <v>443</v>
      </c>
      <c r="D104" s="43" t="s">
        <v>256</v>
      </c>
      <c r="E104" s="72">
        <v>21.36</v>
      </c>
      <c r="F104" s="106">
        <v>2</v>
      </c>
      <c r="G104" s="40" t="s">
        <v>440</v>
      </c>
      <c r="H104" s="40" t="s">
        <v>118</v>
      </c>
      <c r="I104" s="40" t="str">
        <f>IF(J104&lt;=20,"Surface Bureau (SB)",IF(J104&lt;=40,"Surf de Réunion (SR)",IF(J104&lt;=100,"Surf Annexe de Travail (SAT)",IF(J104&lt;=110,"Surf Légale &amp; Sociale (SLS)",IF(J104&lt;=125,"Surf spécifique (SP)",IF(J104&lt;=155,"Surf Services Généraux (SSG)",IF(J104&lt;=165,"Restauration",IF(J104&lt;=180,"Logt de fonction",IF(J104&lt;=195,"Autres surf",IF(J104&lt;=210,"Elts structurels",IF(J104&lt;=230,"Local technique",IF(J104&lt;=240,"Caves et sous-sols",IF(J104&lt;=300,"Circulation",IF(J104&lt;=309,"Combles, caves et ss-sols",IF(J104&lt;=315,"Prolongt ext",IF(J104&lt;=330,"Parking ss-terrain",IF(J104&lt;=350,"Terrasse",IF(J104&lt;=405,"Vides dont trémies","Marches et rampes"))))))))))))))))))</f>
        <v>Surface Bureau (SB)</v>
      </c>
      <c r="J104" s="40">
        <v>1</v>
      </c>
      <c r="K104" s="39">
        <f>IF(J104&lt;=48,E104,"")</f>
        <v>21.36</v>
      </c>
      <c r="L104" s="39">
        <f>IF($J104&lt;=193,$E104,"")</f>
        <v>21.36</v>
      </c>
      <c r="M104" s="39">
        <f>IF($J104&lt;=243,$E104,"")</f>
        <v>21.36</v>
      </c>
      <c r="N104" s="39">
        <f>IF($J104&lt;=413,$E104,"")</f>
        <v>21.36</v>
      </c>
      <c r="O104" s="1">
        <v>1</v>
      </c>
    </row>
    <row r="105" spans="1:15" ht="15.75" customHeight="1">
      <c r="A105" s="40" t="s">
        <v>450</v>
      </c>
      <c r="B105" s="43" t="s">
        <v>12</v>
      </c>
      <c r="C105" s="44" t="s">
        <v>443</v>
      </c>
      <c r="D105" s="43" t="s">
        <v>256</v>
      </c>
      <c r="E105" s="72">
        <v>20.149999999999999</v>
      </c>
      <c r="F105" s="106">
        <v>2</v>
      </c>
      <c r="G105" s="40" t="s">
        <v>440</v>
      </c>
      <c r="H105" s="40" t="s">
        <v>118</v>
      </c>
      <c r="I105" s="40" t="str">
        <f>IF(J105&lt;=20,"Surface Bureau (SB)",IF(J105&lt;=40,"Surf de Réunion (SR)",IF(J105&lt;=100,"Surf Annexe de Travail (SAT)",IF(J105&lt;=110,"Surf Légale &amp; Sociale (SLS)",IF(J105&lt;=125,"Surf spécifique (SP)",IF(J105&lt;=155,"Surf Services Généraux (SSG)",IF(J105&lt;=165,"Restauration",IF(J105&lt;=180,"Logt de fonction",IF(J105&lt;=195,"Autres surf",IF(J105&lt;=210,"Elts structurels",IF(J105&lt;=230,"Local technique",IF(J105&lt;=240,"Caves et sous-sols",IF(J105&lt;=300,"Circulation",IF(J105&lt;=309,"Combles, caves et ss-sols",IF(J105&lt;=315,"Prolongt ext",IF(J105&lt;=330,"Parking ss-terrain",IF(J105&lt;=350,"Terrasse",IF(J105&lt;=405,"Vides dont trémies","Marches et rampes"))))))))))))))))))</f>
        <v>Surface Bureau (SB)</v>
      </c>
      <c r="J105" s="40">
        <v>1</v>
      </c>
      <c r="K105" s="39">
        <f>IF(J105&lt;=48,E105,"")</f>
        <v>20.149999999999999</v>
      </c>
      <c r="L105" s="39">
        <f>IF($J105&lt;=193,$E105,"")</f>
        <v>20.149999999999999</v>
      </c>
      <c r="M105" s="39">
        <f>IF($J105&lt;=243,$E105,"")</f>
        <v>20.149999999999999</v>
      </c>
      <c r="N105" s="39">
        <f>IF($J105&lt;=413,$E105,"")</f>
        <v>20.149999999999999</v>
      </c>
      <c r="O105" s="1">
        <v>1</v>
      </c>
    </row>
    <row r="106" spans="1:15" ht="15.75" customHeight="1">
      <c r="A106" s="40" t="s">
        <v>449</v>
      </c>
      <c r="B106" s="43" t="s">
        <v>12</v>
      </c>
      <c r="C106" s="44" t="s">
        <v>443</v>
      </c>
      <c r="D106" s="43" t="s">
        <v>256</v>
      </c>
      <c r="E106" s="72">
        <v>13.2</v>
      </c>
      <c r="F106" s="106">
        <v>1</v>
      </c>
      <c r="G106" s="40" t="s">
        <v>440</v>
      </c>
      <c r="H106" s="40" t="s">
        <v>118</v>
      </c>
      <c r="I106" s="40" t="str">
        <f>IF(J106&lt;=20,"Surface Bureau (SB)",IF(J106&lt;=40,"Surf de Réunion (SR)",IF(J106&lt;=100,"Surf Annexe de Travail (SAT)",IF(J106&lt;=110,"Surf Légale &amp; Sociale (SLS)",IF(J106&lt;=125,"Surf spécifique (SP)",IF(J106&lt;=155,"Surf Services Généraux (SSG)",IF(J106&lt;=165,"Restauration",IF(J106&lt;=180,"Logt de fonction",IF(J106&lt;=195,"Autres surf",IF(J106&lt;=210,"Elts structurels",IF(J106&lt;=230,"Local technique",IF(J106&lt;=240,"Caves et sous-sols",IF(J106&lt;=300,"Circulation",IF(J106&lt;=309,"Combles, caves et ss-sols",IF(J106&lt;=315,"Prolongt ext",IF(J106&lt;=330,"Parking ss-terrain",IF(J106&lt;=350,"Terrasse",IF(J106&lt;=405,"Vides dont trémies","Marches et rampes"))))))))))))))))))</f>
        <v>Surface Bureau (SB)</v>
      </c>
      <c r="J106" s="40">
        <v>1</v>
      </c>
      <c r="K106" s="39">
        <f>IF(J106&lt;=48,E106,"")</f>
        <v>13.2</v>
      </c>
      <c r="L106" s="39">
        <f>IF($J106&lt;=193,$E106,"")</f>
        <v>13.2</v>
      </c>
      <c r="M106" s="39">
        <f>IF($J106&lt;=243,$E106,"")</f>
        <v>13.2</v>
      </c>
      <c r="N106" s="39">
        <f>IF($J106&lt;=413,$E106,"")</f>
        <v>13.2</v>
      </c>
      <c r="O106" s="1">
        <v>1</v>
      </c>
    </row>
    <row r="107" spans="1:15" ht="15.75" customHeight="1">
      <c r="A107" s="40" t="s">
        <v>448</v>
      </c>
      <c r="B107" s="43" t="s">
        <v>12</v>
      </c>
      <c r="C107" s="44" t="s">
        <v>115</v>
      </c>
      <c r="D107" s="43" t="s">
        <v>256</v>
      </c>
      <c r="E107" s="72">
        <v>19.66</v>
      </c>
      <c r="F107" s="106"/>
      <c r="G107" s="40" t="s">
        <v>49</v>
      </c>
      <c r="H107" s="40" t="s">
        <v>118</v>
      </c>
      <c r="I107" s="40" t="str">
        <f>IF(J107&lt;=20,"Surface Bureau (SB)",IF(J107&lt;=40,"Surf de Réunion (SR)",IF(J107&lt;=100,"Surf Annexe de Travail (SAT)",IF(J107&lt;=110,"Surf Légale &amp; Sociale (SLS)",IF(J107&lt;=125,"Surf spécifique (SP)",IF(J107&lt;=155,"Surf Services Généraux (SSG)",IF(J107&lt;=165,"Restauration",IF(J107&lt;=180,"Logt de fonction",IF(J107&lt;=195,"Autres surf",IF(J107&lt;=210,"Elts structurels",IF(J107&lt;=230,"Local technique",IF(J107&lt;=240,"Caves et sous-sols",IF(J107&lt;=300,"Circulation",IF(J107&lt;=309,"Combles, caves et ss-sols",IF(J107&lt;=315,"Prolongt ext",IF(J107&lt;=330,"Parking ss-terrain",IF(J107&lt;=350,"Terrasse",IF(J107&lt;=405,"Vides dont trémies","Marches et rampes"))))))))))))))))))</f>
        <v>Surf de Réunion (SR)</v>
      </c>
      <c r="J107" s="40">
        <v>24</v>
      </c>
      <c r="K107" s="39">
        <f>IF(J107&lt;=48,E107,"")</f>
        <v>19.66</v>
      </c>
      <c r="L107" s="39">
        <f>IF($J107&lt;=193,$E107,"")</f>
        <v>19.66</v>
      </c>
      <c r="M107" s="39">
        <f>IF($J107&lt;=243,$E107,"")</f>
        <v>19.66</v>
      </c>
      <c r="N107" s="39">
        <f>IF($J107&lt;=413,$E107,"")</f>
        <v>19.66</v>
      </c>
      <c r="O107" s="1">
        <v>1</v>
      </c>
    </row>
    <row r="108" spans="1:15" ht="15.75" customHeight="1">
      <c r="A108" s="40" t="s">
        <v>447</v>
      </c>
      <c r="B108" s="43" t="s">
        <v>12</v>
      </c>
      <c r="C108" s="44" t="s">
        <v>443</v>
      </c>
      <c r="D108" s="43" t="s">
        <v>256</v>
      </c>
      <c r="E108" s="72">
        <v>42.19</v>
      </c>
      <c r="F108" s="106">
        <v>6</v>
      </c>
      <c r="G108" s="40" t="s">
        <v>440</v>
      </c>
      <c r="H108" s="40" t="s">
        <v>118</v>
      </c>
      <c r="I108" s="40" t="str">
        <f>IF(J108&lt;=20,"Surface Bureau (SB)",IF(J108&lt;=40,"Surf de Réunion (SR)",IF(J108&lt;=100,"Surf Annexe de Travail (SAT)",IF(J108&lt;=110,"Surf Légale &amp; Sociale (SLS)",IF(J108&lt;=125,"Surf spécifique (SP)",IF(J108&lt;=155,"Surf Services Généraux (SSG)",IF(J108&lt;=165,"Restauration",IF(J108&lt;=180,"Logt de fonction",IF(J108&lt;=195,"Autres surf",IF(J108&lt;=210,"Elts structurels",IF(J108&lt;=230,"Local technique",IF(J108&lt;=240,"Caves et sous-sols",IF(J108&lt;=300,"Circulation",IF(J108&lt;=309,"Combles, caves et ss-sols",IF(J108&lt;=315,"Prolongt ext",IF(J108&lt;=330,"Parking ss-terrain",IF(J108&lt;=350,"Terrasse",IF(J108&lt;=405,"Vides dont trémies","Marches et rampes"))))))))))))))))))</f>
        <v>Surface Bureau (SB)</v>
      </c>
      <c r="J108" s="40">
        <v>1</v>
      </c>
      <c r="K108" s="39">
        <f>IF(J108&lt;=48,E108,"")</f>
        <v>42.19</v>
      </c>
      <c r="L108" s="39">
        <f>IF($J108&lt;=193,$E108,"")</f>
        <v>42.19</v>
      </c>
      <c r="M108" s="39">
        <f>IF($J108&lt;=243,$E108,"")</f>
        <v>42.19</v>
      </c>
      <c r="N108" s="39">
        <f>IF($J108&lt;=413,$E108,"")</f>
        <v>42.19</v>
      </c>
      <c r="O108" s="1">
        <v>1</v>
      </c>
    </row>
    <row r="109" spans="1:15" ht="15.75" customHeight="1">
      <c r="A109" s="85" t="s">
        <v>446</v>
      </c>
      <c r="B109" s="43" t="s">
        <v>12</v>
      </c>
      <c r="C109" s="44" t="s">
        <v>443</v>
      </c>
      <c r="D109" s="43" t="s">
        <v>256</v>
      </c>
      <c r="E109" s="42">
        <v>7.69</v>
      </c>
      <c r="F109" s="105"/>
      <c r="G109" s="40" t="s">
        <v>440</v>
      </c>
      <c r="H109" s="40" t="s">
        <v>118</v>
      </c>
      <c r="I109" s="40" t="str">
        <f>IF(J109&lt;=20,"Surface Bureau (SB)",IF(J109&lt;=40,"Surf de Réunion (SR)",IF(J109&lt;=100,"Surf Annexe de Travail (SAT)",IF(J109&lt;=110,"Surf Légale &amp; Sociale (SLS)",IF(J109&lt;=125,"Surf spécifique (SP)",IF(J109&lt;=155,"Surf Services Généraux (SSG)",IF(J109&lt;=165,"Restauration",IF(J109&lt;=180,"Logt de fonction",IF(J109&lt;=195,"Autres surf",IF(J109&lt;=210,"Elts structurels",IF(J109&lt;=230,"Local technique",IF(J109&lt;=240,"Caves et sous-sols",IF(J109&lt;=300,"Circulation",IF(J109&lt;=309,"Combles, caves et ss-sols",IF(J109&lt;=315,"Prolongt ext",IF(J109&lt;=330,"Parking ss-terrain",IF(J109&lt;=350,"Terrasse",IF(J109&lt;=405,"Vides dont trémies","Marches et rampes"))))))))))))))))))</f>
        <v>Surf spécifique (SP)</v>
      </c>
      <c r="J109" s="40">
        <v>116</v>
      </c>
      <c r="K109" s="39" t="str">
        <f>IF(J109&lt;=48,E109,"")</f>
        <v/>
      </c>
      <c r="L109" s="39">
        <f>IF($J109&lt;=193,$E109,"")</f>
        <v>7.69</v>
      </c>
      <c r="M109" s="39">
        <f>IF($J109&lt;=243,$E109,"")</f>
        <v>7.69</v>
      </c>
      <c r="N109" s="39">
        <f>IF($J109&lt;=413,$E109,"")</f>
        <v>7.69</v>
      </c>
      <c r="O109" s="1">
        <v>1</v>
      </c>
    </row>
    <row r="110" spans="1:15" ht="15.75" customHeight="1">
      <c r="A110" s="85" t="s">
        <v>445</v>
      </c>
      <c r="B110" s="43" t="s">
        <v>12</v>
      </c>
      <c r="C110" s="44" t="s">
        <v>443</v>
      </c>
      <c r="D110" s="43" t="s">
        <v>256</v>
      </c>
      <c r="E110" s="42">
        <v>14.06</v>
      </c>
      <c r="F110" s="105">
        <v>1</v>
      </c>
      <c r="G110" s="40" t="s">
        <v>440</v>
      </c>
      <c r="H110" s="40" t="s">
        <v>118</v>
      </c>
      <c r="I110" s="40" t="str">
        <f>IF(J110&lt;=20,"Surface Bureau (SB)",IF(J110&lt;=40,"Surf de Réunion (SR)",IF(J110&lt;=100,"Surf Annexe de Travail (SAT)",IF(J110&lt;=110,"Surf Légale &amp; Sociale (SLS)",IF(J110&lt;=125,"Surf spécifique (SP)",IF(J110&lt;=155,"Surf Services Généraux (SSG)",IF(J110&lt;=165,"Restauration",IF(J110&lt;=180,"Logt de fonction",IF(J110&lt;=195,"Autres surf",IF(J110&lt;=210,"Elts structurels",IF(J110&lt;=230,"Local technique",IF(J110&lt;=240,"Caves et sous-sols",IF(J110&lt;=300,"Circulation",IF(J110&lt;=309,"Combles, caves et ss-sols",IF(J110&lt;=315,"Prolongt ext",IF(J110&lt;=330,"Parking ss-terrain",IF(J110&lt;=350,"Terrasse",IF(J110&lt;=405,"Vides dont trémies","Marches et rampes"))))))))))))))))))</f>
        <v>Surface Bureau (SB)</v>
      </c>
      <c r="J110" s="40">
        <v>1</v>
      </c>
      <c r="K110" s="39">
        <f>IF(J110&lt;=48,E110,"")</f>
        <v>14.06</v>
      </c>
      <c r="L110" s="39">
        <f>IF($J110&lt;=193,$E110,"")</f>
        <v>14.06</v>
      </c>
      <c r="M110" s="39">
        <f>IF($J110&lt;=243,$E110,"")</f>
        <v>14.06</v>
      </c>
      <c r="N110" s="39">
        <f>IF($J110&lt;=413,$E110,"")</f>
        <v>14.06</v>
      </c>
      <c r="O110" s="1">
        <v>1</v>
      </c>
    </row>
    <row r="111" spans="1:15" ht="15.75" customHeight="1">
      <c r="A111" s="85" t="s">
        <v>444</v>
      </c>
      <c r="B111" s="43" t="s">
        <v>12</v>
      </c>
      <c r="C111" s="44" t="s">
        <v>443</v>
      </c>
      <c r="D111" s="43" t="s">
        <v>256</v>
      </c>
      <c r="E111" s="42">
        <v>20.64</v>
      </c>
      <c r="F111" s="105">
        <v>2</v>
      </c>
      <c r="G111" s="40" t="s">
        <v>440</v>
      </c>
      <c r="H111" s="40" t="s">
        <v>118</v>
      </c>
      <c r="I111" s="40" t="str">
        <f>IF(J111&lt;=20,"Surface Bureau (SB)",IF(J111&lt;=40,"Surf de Réunion (SR)",IF(J111&lt;=100,"Surf Annexe de Travail (SAT)",IF(J111&lt;=110,"Surf Légale &amp; Sociale (SLS)",IF(J111&lt;=125,"Surf spécifique (SP)",IF(J111&lt;=155,"Surf Services Généraux (SSG)",IF(J111&lt;=165,"Restauration",IF(J111&lt;=180,"Logt de fonction",IF(J111&lt;=195,"Autres surf",IF(J111&lt;=210,"Elts structurels",IF(J111&lt;=230,"Local technique",IF(J111&lt;=240,"Caves et sous-sols",IF(J111&lt;=300,"Circulation",IF(J111&lt;=309,"Combles, caves et ss-sols",IF(J111&lt;=315,"Prolongt ext",IF(J111&lt;=330,"Parking ss-terrain",IF(J111&lt;=350,"Terrasse",IF(J111&lt;=405,"Vides dont trémies","Marches et rampes"))))))))))))))))))</f>
        <v>Surf de Réunion (SR)</v>
      </c>
      <c r="J111" s="85">
        <v>24</v>
      </c>
      <c r="K111" s="104">
        <f>IF(J111&lt;=48,E111,"")</f>
        <v>20.64</v>
      </c>
      <c r="L111" s="104">
        <f>IF($J111&lt;=193,$E111,"")</f>
        <v>20.64</v>
      </c>
      <c r="M111" s="104">
        <f>IF($J111&lt;=243,$E111,"")</f>
        <v>20.64</v>
      </c>
      <c r="N111" s="104">
        <f>IF($J111&lt;=413,$E111,"")</f>
        <v>20.64</v>
      </c>
      <c r="O111" s="1">
        <v>1</v>
      </c>
    </row>
    <row r="112" spans="1:15" ht="15.75" customHeight="1">
      <c r="A112" s="85" t="s">
        <v>442</v>
      </c>
      <c r="B112" s="43" t="s">
        <v>12</v>
      </c>
      <c r="C112" s="44" t="s">
        <v>115</v>
      </c>
      <c r="D112" s="43" t="s">
        <v>256</v>
      </c>
      <c r="E112" s="42">
        <v>14.8</v>
      </c>
      <c r="F112" s="105"/>
      <c r="G112" s="40" t="s">
        <v>440</v>
      </c>
      <c r="H112" s="40" t="s">
        <v>118</v>
      </c>
      <c r="I112" s="40" t="str">
        <f>IF(J112&lt;=20,"Surface Bureau (SB)",IF(J112&lt;=40,"Surf de Réunion (SR)",IF(J112&lt;=100,"Surf Annexe de Travail (SAT)",IF(J112&lt;=110,"Surf Légale &amp; Sociale (SLS)",IF(J112&lt;=125,"Surf spécifique (SP)",IF(J112&lt;=155,"Surf Services Généraux (SSG)",IF(J112&lt;=165,"Restauration",IF(J112&lt;=180,"Logt de fonction",IF(J112&lt;=195,"Autres surf",IF(J112&lt;=210,"Elts structurels",IF(J112&lt;=230,"Local technique",IF(J112&lt;=240,"Caves et sous-sols",IF(J112&lt;=300,"Circulation",IF(J112&lt;=309,"Combles, caves et ss-sols",IF(J112&lt;=315,"Prolongt ext",IF(J112&lt;=330,"Parking ss-terrain",IF(J112&lt;=350,"Terrasse",IF(J112&lt;=405,"Vides dont trémies","Marches et rampes"))))))))))))))))))</f>
        <v>Surface Bureau (SB)</v>
      </c>
      <c r="J112" s="85">
        <v>1</v>
      </c>
      <c r="K112" s="104">
        <f>IF(J112&lt;=48,E112,"")</f>
        <v>14.8</v>
      </c>
      <c r="L112" s="104">
        <f>IF($J112&lt;=193,$E112,"")</f>
        <v>14.8</v>
      </c>
      <c r="M112" s="104">
        <f>IF($J112&lt;=243,$E112,"")</f>
        <v>14.8</v>
      </c>
      <c r="N112" s="104">
        <f>IF($J112&lt;=413,$E112,"")</f>
        <v>14.8</v>
      </c>
      <c r="O112" s="1">
        <v>1</v>
      </c>
    </row>
    <row r="113" spans="1:15" ht="15.75" customHeight="1" thickBot="1">
      <c r="A113" s="26" t="s">
        <v>441</v>
      </c>
      <c r="B113" s="26" t="s">
        <v>12</v>
      </c>
      <c r="C113" s="102" t="s">
        <v>218</v>
      </c>
      <c r="D113" s="26" t="s">
        <v>256</v>
      </c>
      <c r="E113" s="28">
        <v>59.087200000000003</v>
      </c>
      <c r="F113" s="103"/>
      <c r="G113" s="26" t="s">
        <v>440</v>
      </c>
      <c r="H113" s="26" t="s">
        <v>669</v>
      </c>
      <c r="I113" s="26" t="str">
        <f>IF(J113&lt;=20,"Surface Bureau (SB)",IF(J113&lt;=40,"Surf de Réunion (SR)",IF(J113&lt;=100,"Surf Annexe de Travail (SAT)",IF(J113&lt;=110,"Surf Légale &amp; Sociale (SLS)",IF(J113&lt;=125,"Surf spécifique (SP)",IF(J113&lt;=155,"Surf Services Généraux (SSG)",IF(J113&lt;=165,"Restauration",IF(J113&lt;=180,"Logt de fonction",IF(J113&lt;=195,"Autres surf",IF(J113&lt;=210,"Elts structurels",IF(J113&lt;=230,"Local technique",IF(J113&lt;=240,"Caves et sous-sols",IF(J113&lt;=300,"Circulation",IF(J113&lt;=309,"Combles, caves et ss-sols",IF(J113&lt;=315,"Prolongt ext",IF(J113&lt;=330,"Parking ss-terrain",IF(J113&lt;=350,"Terrasse",IF(J113&lt;=405,"Vides dont trémies","Marches et rampes"))))))))))))))))))</f>
        <v>Surf spécifique (SP)</v>
      </c>
      <c r="J113" s="26">
        <v>116</v>
      </c>
      <c r="K113" s="25" t="str">
        <f>IF(J113&lt;=48,E113,"")</f>
        <v/>
      </c>
      <c r="L113" s="25">
        <f>IF($J113&lt;=193,$E113,"")</f>
        <v>59.087200000000003</v>
      </c>
      <c r="M113" s="25">
        <f>IF($J113&lt;=243,$E113,"")</f>
        <v>59.087200000000003</v>
      </c>
      <c r="N113" s="25">
        <f>IF($J113&lt;=413,$E113,"")</f>
        <v>59.087200000000003</v>
      </c>
      <c r="O113" s="1">
        <v>1</v>
      </c>
    </row>
    <row r="114" spans="1:15" ht="15.75" customHeight="1">
      <c r="A114" s="33" t="s">
        <v>439</v>
      </c>
      <c r="B114" s="36" t="s">
        <v>12</v>
      </c>
      <c r="C114" s="46" t="s">
        <v>438</v>
      </c>
      <c r="D114" s="43" t="s">
        <v>256</v>
      </c>
      <c r="E114" s="70">
        <v>40.549999999999997</v>
      </c>
      <c r="F114" s="69"/>
      <c r="G114" s="75" t="s">
        <v>217</v>
      </c>
      <c r="H114" s="40" t="s">
        <v>658</v>
      </c>
      <c r="I114" s="33" t="str">
        <f>IF(J114&lt;=20,"Surface Bureau (SB)",IF(J114&lt;=40,"Surf de Réunion (SR)",IF(J114&lt;=100,"Surf Annexe de Travail (SAT)",IF(J114&lt;=110,"Surf Légale &amp; Sociale (SLS)",IF(J114&lt;=125,"Surf spécifique (SP)",IF(J114&lt;=155,"Surf Services Généraux (SSG)",IF(J114&lt;=165,"Restauration",IF(J114&lt;=180,"Logt de fonction",IF(J114&lt;=195,"Autres surf",IF(J114&lt;=210,"Elts structurels",IF(J114&lt;=230,"Local technique",IF(J114&lt;=240,"Caves et sous-sols",IF(J114&lt;=300,"Circulation",IF(J114&lt;=309,"Combles, caves et ss-sols",IF(J114&lt;=315,"Prolongt ext",IF(J114&lt;=330,"Parking ss-terrain",IF(J114&lt;=350,"Terrasse",IF(J114&lt;=405,"Vides dont trémies","Marches et rampes"))))))))))))))))))</f>
        <v>Surf spécifique (SP)</v>
      </c>
      <c r="J114" s="33">
        <v>116</v>
      </c>
      <c r="K114" s="32" t="str">
        <f>IF(J114&lt;=48,E114,"")</f>
        <v/>
      </c>
      <c r="L114" s="32">
        <f>IF($J114&lt;=193,$E114,"")</f>
        <v>40.549999999999997</v>
      </c>
      <c r="M114" s="32">
        <f>IF($J114&lt;=243,$E114,"")</f>
        <v>40.549999999999997</v>
      </c>
      <c r="N114" s="32">
        <f>IF($J114&lt;=413,$E114,"")</f>
        <v>40.549999999999997</v>
      </c>
      <c r="O114" s="1">
        <v>1</v>
      </c>
    </row>
    <row r="115" spans="1:15" ht="15.75" customHeight="1">
      <c r="A115" s="40" t="s">
        <v>437</v>
      </c>
      <c r="B115" s="43" t="s">
        <v>12</v>
      </c>
      <c r="C115" s="44" t="s">
        <v>436</v>
      </c>
      <c r="D115" s="43" t="s">
        <v>256</v>
      </c>
      <c r="E115" s="72">
        <v>58.31</v>
      </c>
      <c r="F115" s="71"/>
      <c r="G115" s="40" t="s">
        <v>217</v>
      </c>
      <c r="H115" s="40" t="s">
        <v>669</v>
      </c>
      <c r="I115" s="40" t="str">
        <f>IF(J115&lt;=20,"Surface Bureau (SB)",IF(J115&lt;=40,"Surf de Réunion (SR)",IF(J115&lt;=100,"Surf Annexe de Travail (SAT)",IF(J115&lt;=110,"Surf Légale &amp; Sociale (SLS)",IF(J115&lt;=125,"Surf spécifique (SP)",IF(J115&lt;=155,"Surf Services Généraux (SSG)",IF(J115&lt;=165,"Restauration",IF(J115&lt;=180,"Logt de fonction",IF(J115&lt;=195,"Autres surf",IF(J115&lt;=210,"Elts structurels",IF(J115&lt;=230,"Local technique",IF(J115&lt;=240,"Caves et sous-sols",IF(J115&lt;=300,"Circulation",IF(J115&lt;=309,"Combles, caves et ss-sols",IF(J115&lt;=315,"Prolongt ext",IF(J115&lt;=330,"Parking ss-terrain",IF(J115&lt;=350,"Terrasse",IF(J115&lt;=405,"Vides dont trémies","Marches et rampes"))))))))))))))))))</f>
        <v>Surf spécifique (SP)</v>
      </c>
      <c r="J115" s="40">
        <v>116</v>
      </c>
      <c r="K115" s="39" t="str">
        <f>IF(J115&lt;=48,E115,"")</f>
        <v/>
      </c>
      <c r="L115" s="39">
        <f>IF($J115&lt;=193,$E115,"")</f>
        <v>58.31</v>
      </c>
      <c r="M115" s="39">
        <f>IF($J115&lt;=243,$E115,"")</f>
        <v>58.31</v>
      </c>
      <c r="N115" s="39">
        <f>IF($J115&lt;=413,$E115,"")</f>
        <v>58.31</v>
      </c>
      <c r="O115" s="1">
        <v>1</v>
      </c>
    </row>
    <row r="116" spans="1:15" ht="15.75" customHeight="1">
      <c r="A116" s="40" t="s">
        <v>435</v>
      </c>
      <c r="B116" s="43" t="s">
        <v>12</v>
      </c>
      <c r="C116" s="44" t="s">
        <v>430</v>
      </c>
      <c r="D116" s="43" t="s">
        <v>256</v>
      </c>
      <c r="E116" s="72">
        <v>44.4</v>
      </c>
      <c r="F116" s="71"/>
      <c r="G116" s="75" t="s">
        <v>217</v>
      </c>
      <c r="H116" s="40" t="s">
        <v>669</v>
      </c>
      <c r="I116" s="40" t="str">
        <f>IF(J116&lt;=20,"Surface Bureau (SB)",IF(J116&lt;=40,"Surf de Réunion (SR)",IF(J116&lt;=100,"Surf Annexe de Travail (SAT)",IF(J116&lt;=110,"Surf Légale &amp; Sociale (SLS)",IF(J116&lt;=125,"Surf spécifique (SP)",IF(J116&lt;=155,"Surf Services Généraux (SSG)",IF(J116&lt;=165,"Restauration",IF(J116&lt;=180,"Logt de fonction",IF(J116&lt;=195,"Autres surf",IF(J116&lt;=210,"Elts structurels",IF(J116&lt;=230,"Local technique",IF(J116&lt;=240,"Caves et sous-sols",IF(J116&lt;=300,"Circulation",IF(J116&lt;=309,"Combles, caves et ss-sols",IF(J116&lt;=315,"Prolongt ext",IF(J116&lt;=330,"Parking ss-terrain",IF(J116&lt;=350,"Terrasse",IF(J116&lt;=405,"Vides dont trémies","Marches et rampes"))))))))))))))))))</f>
        <v>Surf spécifique (SP)</v>
      </c>
      <c r="J116" s="40">
        <v>116</v>
      </c>
      <c r="K116" s="39" t="str">
        <f>IF(J116&lt;=48,E116,"")</f>
        <v/>
      </c>
      <c r="L116" s="39">
        <f>IF($J116&lt;=193,$E116,"")</f>
        <v>44.4</v>
      </c>
      <c r="M116" s="39">
        <f>IF($J116&lt;=243,$E116,"")</f>
        <v>44.4</v>
      </c>
      <c r="N116" s="39">
        <f>IF($J116&lt;=413,$E116,"")</f>
        <v>44.4</v>
      </c>
      <c r="O116" s="1">
        <v>1</v>
      </c>
    </row>
    <row r="117" spans="1:15" ht="15.75" customHeight="1">
      <c r="A117" s="40" t="s">
        <v>434</v>
      </c>
      <c r="B117" s="43" t="s">
        <v>12</v>
      </c>
      <c r="C117" s="44" t="s">
        <v>430</v>
      </c>
      <c r="D117" s="43" t="s">
        <v>256</v>
      </c>
      <c r="E117" s="72">
        <v>73.5</v>
      </c>
      <c r="F117" s="71"/>
      <c r="G117" s="40" t="s">
        <v>217</v>
      </c>
      <c r="H117" s="40" t="s">
        <v>669</v>
      </c>
      <c r="I117" s="40" t="str">
        <f>IF(J117&lt;=20,"Surface Bureau (SB)",IF(J117&lt;=40,"Surf de Réunion (SR)",IF(J117&lt;=100,"Surf Annexe de Travail (SAT)",IF(J117&lt;=110,"Surf Légale &amp; Sociale (SLS)",IF(J117&lt;=125,"Surf spécifique (SP)",IF(J117&lt;=155,"Surf Services Généraux (SSG)",IF(J117&lt;=165,"Restauration",IF(J117&lt;=180,"Logt de fonction",IF(J117&lt;=195,"Autres surf",IF(J117&lt;=210,"Elts structurels",IF(J117&lt;=230,"Local technique",IF(J117&lt;=240,"Caves et sous-sols",IF(J117&lt;=300,"Circulation",IF(J117&lt;=309,"Combles, caves et ss-sols",IF(J117&lt;=315,"Prolongt ext",IF(J117&lt;=330,"Parking ss-terrain",IF(J117&lt;=350,"Terrasse",IF(J117&lt;=405,"Vides dont trémies","Marches et rampes"))))))))))))))))))</f>
        <v>Surf spécifique (SP)</v>
      </c>
      <c r="J117" s="40">
        <v>116</v>
      </c>
      <c r="K117" s="39" t="str">
        <f>IF(J117&lt;=48,E117,"")</f>
        <v/>
      </c>
      <c r="L117" s="39">
        <f>IF($J117&lt;=193,$E117,"")</f>
        <v>73.5</v>
      </c>
      <c r="M117" s="39">
        <f>IF($J117&lt;=243,$E117,"")</f>
        <v>73.5</v>
      </c>
      <c r="N117" s="39">
        <f>IF($J117&lt;=413,$E117,"")</f>
        <v>73.5</v>
      </c>
      <c r="O117" s="1">
        <v>1</v>
      </c>
    </row>
    <row r="118" spans="1:15" ht="15.75" customHeight="1">
      <c r="A118" s="40" t="s">
        <v>433</v>
      </c>
      <c r="B118" s="43" t="s">
        <v>12</v>
      </c>
      <c r="C118" s="44" t="s">
        <v>405</v>
      </c>
      <c r="D118" s="43" t="s">
        <v>256</v>
      </c>
      <c r="E118" s="72">
        <v>7.56</v>
      </c>
      <c r="F118" s="71"/>
      <c r="G118" s="75" t="s">
        <v>217</v>
      </c>
      <c r="H118" s="40" t="s">
        <v>656</v>
      </c>
      <c r="I118" s="40" t="str">
        <f>IF(J118&lt;=20,"Surface Bureau (SB)",IF(J118&lt;=40,"Surf de Réunion (SR)",IF(J118&lt;=100,"Surf Annexe de Travail (SAT)",IF(J118&lt;=110,"Surf Légale &amp; Sociale (SLS)",IF(J118&lt;=125,"Surf spécifique (SP)",IF(J118&lt;=155,"Surf Services Généraux (SSG)",IF(J118&lt;=165,"Restauration",IF(J118&lt;=180,"Logt de fonction",IF(J118&lt;=195,"Autres surf",IF(J118&lt;=210,"Elts structurels",IF(J118&lt;=230,"Local technique",IF(J118&lt;=240,"Caves et sous-sols",IF(J118&lt;=300,"Circulation",IF(J118&lt;=309,"Combles, caves et ss-sols",IF(J118&lt;=315,"Prolongt ext",IF(J118&lt;=330,"Parking ss-terrain",IF(J118&lt;=350,"Terrasse",IF(J118&lt;=405,"Vides dont trémies","Marches et rampes"))))))))))))))))))</f>
        <v>Surf spécifique (SP)</v>
      </c>
      <c r="J118" s="40">
        <v>116</v>
      </c>
      <c r="K118" s="39" t="str">
        <f>IF(J118&lt;=48,E118,"")</f>
        <v/>
      </c>
      <c r="L118" s="39">
        <f>IF($J118&lt;=193,$E118,"")</f>
        <v>7.56</v>
      </c>
      <c r="M118" s="39">
        <f>IF($J118&lt;=243,$E118,"")</f>
        <v>7.56</v>
      </c>
      <c r="N118" s="39">
        <f>IF($J118&lt;=413,$E118,"")</f>
        <v>7.56</v>
      </c>
    </row>
    <row r="119" spans="1:15" ht="15.75" customHeight="1">
      <c r="A119" s="40" t="s">
        <v>432</v>
      </c>
      <c r="B119" s="43" t="s">
        <v>12</v>
      </c>
      <c r="C119" s="44" t="s">
        <v>430</v>
      </c>
      <c r="D119" s="43" t="s">
        <v>256</v>
      </c>
      <c r="E119" s="72">
        <v>43.23</v>
      </c>
      <c r="F119" s="71"/>
      <c r="G119" s="40" t="s">
        <v>217</v>
      </c>
      <c r="H119" s="40" t="s">
        <v>669</v>
      </c>
      <c r="I119" s="40" t="str">
        <f>IF(J119&lt;=20,"Surface Bureau (SB)",IF(J119&lt;=40,"Surf de Réunion (SR)",IF(J119&lt;=100,"Surf Annexe de Travail (SAT)",IF(J119&lt;=110,"Surf Légale &amp; Sociale (SLS)",IF(J119&lt;=125,"Surf spécifique (SP)",IF(J119&lt;=155,"Surf Services Généraux (SSG)",IF(J119&lt;=165,"Restauration",IF(J119&lt;=180,"Logt de fonction",IF(J119&lt;=195,"Autres surf",IF(J119&lt;=210,"Elts structurels",IF(J119&lt;=230,"Local technique",IF(J119&lt;=240,"Caves et sous-sols",IF(J119&lt;=300,"Circulation",IF(J119&lt;=309,"Combles, caves et ss-sols",IF(J119&lt;=315,"Prolongt ext",IF(J119&lt;=330,"Parking ss-terrain",IF(J119&lt;=350,"Terrasse",IF(J119&lt;=405,"Vides dont trémies","Marches et rampes"))))))))))))))))))</f>
        <v>Surf spécifique (SP)</v>
      </c>
      <c r="J119" s="40">
        <v>116</v>
      </c>
      <c r="K119" s="39" t="str">
        <f>IF(J119&lt;=48,E119,"")</f>
        <v/>
      </c>
      <c r="L119" s="39">
        <f>IF($J119&lt;=193,$E119,"")</f>
        <v>43.23</v>
      </c>
      <c r="M119" s="39">
        <f>IF($J119&lt;=243,$E119,"")</f>
        <v>43.23</v>
      </c>
      <c r="N119" s="39">
        <f>IF($J119&lt;=413,$E119,"")</f>
        <v>43.23</v>
      </c>
      <c r="O119" s="1">
        <v>1</v>
      </c>
    </row>
    <row r="120" spans="1:15" ht="15.75" customHeight="1">
      <c r="A120" s="40" t="s">
        <v>431</v>
      </c>
      <c r="B120" s="43" t="s">
        <v>12</v>
      </c>
      <c r="C120" s="44" t="s">
        <v>430</v>
      </c>
      <c r="D120" s="43" t="s">
        <v>256</v>
      </c>
      <c r="E120" s="72">
        <v>73.5</v>
      </c>
      <c r="F120" s="71"/>
      <c r="G120" s="75" t="s">
        <v>217</v>
      </c>
      <c r="H120" s="40" t="s">
        <v>669</v>
      </c>
      <c r="I120" s="40" t="str">
        <f>IF(J120&lt;=20,"Surface Bureau (SB)",IF(J120&lt;=40,"Surf de Réunion (SR)",IF(J120&lt;=100,"Surf Annexe de Travail (SAT)",IF(J120&lt;=110,"Surf Légale &amp; Sociale (SLS)",IF(J120&lt;=125,"Surf spécifique (SP)",IF(J120&lt;=155,"Surf Services Généraux (SSG)",IF(J120&lt;=165,"Restauration",IF(J120&lt;=180,"Logt de fonction",IF(J120&lt;=195,"Autres surf",IF(J120&lt;=210,"Elts structurels",IF(J120&lt;=230,"Local technique",IF(J120&lt;=240,"Caves et sous-sols",IF(J120&lt;=300,"Circulation",IF(J120&lt;=309,"Combles, caves et ss-sols",IF(J120&lt;=315,"Prolongt ext",IF(J120&lt;=330,"Parking ss-terrain",IF(J120&lt;=350,"Terrasse",IF(J120&lt;=405,"Vides dont trémies","Marches et rampes"))))))))))))))))))</f>
        <v>Surf spécifique (SP)</v>
      </c>
      <c r="J120" s="40">
        <v>116</v>
      </c>
      <c r="K120" s="39" t="str">
        <f>IF(J120&lt;=48,E120,"")</f>
        <v/>
      </c>
      <c r="L120" s="39">
        <f>IF($J120&lt;=193,$E120,"")</f>
        <v>73.5</v>
      </c>
      <c r="M120" s="39">
        <f>IF($J120&lt;=243,$E120,"")</f>
        <v>73.5</v>
      </c>
      <c r="N120" s="39">
        <f>IF($J120&lt;=413,$E120,"")</f>
        <v>73.5</v>
      </c>
      <c r="O120" s="1">
        <v>1</v>
      </c>
    </row>
    <row r="121" spans="1:15" ht="15.75" customHeight="1">
      <c r="A121" s="40" t="s">
        <v>429</v>
      </c>
      <c r="B121" s="43" t="s">
        <v>12</v>
      </c>
      <c r="C121" s="44" t="s">
        <v>405</v>
      </c>
      <c r="D121" s="43" t="s">
        <v>256</v>
      </c>
      <c r="E121" s="72">
        <v>7.56</v>
      </c>
      <c r="F121" s="71"/>
      <c r="G121" s="40" t="s">
        <v>217</v>
      </c>
      <c r="H121" s="40" t="s">
        <v>656</v>
      </c>
      <c r="I121" s="40" t="str">
        <f>IF(J121&lt;=20,"Surface Bureau (SB)",IF(J121&lt;=40,"Surf de Réunion (SR)",IF(J121&lt;=100,"Surf Annexe de Travail (SAT)",IF(J121&lt;=110,"Surf Légale &amp; Sociale (SLS)",IF(J121&lt;=125,"Surf spécifique (SP)",IF(J121&lt;=155,"Surf Services Généraux (SSG)",IF(J121&lt;=165,"Restauration",IF(J121&lt;=180,"Logt de fonction",IF(J121&lt;=195,"Autres surf",IF(J121&lt;=210,"Elts structurels",IF(J121&lt;=230,"Local technique",IF(J121&lt;=240,"Caves et sous-sols",IF(J121&lt;=300,"Circulation",IF(J121&lt;=309,"Combles, caves et ss-sols",IF(J121&lt;=315,"Prolongt ext",IF(J121&lt;=330,"Parking ss-terrain",IF(J121&lt;=350,"Terrasse",IF(J121&lt;=405,"Vides dont trémies","Marches et rampes"))))))))))))))))))</f>
        <v>Surf spécifique (SP)</v>
      </c>
      <c r="J121" s="40">
        <v>116</v>
      </c>
      <c r="K121" s="39" t="str">
        <f>IF(J121&lt;=48,E121,"")</f>
        <v/>
      </c>
      <c r="L121" s="39">
        <f>IF($J121&lt;=193,$E121,"")</f>
        <v>7.56</v>
      </c>
      <c r="M121" s="39">
        <f>IF($J121&lt;=243,$E121,"")</f>
        <v>7.56</v>
      </c>
      <c r="N121" s="39">
        <f>IF($J121&lt;=413,$E121,"")</f>
        <v>7.56</v>
      </c>
    </row>
    <row r="122" spans="1:15" ht="15.75" customHeight="1">
      <c r="A122" s="40" t="s">
        <v>428</v>
      </c>
      <c r="B122" s="43" t="s">
        <v>12</v>
      </c>
      <c r="C122" s="44" t="s">
        <v>6</v>
      </c>
      <c r="D122" s="43" t="s">
        <v>256</v>
      </c>
      <c r="E122" s="72">
        <v>24.93</v>
      </c>
      <c r="F122" s="71">
        <v>2</v>
      </c>
      <c r="G122" s="75" t="s">
        <v>422</v>
      </c>
      <c r="H122" s="40" t="s">
        <v>118</v>
      </c>
      <c r="I122" s="40" t="str">
        <f>IF(J122&lt;=20,"Surface Bureau (SB)",IF(J122&lt;=40,"Surf de Réunion (SR)",IF(J122&lt;=100,"Surf Annexe de Travail (SAT)",IF(J122&lt;=110,"Surf Légale &amp; Sociale (SLS)",IF(J122&lt;=125,"Surf spécifique (SP)",IF(J122&lt;=155,"Surf Services Généraux (SSG)",IF(J122&lt;=165,"Restauration",IF(J122&lt;=180,"Logt de fonction",IF(J122&lt;=195,"Autres surf",IF(J122&lt;=210,"Elts structurels",IF(J122&lt;=230,"Local technique",IF(J122&lt;=240,"Caves et sous-sols",IF(J122&lt;=300,"Circulation",IF(J122&lt;=309,"Combles, caves et ss-sols",IF(J122&lt;=315,"Prolongt ext",IF(J122&lt;=330,"Parking ss-terrain",IF(J122&lt;=350,"Terrasse",IF(J122&lt;=405,"Vides dont trémies","Marches et rampes"))))))))))))))))))</f>
        <v>Surf spécifique (SP)</v>
      </c>
      <c r="J122" s="40">
        <v>116</v>
      </c>
      <c r="K122" s="39" t="str">
        <f>IF(J122&lt;=48,E122,"")</f>
        <v/>
      </c>
      <c r="L122" s="39">
        <f>IF($J122&lt;=193,$E122,"")</f>
        <v>24.93</v>
      </c>
      <c r="M122" s="39">
        <f>IF($J122&lt;=243,$E122,"")</f>
        <v>24.93</v>
      </c>
      <c r="N122" s="39">
        <f>IF($J122&lt;=413,$E122,"")</f>
        <v>24.93</v>
      </c>
      <c r="O122" s="1">
        <v>1</v>
      </c>
    </row>
    <row r="123" spans="1:15" ht="15.75" customHeight="1">
      <c r="A123" s="40" t="s">
        <v>427</v>
      </c>
      <c r="B123" s="43" t="s">
        <v>12</v>
      </c>
      <c r="C123" s="44" t="s">
        <v>6</v>
      </c>
      <c r="D123" s="43" t="s">
        <v>256</v>
      </c>
      <c r="E123" s="72">
        <v>24.08</v>
      </c>
      <c r="F123" s="71">
        <v>3</v>
      </c>
      <c r="G123" s="75" t="s">
        <v>422</v>
      </c>
      <c r="H123" s="40" t="s">
        <v>118</v>
      </c>
      <c r="I123" s="40" t="str">
        <f>IF(J123&lt;=20,"Surface Bureau (SB)",IF(J123&lt;=40,"Surf de Réunion (SR)",IF(J123&lt;=100,"Surf Annexe de Travail (SAT)",IF(J123&lt;=110,"Surf Légale &amp; Sociale (SLS)",IF(J123&lt;=125,"Surf spécifique (SP)",IF(J123&lt;=155,"Surf Services Généraux (SSG)",IF(J123&lt;=165,"Restauration",IF(J123&lt;=180,"Logt de fonction",IF(J123&lt;=195,"Autres surf",IF(J123&lt;=210,"Elts structurels",IF(J123&lt;=230,"Local technique",IF(J123&lt;=240,"Caves et sous-sols",IF(J123&lt;=300,"Circulation",IF(J123&lt;=309,"Combles, caves et ss-sols",IF(J123&lt;=315,"Prolongt ext",IF(J123&lt;=330,"Parking ss-terrain",IF(J123&lt;=350,"Terrasse",IF(J123&lt;=405,"Vides dont trémies","Marches et rampes"))))))))))))))))))</f>
        <v>Surface Bureau (SB)</v>
      </c>
      <c r="J123" s="40">
        <v>1</v>
      </c>
      <c r="K123" s="39">
        <f>IF(J123&lt;=48,E123,"")</f>
        <v>24.08</v>
      </c>
      <c r="L123" s="39">
        <f>IF($J123&lt;=193,$E123,"")</f>
        <v>24.08</v>
      </c>
      <c r="M123" s="39">
        <f>IF($J123&lt;=243,$E123,"")</f>
        <v>24.08</v>
      </c>
      <c r="N123" s="39">
        <f>IF($J123&lt;=413,$E123,"")</f>
        <v>24.08</v>
      </c>
      <c r="O123" s="1">
        <v>1</v>
      </c>
    </row>
    <row r="124" spans="1:15" ht="15.75" customHeight="1">
      <c r="A124" s="40" t="s">
        <v>426</v>
      </c>
      <c r="B124" s="43" t="s">
        <v>12</v>
      </c>
      <c r="C124" s="44" t="s">
        <v>6</v>
      </c>
      <c r="D124" s="43" t="s">
        <v>256</v>
      </c>
      <c r="E124" s="72">
        <v>18.260000000000002</v>
      </c>
      <c r="F124" s="71">
        <v>2</v>
      </c>
      <c r="G124" s="75" t="s">
        <v>422</v>
      </c>
      <c r="H124" s="40" t="s">
        <v>118</v>
      </c>
      <c r="I124" s="40" t="str">
        <f>IF(J124&lt;=20,"Surface Bureau (SB)",IF(J124&lt;=40,"Surf de Réunion (SR)",IF(J124&lt;=100,"Surf Annexe de Travail (SAT)",IF(J124&lt;=110,"Surf Légale &amp; Sociale (SLS)",IF(J124&lt;=125,"Surf spécifique (SP)",IF(J124&lt;=155,"Surf Services Généraux (SSG)",IF(J124&lt;=165,"Restauration",IF(J124&lt;=180,"Logt de fonction",IF(J124&lt;=195,"Autres surf",IF(J124&lt;=210,"Elts structurels",IF(J124&lt;=230,"Local technique",IF(J124&lt;=240,"Caves et sous-sols",IF(J124&lt;=300,"Circulation",IF(J124&lt;=309,"Combles, caves et ss-sols",IF(J124&lt;=315,"Prolongt ext",IF(J124&lt;=330,"Parking ss-terrain",IF(J124&lt;=350,"Terrasse",IF(J124&lt;=405,"Vides dont trémies","Marches et rampes"))))))))))))))))))</f>
        <v>Surface Bureau (SB)</v>
      </c>
      <c r="J124" s="40">
        <v>1</v>
      </c>
      <c r="K124" s="39">
        <f>IF(J124&lt;=48,E124,"")</f>
        <v>18.260000000000002</v>
      </c>
      <c r="L124" s="39">
        <f>IF($J124&lt;=193,$E124,"")</f>
        <v>18.260000000000002</v>
      </c>
      <c r="M124" s="39">
        <f>IF($J124&lt;=243,$E124,"")</f>
        <v>18.260000000000002</v>
      </c>
      <c r="N124" s="39">
        <f>IF($J124&lt;=413,$E124,"")</f>
        <v>18.260000000000002</v>
      </c>
      <c r="O124" s="1">
        <v>1</v>
      </c>
    </row>
    <row r="125" spans="1:15" ht="15.75" customHeight="1">
      <c r="A125" s="40" t="s">
        <v>425</v>
      </c>
      <c r="B125" s="43" t="s">
        <v>12</v>
      </c>
      <c r="C125" s="44" t="s">
        <v>420</v>
      </c>
      <c r="D125" s="43" t="s">
        <v>256</v>
      </c>
      <c r="E125" s="72">
        <v>59.04</v>
      </c>
      <c r="F125" s="71"/>
      <c r="G125" s="75" t="s">
        <v>422</v>
      </c>
      <c r="H125" s="40" t="s">
        <v>669</v>
      </c>
      <c r="I125" s="40" t="str">
        <f>IF(J125&lt;=20,"Surface Bureau (SB)",IF(J125&lt;=40,"Surf de Réunion (SR)",IF(J125&lt;=100,"Surf Annexe de Travail (SAT)",IF(J125&lt;=110,"Surf Légale &amp; Sociale (SLS)",IF(J125&lt;=125,"Surf spécifique (SP)",IF(J125&lt;=155,"Surf Services Généraux (SSG)",IF(J125&lt;=165,"Restauration",IF(J125&lt;=180,"Logt de fonction",IF(J125&lt;=195,"Autres surf",IF(J125&lt;=210,"Elts structurels",IF(J125&lt;=230,"Local technique",IF(J125&lt;=240,"Caves et sous-sols",IF(J125&lt;=300,"Circulation",IF(J125&lt;=309,"Combles, caves et ss-sols",IF(J125&lt;=315,"Prolongt ext",IF(J125&lt;=330,"Parking ss-terrain",IF(J125&lt;=350,"Terrasse",IF(J125&lt;=405,"Vides dont trémies","Marches et rampes"))))))))))))))))))</f>
        <v>Surf spécifique (SP)</v>
      </c>
      <c r="J125" s="40">
        <v>116</v>
      </c>
      <c r="K125" s="39" t="str">
        <f>IF(J125&lt;=48,E125,"")</f>
        <v/>
      </c>
      <c r="L125" s="39">
        <f>IF($J125&lt;=193,$E125,"")</f>
        <v>59.04</v>
      </c>
      <c r="M125" s="39">
        <f>IF($J125&lt;=243,$E125,"")</f>
        <v>59.04</v>
      </c>
      <c r="N125" s="39">
        <f>IF($J125&lt;=413,$E125,"")</f>
        <v>59.04</v>
      </c>
      <c r="O125" s="1">
        <v>1</v>
      </c>
    </row>
    <row r="126" spans="1:15" ht="15.75" customHeight="1">
      <c r="A126" s="40" t="s">
        <v>424</v>
      </c>
      <c r="B126" s="43" t="s">
        <v>12</v>
      </c>
      <c r="C126" s="44" t="s">
        <v>6</v>
      </c>
      <c r="D126" s="43" t="s">
        <v>256</v>
      </c>
      <c r="E126" s="72">
        <v>13.25</v>
      </c>
      <c r="F126" s="71">
        <v>1</v>
      </c>
      <c r="G126" s="75" t="s">
        <v>422</v>
      </c>
      <c r="H126" s="40" t="s">
        <v>118</v>
      </c>
      <c r="I126" s="40" t="str">
        <f>IF(J126&lt;=20,"Surface Bureau (SB)",IF(J126&lt;=40,"Surf de Réunion (SR)",IF(J126&lt;=100,"Surf Annexe de Travail (SAT)",IF(J126&lt;=110,"Surf Légale &amp; Sociale (SLS)",IF(J126&lt;=125,"Surf spécifique (SP)",IF(J126&lt;=155,"Surf Services Généraux (SSG)",IF(J126&lt;=165,"Restauration",IF(J126&lt;=180,"Logt de fonction",IF(J126&lt;=195,"Autres surf",IF(J126&lt;=210,"Elts structurels",IF(J126&lt;=230,"Local technique",IF(J126&lt;=240,"Caves et sous-sols",IF(J126&lt;=300,"Circulation",IF(J126&lt;=309,"Combles, caves et ss-sols",IF(J126&lt;=315,"Prolongt ext",IF(J126&lt;=330,"Parking ss-terrain",IF(J126&lt;=350,"Terrasse",IF(J126&lt;=405,"Vides dont trémies","Marches et rampes"))))))))))))))))))</f>
        <v>Surface Bureau (SB)</v>
      </c>
      <c r="J126" s="40">
        <v>1</v>
      </c>
      <c r="K126" s="39">
        <f>IF(J126&lt;=48,E126,"")</f>
        <v>13.25</v>
      </c>
      <c r="L126" s="39">
        <f>IF($J126&lt;=193,$E126,"")</f>
        <v>13.25</v>
      </c>
      <c r="M126" s="39">
        <f>IF($J126&lt;=243,$E126,"")</f>
        <v>13.25</v>
      </c>
      <c r="N126" s="39">
        <f>IF($J126&lt;=413,$E126,"")</f>
        <v>13.25</v>
      </c>
      <c r="O126" s="1">
        <v>1</v>
      </c>
    </row>
    <row r="127" spans="1:15" ht="15.75" customHeight="1" thickBot="1">
      <c r="A127" s="26" t="s">
        <v>423</v>
      </c>
      <c r="B127" s="26" t="s">
        <v>12</v>
      </c>
      <c r="C127" s="102" t="s">
        <v>6</v>
      </c>
      <c r="D127" s="26" t="s">
        <v>256</v>
      </c>
      <c r="E127" s="28">
        <v>23.33</v>
      </c>
      <c r="F127" s="27">
        <v>3</v>
      </c>
      <c r="G127" s="75" t="s">
        <v>422</v>
      </c>
      <c r="H127" s="73" t="s">
        <v>118</v>
      </c>
      <c r="I127" s="26" t="str">
        <f>IF(J127&lt;=20,"Surface Bureau (SB)",IF(J127&lt;=40,"Surf de Réunion (SR)",IF(J127&lt;=100,"Surf Annexe de Travail (SAT)",IF(J127&lt;=110,"Surf Légale &amp; Sociale (SLS)",IF(J127&lt;=125,"Surf spécifique (SP)",IF(J127&lt;=155,"Surf Services Généraux (SSG)",IF(J127&lt;=165,"Restauration",IF(J127&lt;=180,"Logt de fonction",IF(J127&lt;=195,"Autres surf",IF(J127&lt;=210,"Elts structurels",IF(J127&lt;=230,"Local technique",IF(J127&lt;=240,"Caves et sous-sols",IF(J127&lt;=300,"Circulation",IF(J127&lt;=309,"Combles, caves et ss-sols",IF(J127&lt;=315,"Prolongt ext",IF(J127&lt;=330,"Parking ss-terrain",IF(J127&lt;=350,"Terrasse",IF(J127&lt;=405,"Vides dont trémies","Marches et rampes"))))))))))))))))))</f>
        <v>Surface Bureau (SB)</v>
      </c>
      <c r="J127" s="26">
        <v>1</v>
      </c>
      <c r="K127" s="25">
        <f>IF(J127&lt;=48,E127,"")</f>
        <v>23.33</v>
      </c>
      <c r="L127" s="25">
        <f>IF($J127&lt;=193,$E127,"")</f>
        <v>23.33</v>
      </c>
      <c r="M127" s="25">
        <f>IF($J127&lt;=243,$E127,"")</f>
        <v>23.33</v>
      </c>
      <c r="N127" s="25">
        <f>IF($J127&lt;=413,$E127,"")</f>
        <v>23.33</v>
      </c>
      <c r="O127" s="1">
        <v>1</v>
      </c>
    </row>
    <row r="128" spans="1:15" ht="15.75" customHeight="1">
      <c r="A128" s="40" t="s">
        <v>421</v>
      </c>
      <c r="B128" s="43" t="s">
        <v>12</v>
      </c>
      <c r="C128" s="44" t="s">
        <v>420</v>
      </c>
      <c r="D128" s="43" t="s">
        <v>256</v>
      </c>
      <c r="E128" s="72">
        <v>60.21</v>
      </c>
      <c r="F128" s="71"/>
      <c r="G128" s="58" t="s">
        <v>217</v>
      </c>
      <c r="H128" s="58" t="s">
        <v>669</v>
      </c>
      <c r="I128" s="40" t="str">
        <f>IF(J128&lt;=20,"Surface Bureau (SB)",IF(J128&lt;=40,"Surf de Réunion (SR)",IF(J128&lt;=100,"Surf Annexe de Travail (SAT)",IF(J128&lt;=110,"Surf Légale &amp; Sociale (SLS)",IF(J128&lt;=125,"Surf spécifique (SP)",IF(J128&lt;=155,"Surf Services Généraux (SSG)",IF(J128&lt;=165,"Restauration",IF(J128&lt;=180,"Logt de fonction",IF(J128&lt;=195,"Autres surf",IF(J128&lt;=210,"Elts structurels",IF(J128&lt;=230,"Local technique",IF(J128&lt;=240,"Caves et sous-sols",IF(J128&lt;=300,"Circulation",IF(J128&lt;=309,"Combles, caves et ss-sols",IF(J128&lt;=315,"Prolongt ext",IF(J128&lt;=330,"Parking ss-terrain",IF(J128&lt;=350,"Terrasse",IF(J128&lt;=405,"Vides dont trémies","Marches et rampes"))))))))))))))))))</f>
        <v>Surf spécifique (SP)</v>
      </c>
      <c r="J128" s="40">
        <v>116</v>
      </c>
      <c r="K128" s="32" t="str">
        <f>IF(J128&lt;=48,E128,"")</f>
        <v/>
      </c>
      <c r="L128" s="32">
        <f>IF($J128&lt;=193,$E128,"")</f>
        <v>60.21</v>
      </c>
      <c r="M128" s="32">
        <f>IF($J128&lt;=243,$E128,"")</f>
        <v>60.21</v>
      </c>
      <c r="N128" s="32">
        <f>IF($J128&lt;=413,$E128,"")</f>
        <v>60.21</v>
      </c>
      <c r="O128" s="1">
        <v>1</v>
      </c>
    </row>
    <row r="129" spans="1:15" ht="15.75" customHeight="1">
      <c r="A129" s="40" t="s">
        <v>419</v>
      </c>
      <c r="B129" s="43" t="s">
        <v>12</v>
      </c>
      <c r="C129" s="44" t="s">
        <v>218</v>
      </c>
      <c r="D129" s="43" t="s">
        <v>256</v>
      </c>
      <c r="E129" s="72">
        <v>38.07</v>
      </c>
      <c r="F129" s="71"/>
      <c r="G129" s="40" t="s">
        <v>217</v>
      </c>
      <c r="H129" s="40" t="s">
        <v>669</v>
      </c>
      <c r="I129" s="40" t="str">
        <f>IF(J129&lt;=20,"Surface Bureau (SB)",IF(J129&lt;=40,"Surf de Réunion (SR)",IF(J129&lt;=100,"Surf Annexe de Travail (SAT)",IF(J129&lt;=110,"Surf Légale &amp; Sociale (SLS)",IF(J129&lt;=125,"Surf spécifique (SP)",IF(J129&lt;=155,"Surf Services Généraux (SSG)",IF(J129&lt;=165,"Restauration",IF(J129&lt;=180,"Logt de fonction",IF(J129&lt;=195,"Autres surf",IF(J129&lt;=210,"Elts structurels",IF(J129&lt;=230,"Local technique",IF(J129&lt;=240,"Caves et sous-sols",IF(J129&lt;=300,"Circulation",IF(J129&lt;=309,"Combles, caves et ss-sols",IF(J129&lt;=315,"Prolongt ext",IF(J129&lt;=330,"Parking ss-terrain",IF(J129&lt;=350,"Terrasse",IF(J129&lt;=405,"Vides dont trémies","Marches et rampes"))))))))))))))))))</f>
        <v>Surf spécifique (SP)</v>
      </c>
      <c r="J129" s="40">
        <v>116</v>
      </c>
      <c r="K129" s="39" t="str">
        <f>IF(J129&lt;=48,E129,"")</f>
        <v/>
      </c>
      <c r="L129" s="39">
        <f>IF($J129&lt;=193,$E129,"")</f>
        <v>38.07</v>
      </c>
      <c r="M129" s="39">
        <f>IF($J129&lt;=243,$E129,"")</f>
        <v>38.07</v>
      </c>
      <c r="N129" s="39">
        <f>IF($J129&lt;=413,$E129,"")</f>
        <v>38.07</v>
      </c>
      <c r="O129" s="1">
        <v>1</v>
      </c>
    </row>
    <row r="130" spans="1:15" ht="15.75" customHeight="1">
      <c r="A130" s="40" t="s">
        <v>418</v>
      </c>
      <c r="B130" s="43" t="s">
        <v>12</v>
      </c>
      <c r="C130" s="44" t="s">
        <v>417</v>
      </c>
      <c r="D130" s="43" t="s">
        <v>256</v>
      </c>
      <c r="E130" s="72">
        <v>59.58</v>
      </c>
      <c r="F130" s="71"/>
      <c r="G130" s="40" t="s">
        <v>217</v>
      </c>
      <c r="H130" s="40" t="s">
        <v>669</v>
      </c>
      <c r="I130" s="40" t="str">
        <f>IF(J130&lt;=20,"Surface Bureau (SB)",IF(J130&lt;=40,"Surf de Réunion (SR)",IF(J130&lt;=100,"Surf Annexe de Travail (SAT)",IF(J130&lt;=110,"Surf Légale &amp; Sociale (SLS)",IF(J130&lt;=125,"Surf spécifique (SP)",IF(J130&lt;=155,"Surf Services Généraux (SSG)",IF(J130&lt;=165,"Restauration",IF(J130&lt;=180,"Logt de fonction",IF(J130&lt;=195,"Autres surf",IF(J130&lt;=210,"Elts structurels",IF(J130&lt;=230,"Local technique",IF(J130&lt;=240,"Caves et sous-sols",IF(J130&lt;=300,"Circulation",IF(J130&lt;=309,"Combles, caves et ss-sols",IF(J130&lt;=315,"Prolongt ext",IF(J130&lt;=330,"Parking ss-terrain",IF(J130&lt;=350,"Terrasse",IF(J130&lt;=405,"Vides dont trémies","Marches et rampes"))))))))))))))))))</f>
        <v>Surf spécifique (SP)</v>
      </c>
      <c r="J130" s="40">
        <v>116</v>
      </c>
      <c r="K130" s="39" t="str">
        <f>IF(J130&lt;=48,E130,"")</f>
        <v/>
      </c>
      <c r="L130" s="39">
        <f>IF($J130&lt;=193,$E130,"")</f>
        <v>59.58</v>
      </c>
      <c r="M130" s="39">
        <f>IF($J130&lt;=243,$E130,"")</f>
        <v>59.58</v>
      </c>
      <c r="N130" s="39">
        <f>IF($J130&lt;=413,$E130,"")</f>
        <v>59.58</v>
      </c>
      <c r="O130" s="1">
        <v>1</v>
      </c>
    </row>
    <row r="131" spans="1:15" ht="15.75" customHeight="1">
      <c r="A131" s="40" t="s">
        <v>416</v>
      </c>
      <c r="B131" s="43" t="s">
        <v>12</v>
      </c>
      <c r="C131" s="44" t="s">
        <v>218</v>
      </c>
      <c r="D131" s="43" t="s">
        <v>256</v>
      </c>
      <c r="E131" s="72">
        <v>86.4</v>
      </c>
      <c r="F131" s="71"/>
      <c r="G131" s="40" t="s">
        <v>217</v>
      </c>
      <c r="H131" s="40" t="s">
        <v>669</v>
      </c>
      <c r="I131" s="40" t="str">
        <f>IF(J131&lt;=20,"Surface Bureau (SB)",IF(J131&lt;=40,"Surf de Réunion (SR)",IF(J131&lt;=100,"Surf Annexe de Travail (SAT)",IF(J131&lt;=110,"Surf Légale &amp; Sociale (SLS)",IF(J131&lt;=125,"Surf spécifique (SP)",IF(J131&lt;=155,"Surf Services Généraux (SSG)",IF(J131&lt;=165,"Restauration",IF(J131&lt;=180,"Logt de fonction",IF(J131&lt;=195,"Autres surf",IF(J131&lt;=210,"Elts structurels",IF(J131&lt;=230,"Local technique",IF(J131&lt;=240,"Caves et sous-sols",IF(J131&lt;=300,"Circulation",IF(J131&lt;=309,"Combles, caves et ss-sols",IF(J131&lt;=315,"Prolongt ext",IF(J131&lt;=330,"Parking ss-terrain",IF(J131&lt;=350,"Terrasse",IF(J131&lt;=405,"Vides dont trémies","Marches et rampes"))))))))))))))))))</f>
        <v>Surf spécifique (SP)</v>
      </c>
      <c r="J131" s="40">
        <v>116</v>
      </c>
      <c r="K131" s="39" t="str">
        <f>IF(J131&lt;=48,E131,"")</f>
        <v/>
      </c>
      <c r="L131" s="39">
        <f>IF($J131&lt;=193,$E131,"")</f>
        <v>86.4</v>
      </c>
      <c r="M131" s="39">
        <f>IF($J131&lt;=243,$E131,"")</f>
        <v>86.4</v>
      </c>
      <c r="N131" s="39">
        <f>IF($J131&lt;=413,$E131,"")</f>
        <v>86.4</v>
      </c>
      <c r="O131" s="1">
        <v>1</v>
      </c>
    </row>
    <row r="132" spans="1:15" ht="15.75" customHeight="1">
      <c r="A132" s="40" t="s">
        <v>415</v>
      </c>
      <c r="B132" s="43" t="s">
        <v>12</v>
      </c>
      <c r="C132" s="44" t="s">
        <v>218</v>
      </c>
      <c r="D132" s="43" t="s">
        <v>256</v>
      </c>
      <c r="E132" s="72">
        <v>86.02</v>
      </c>
      <c r="F132" s="71"/>
      <c r="G132" s="40" t="s">
        <v>217</v>
      </c>
      <c r="H132" s="40" t="s">
        <v>669</v>
      </c>
      <c r="I132" s="40" t="str">
        <f>IF(J132&lt;=20,"Surface Bureau (SB)",IF(J132&lt;=40,"Surf de Réunion (SR)",IF(J132&lt;=100,"Surf Annexe de Travail (SAT)",IF(J132&lt;=110,"Surf Légale &amp; Sociale (SLS)",IF(J132&lt;=125,"Surf spécifique (SP)",IF(J132&lt;=155,"Surf Services Généraux (SSG)",IF(J132&lt;=165,"Restauration",IF(J132&lt;=180,"Logt de fonction",IF(J132&lt;=195,"Autres surf",IF(J132&lt;=210,"Elts structurels",IF(J132&lt;=230,"Local technique",IF(J132&lt;=240,"Caves et sous-sols",IF(J132&lt;=300,"Circulation",IF(J132&lt;=309,"Combles, caves et ss-sols",IF(J132&lt;=315,"Prolongt ext",IF(J132&lt;=330,"Parking ss-terrain",IF(J132&lt;=350,"Terrasse",IF(J132&lt;=405,"Vides dont trémies","Marches et rampes"))))))))))))))))))</f>
        <v>Surf spécifique (SP)</v>
      </c>
      <c r="J132" s="40">
        <v>116</v>
      </c>
      <c r="K132" s="39" t="str">
        <f>IF(J132&lt;=48,E132,"")</f>
        <v/>
      </c>
      <c r="L132" s="39">
        <f>IF($J132&lt;=193,$E132,"")</f>
        <v>86.02</v>
      </c>
      <c r="M132" s="39">
        <f>IF($J132&lt;=243,$E132,"")</f>
        <v>86.02</v>
      </c>
      <c r="N132" s="39">
        <f>IF($J132&lt;=413,$E132,"")</f>
        <v>86.02</v>
      </c>
      <c r="O132" s="1">
        <v>1</v>
      </c>
    </row>
    <row r="133" spans="1:15" ht="15.75" customHeight="1" thickBot="1">
      <c r="A133" s="26" t="s">
        <v>414</v>
      </c>
      <c r="B133" s="26" t="s">
        <v>12</v>
      </c>
      <c r="C133" s="102" t="s">
        <v>218</v>
      </c>
      <c r="D133" s="26" t="s">
        <v>256</v>
      </c>
      <c r="E133" s="28">
        <v>54.12</v>
      </c>
      <c r="F133" s="27"/>
      <c r="G133" s="26" t="s">
        <v>217</v>
      </c>
      <c r="H133" s="26" t="s">
        <v>669</v>
      </c>
      <c r="I133" s="26" t="str">
        <f>IF(J133&lt;=20,"Surface Bureau (SB)",IF(J133&lt;=40,"Surf de Réunion (SR)",IF(J133&lt;=100,"Surf Annexe de Travail (SAT)",IF(J133&lt;=110,"Surf Légale &amp; Sociale (SLS)",IF(J133&lt;=125,"Surf spécifique (SP)",IF(J133&lt;=155,"Surf Services Généraux (SSG)",IF(J133&lt;=165,"Restauration",IF(J133&lt;=180,"Logt de fonction",IF(J133&lt;=195,"Autres surf",IF(J133&lt;=210,"Elts structurels",IF(J133&lt;=230,"Local technique",IF(J133&lt;=240,"Caves et sous-sols",IF(J133&lt;=300,"Circulation",IF(J133&lt;=309,"Combles, caves et ss-sols",IF(J133&lt;=315,"Prolongt ext",IF(J133&lt;=330,"Parking ss-terrain",IF(J133&lt;=350,"Terrasse",IF(J133&lt;=405,"Vides dont trémies","Marches et rampes"))))))))))))))))))</f>
        <v>Surf spécifique (SP)</v>
      </c>
      <c r="J133" s="26">
        <v>116</v>
      </c>
      <c r="K133" s="25" t="str">
        <f>IF(J133&lt;=48,E133,"")</f>
        <v/>
      </c>
      <c r="L133" s="25">
        <f>IF($J133&lt;=193,$E133,"")</f>
        <v>54.12</v>
      </c>
      <c r="M133" s="25">
        <f>IF($J133&lt;=243,$E133,"")</f>
        <v>54.12</v>
      </c>
      <c r="N133" s="25">
        <f>IF($J133&lt;=413,$E133,"")</f>
        <v>54.12</v>
      </c>
      <c r="O133" s="1">
        <v>1</v>
      </c>
    </row>
    <row r="134" spans="1:15" ht="15.75" customHeight="1">
      <c r="A134" s="40" t="s">
        <v>413</v>
      </c>
      <c r="B134" s="43" t="s">
        <v>12</v>
      </c>
      <c r="C134" s="44" t="s">
        <v>412</v>
      </c>
      <c r="D134" s="43" t="s">
        <v>256</v>
      </c>
      <c r="E134" s="72">
        <v>60.93</v>
      </c>
      <c r="F134" s="71"/>
      <c r="G134" s="40" t="s">
        <v>217</v>
      </c>
      <c r="H134" s="58" t="s">
        <v>669</v>
      </c>
      <c r="I134" s="40" t="str">
        <f>IF(J134&lt;=20,"Surface Bureau (SB)",IF(J134&lt;=40,"Surf de Réunion (SR)",IF(J134&lt;=100,"Surf Annexe de Travail (SAT)",IF(J134&lt;=110,"Surf Légale &amp; Sociale (SLS)",IF(J134&lt;=125,"Surf spécifique (SP)",IF(J134&lt;=155,"Surf Services Généraux (SSG)",IF(J134&lt;=165,"Restauration",IF(J134&lt;=180,"Logt de fonction",IF(J134&lt;=195,"Autres surf",IF(J134&lt;=210,"Elts structurels",IF(J134&lt;=230,"Local technique",IF(J134&lt;=240,"Caves et sous-sols",IF(J134&lt;=300,"Circulation",IF(J134&lt;=309,"Combles, caves et ss-sols",IF(J134&lt;=315,"Prolongt ext",IF(J134&lt;=330,"Parking ss-terrain",IF(J134&lt;=350,"Terrasse",IF(J134&lt;=405,"Vides dont trémies","Marches et rampes"))))))))))))))))))</f>
        <v>Surf spécifique (SP)</v>
      </c>
      <c r="J134" s="40">
        <v>116</v>
      </c>
      <c r="K134" s="32" t="str">
        <f>IF(J134&lt;=48,E134,"")</f>
        <v/>
      </c>
      <c r="L134" s="32">
        <f>IF($J134&lt;=193,$E134,"")</f>
        <v>60.93</v>
      </c>
      <c r="M134" s="32">
        <f>IF($J134&lt;=243,$E134,"")</f>
        <v>60.93</v>
      </c>
      <c r="N134" s="32">
        <f>IF($J134&lt;=413,$E134,"")</f>
        <v>60.93</v>
      </c>
      <c r="O134" s="1">
        <v>1</v>
      </c>
    </row>
    <row r="135" spans="1:15" ht="15.75" customHeight="1">
      <c r="A135" s="40" t="s">
        <v>411</v>
      </c>
      <c r="B135" s="43" t="s">
        <v>12</v>
      </c>
      <c r="C135" s="44" t="s">
        <v>410</v>
      </c>
      <c r="D135" s="43" t="s">
        <v>256</v>
      </c>
      <c r="E135" s="72">
        <v>73.5</v>
      </c>
      <c r="F135" s="71"/>
      <c r="G135" s="40" t="s">
        <v>217</v>
      </c>
      <c r="H135" s="40" t="s">
        <v>669</v>
      </c>
      <c r="I135" s="40" t="str">
        <f>IF(J135&lt;=20,"Surface Bureau (SB)",IF(J135&lt;=40,"Surf de Réunion (SR)",IF(J135&lt;=100,"Surf Annexe de Travail (SAT)",IF(J135&lt;=110,"Surf Légale &amp; Sociale (SLS)",IF(J135&lt;=125,"Surf spécifique (SP)",IF(J135&lt;=155,"Surf Services Généraux (SSG)",IF(J135&lt;=165,"Restauration",IF(J135&lt;=180,"Logt de fonction",IF(J135&lt;=195,"Autres surf",IF(J135&lt;=210,"Elts structurels",IF(J135&lt;=230,"Local technique",IF(J135&lt;=240,"Caves et sous-sols",IF(J135&lt;=300,"Circulation",IF(J135&lt;=309,"Combles, caves et ss-sols",IF(J135&lt;=315,"Prolongt ext",IF(J135&lt;=330,"Parking ss-terrain",IF(J135&lt;=350,"Terrasse",IF(J135&lt;=405,"Vides dont trémies","Marches et rampes"))))))))))))))))))</f>
        <v>Surf spécifique (SP)</v>
      </c>
      <c r="J135" s="40">
        <v>116</v>
      </c>
      <c r="K135" s="39" t="str">
        <f>IF(J135&lt;=48,E135,"")</f>
        <v/>
      </c>
      <c r="L135" s="39">
        <f>IF($J135&lt;=193,$E135,"")</f>
        <v>73.5</v>
      </c>
      <c r="M135" s="39">
        <f>IF($J135&lt;=243,$E135,"")</f>
        <v>73.5</v>
      </c>
      <c r="N135" s="39">
        <f>IF($J135&lt;=413,$E135,"")</f>
        <v>73.5</v>
      </c>
      <c r="O135" s="1">
        <v>1</v>
      </c>
    </row>
    <row r="136" spans="1:15" ht="15.75" customHeight="1">
      <c r="A136" s="40" t="s">
        <v>409</v>
      </c>
      <c r="B136" s="43" t="s">
        <v>12</v>
      </c>
      <c r="C136" s="44" t="s">
        <v>405</v>
      </c>
      <c r="D136" s="43" t="s">
        <v>256</v>
      </c>
      <c r="E136" s="72">
        <v>7.56</v>
      </c>
      <c r="F136" s="71"/>
      <c r="G136" s="40" t="s">
        <v>399</v>
      </c>
      <c r="H136" s="40" t="s">
        <v>656</v>
      </c>
      <c r="I136" s="40" t="str">
        <f>IF(J136&lt;=20,"Surface Bureau (SB)",IF(J136&lt;=40,"Surf de Réunion (SR)",IF(J136&lt;=100,"Surf Annexe de Travail (SAT)",IF(J136&lt;=110,"Surf Légale &amp; Sociale (SLS)",IF(J136&lt;=125,"Surf spécifique (SP)",IF(J136&lt;=155,"Surf Services Généraux (SSG)",IF(J136&lt;=165,"Restauration",IF(J136&lt;=180,"Logt de fonction",IF(J136&lt;=195,"Autres surf",IF(J136&lt;=210,"Elts structurels",IF(J136&lt;=230,"Local technique",IF(J136&lt;=240,"Caves et sous-sols",IF(J136&lt;=300,"Circulation",IF(J136&lt;=309,"Combles, caves et ss-sols",IF(J136&lt;=315,"Prolongt ext",IF(J136&lt;=330,"Parking ss-terrain",IF(J136&lt;=350,"Terrasse",IF(J136&lt;=405,"Vides dont trémies","Marches et rampes"))))))))))))))))))</f>
        <v>Surf spécifique (SP)</v>
      </c>
      <c r="J136" s="40">
        <v>116</v>
      </c>
      <c r="K136" s="39" t="str">
        <f>IF(J136&lt;=48,E136,"")</f>
        <v/>
      </c>
      <c r="L136" s="39">
        <f>IF($J136&lt;=193,$E136,"")</f>
        <v>7.56</v>
      </c>
      <c r="M136" s="39">
        <f>IF($J136&lt;=243,$E136,"")</f>
        <v>7.56</v>
      </c>
      <c r="N136" s="39">
        <f>IF($J136&lt;=413,$E136,"")</f>
        <v>7.56</v>
      </c>
    </row>
    <row r="137" spans="1:15" ht="15.75" customHeight="1">
      <c r="A137" s="40" t="s">
        <v>408</v>
      </c>
      <c r="B137" s="43" t="s">
        <v>12</v>
      </c>
      <c r="C137" s="44" t="s">
        <v>407</v>
      </c>
      <c r="D137" s="43" t="s">
        <v>256</v>
      </c>
      <c r="E137" s="72">
        <v>73.5</v>
      </c>
      <c r="F137" s="71"/>
      <c r="G137" s="40" t="s">
        <v>217</v>
      </c>
      <c r="H137" s="40" t="s">
        <v>669</v>
      </c>
      <c r="I137" s="40" t="str">
        <f>IF(J137&lt;=20,"Surface Bureau (SB)",IF(J137&lt;=40,"Surf de Réunion (SR)",IF(J137&lt;=100,"Surf Annexe de Travail (SAT)",IF(J137&lt;=110,"Surf Légale &amp; Sociale (SLS)",IF(J137&lt;=125,"Surf spécifique (SP)",IF(J137&lt;=155,"Surf Services Généraux (SSG)",IF(J137&lt;=165,"Restauration",IF(J137&lt;=180,"Logt de fonction",IF(J137&lt;=195,"Autres surf",IF(J137&lt;=210,"Elts structurels",IF(J137&lt;=230,"Local technique",IF(J137&lt;=240,"Caves et sous-sols",IF(J137&lt;=300,"Circulation",IF(J137&lt;=309,"Combles, caves et ss-sols",IF(J137&lt;=315,"Prolongt ext",IF(J137&lt;=330,"Parking ss-terrain",IF(J137&lt;=350,"Terrasse",IF(J137&lt;=405,"Vides dont trémies","Marches et rampes"))))))))))))))))))</f>
        <v>Surf spécifique (SP)</v>
      </c>
      <c r="J137" s="40">
        <v>116</v>
      </c>
      <c r="K137" s="39" t="str">
        <f>IF(J137&lt;=48,E137,"")</f>
        <v/>
      </c>
      <c r="L137" s="39">
        <f>IF($J137&lt;=193,$E137,"")</f>
        <v>73.5</v>
      </c>
      <c r="M137" s="39">
        <f>IF($J137&lt;=243,$E137,"")</f>
        <v>73.5</v>
      </c>
      <c r="N137" s="39">
        <f>IF($J137&lt;=413,$E137,"")</f>
        <v>73.5</v>
      </c>
      <c r="O137" s="1">
        <v>1</v>
      </c>
    </row>
    <row r="138" spans="1:15" ht="15.75" customHeight="1">
      <c r="A138" s="40" t="s">
        <v>406</v>
      </c>
      <c r="B138" s="43" t="s">
        <v>12</v>
      </c>
      <c r="C138" s="44" t="s">
        <v>405</v>
      </c>
      <c r="D138" s="43" t="s">
        <v>256</v>
      </c>
      <c r="E138" s="72">
        <v>7.56</v>
      </c>
      <c r="F138" s="71"/>
      <c r="G138" s="40" t="s">
        <v>399</v>
      </c>
      <c r="H138" s="40" t="s">
        <v>656</v>
      </c>
      <c r="I138" s="40" t="str">
        <f>IF(J138&lt;=20,"Surface Bureau (SB)",IF(J138&lt;=40,"Surf de Réunion (SR)",IF(J138&lt;=100,"Surf Annexe de Travail (SAT)",IF(J138&lt;=110,"Surf Légale &amp; Sociale (SLS)",IF(J138&lt;=125,"Surf spécifique (SP)",IF(J138&lt;=155,"Surf Services Généraux (SSG)",IF(J138&lt;=165,"Restauration",IF(J138&lt;=180,"Logt de fonction",IF(J138&lt;=195,"Autres surf",IF(J138&lt;=210,"Elts structurels",IF(J138&lt;=230,"Local technique",IF(J138&lt;=240,"Caves et sous-sols",IF(J138&lt;=300,"Circulation",IF(J138&lt;=309,"Combles, caves et ss-sols",IF(J138&lt;=315,"Prolongt ext",IF(J138&lt;=330,"Parking ss-terrain",IF(J138&lt;=350,"Terrasse",IF(J138&lt;=405,"Vides dont trémies","Marches et rampes"))))))))))))))))))</f>
        <v>Surf spécifique (SP)</v>
      </c>
      <c r="J138" s="40">
        <v>116</v>
      </c>
      <c r="K138" s="39" t="str">
        <f>IF(J138&lt;=48,E138,"")</f>
        <v/>
      </c>
      <c r="L138" s="39">
        <f>IF($J138&lt;=193,$E138,"")</f>
        <v>7.56</v>
      </c>
      <c r="M138" s="39">
        <f>IF($J138&lt;=243,$E138,"")</f>
        <v>7.56</v>
      </c>
      <c r="N138" s="39">
        <f>IF($J138&lt;=413,$E138,"")</f>
        <v>7.56</v>
      </c>
    </row>
    <row r="139" spans="1:15" ht="15.75" customHeight="1">
      <c r="A139" s="40" t="s">
        <v>404</v>
      </c>
      <c r="B139" s="43" t="s">
        <v>12</v>
      </c>
      <c r="C139" s="100" t="s">
        <v>403</v>
      </c>
      <c r="D139" s="43" t="s">
        <v>256</v>
      </c>
      <c r="E139" s="72">
        <v>165.30179999999999</v>
      </c>
      <c r="F139" s="71"/>
      <c r="G139" s="40" t="s">
        <v>399</v>
      </c>
      <c r="H139" s="40" t="s">
        <v>667</v>
      </c>
      <c r="I139" s="40" t="str">
        <f>IF(J139&lt;=20,"Surface Bureau (SB)",IF(J139&lt;=40,"Surf de Réunion (SR)",IF(J139&lt;=100,"Surf Annexe de Travail (SAT)",IF(J139&lt;=110,"Surf Légale &amp; Sociale (SLS)",IF(J139&lt;=125,"Surf spécifique (SP)",IF(J139&lt;=155,"Surf Services Généraux (SSG)",IF(J139&lt;=165,"Restauration",IF(J139&lt;=180,"Logt de fonction",IF(J139&lt;=195,"Autres surf",IF(J139&lt;=210,"Elts structurels",IF(J139&lt;=230,"Local technique",IF(J139&lt;=240,"Caves et sous-sols",IF(J139&lt;=300,"Circulation",IF(J139&lt;=309,"Combles, caves et ss-sols",IF(J139&lt;=315,"Prolongt ext",IF(J139&lt;=330,"Parking ss-terrain",IF(J139&lt;=350,"Terrasse",IF(J139&lt;=405,"Vides dont trémies","Marches et rampes"))))))))))))))))))</f>
        <v>Surf spécifique (SP)</v>
      </c>
      <c r="J139" s="40">
        <v>111</v>
      </c>
      <c r="K139" s="39" t="str">
        <f>IF(J139&lt;=48,E139,"")</f>
        <v/>
      </c>
      <c r="L139" s="39">
        <f>IF($J139&lt;=193,$E139,"")</f>
        <v>165.30179999999999</v>
      </c>
      <c r="M139" s="39">
        <f>IF($J139&lt;=243,$E139,"")</f>
        <v>165.30179999999999</v>
      </c>
      <c r="N139" s="39">
        <f>IF($J139&lt;=413,$E139,"")</f>
        <v>165.30179999999999</v>
      </c>
      <c r="O139" s="1">
        <v>1</v>
      </c>
    </row>
    <row r="140" spans="1:15" ht="15.75" customHeight="1">
      <c r="A140" s="40"/>
      <c r="B140" s="43" t="s">
        <v>12</v>
      </c>
      <c r="C140" s="100" t="s">
        <v>402</v>
      </c>
      <c r="D140" s="43" t="s">
        <v>256</v>
      </c>
      <c r="E140" s="72">
        <v>20.046700000000001</v>
      </c>
      <c r="F140" s="71"/>
      <c r="G140" s="40" t="s">
        <v>399</v>
      </c>
      <c r="H140" s="40" t="s">
        <v>656</v>
      </c>
      <c r="I140" s="40" t="str">
        <f>IF(J140&lt;=20,"Surface Bureau (SB)",IF(J140&lt;=40,"Surf de Réunion (SR)",IF(J140&lt;=100,"Surf Annexe de Travail (SAT)",IF(J140&lt;=110,"Surf Légale &amp; Sociale (SLS)",IF(J140&lt;=125,"Surf spécifique (SP)",IF(J140&lt;=155,"Surf Services Généraux (SSG)",IF(J140&lt;=165,"Restauration",IF(J140&lt;=180,"Logt de fonction",IF(J140&lt;=195,"Autres surf",IF(J140&lt;=210,"Elts structurels",IF(J140&lt;=230,"Local technique",IF(J140&lt;=240,"Caves et sous-sols",IF(J140&lt;=300,"Circulation",IF(J140&lt;=309,"Combles, caves et ss-sols",IF(J140&lt;=315,"Prolongt ext",IF(J140&lt;=330,"Parking ss-terrain",IF(J140&lt;=350,"Terrasse",IF(J140&lt;=405,"Vides dont trémies","Marches et rampes"))))))))))))))))))</f>
        <v>Surf spécifique (SP)</v>
      </c>
      <c r="J140" s="40">
        <v>117</v>
      </c>
      <c r="K140" s="39" t="str">
        <f>IF(J140&lt;=48,E140,"")</f>
        <v/>
      </c>
      <c r="L140" s="39">
        <f>IF($J140&lt;=193,$E140,"")</f>
        <v>20.046700000000001</v>
      </c>
      <c r="M140" s="39">
        <f>IF($J140&lt;=243,$E140,"")</f>
        <v>20.046700000000001</v>
      </c>
      <c r="N140" s="39">
        <f>IF($J140&lt;=413,$E140,"")</f>
        <v>20.046700000000001</v>
      </c>
    </row>
    <row r="141" spans="1:15" ht="15.75" customHeight="1">
      <c r="A141" s="40"/>
      <c r="B141" s="43" t="s">
        <v>12</v>
      </c>
      <c r="C141" s="100" t="s">
        <v>401</v>
      </c>
      <c r="D141" s="43" t="s">
        <v>256</v>
      </c>
      <c r="E141" s="72">
        <v>366.86759999999998</v>
      </c>
      <c r="F141" s="71"/>
      <c r="G141" s="40" t="s">
        <v>217</v>
      </c>
      <c r="H141" s="40" t="s">
        <v>670</v>
      </c>
      <c r="I141" s="40" t="str">
        <f>IF(J141&lt;=20,"Surface Bureau (SB)",IF(J141&lt;=40,"Surf de Réunion (SR)",IF(J141&lt;=100,"Surf Annexe de Travail (SAT)",IF(J141&lt;=110,"Surf Légale &amp; Sociale (SLS)",IF(J141&lt;=125,"Surf spécifique (SP)",IF(J141&lt;=155,"Surf Services Généraux (SSG)",IF(J141&lt;=165,"Restauration",IF(J141&lt;=180,"Logt de fonction",IF(J141&lt;=195,"Autres surf",IF(J141&lt;=210,"Elts structurels",IF(J141&lt;=230,"Local technique",IF(J141&lt;=240,"Caves et sous-sols",IF(J141&lt;=300,"Circulation",IF(J141&lt;=309,"Combles, caves et ss-sols",IF(J141&lt;=315,"Prolongt ext",IF(J141&lt;=330,"Parking ss-terrain",IF(J141&lt;=350,"Terrasse",IF(J141&lt;=405,"Vides dont trémies","Marches et rampes"))))))))))))))))))</f>
        <v>Surf spécifique (SP)</v>
      </c>
      <c r="J141" s="40">
        <v>117</v>
      </c>
      <c r="K141" s="39" t="str">
        <f>IF(J141&lt;=48,E141,"")</f>
        <v/>
      </c>
      <c r="L141" s="39">
        <f>IF($J141&lt;=193,$E141,"")</f>
        <v>366.86759999999998</v>
      </c>
      <c r="M141" s="39">
        <f>IF($J141&lt;=243,$E141,"")</f>
        <v>366.86759999999998</v>
      </c>
      <c r="N141" s="39">
        <f>IF($J141&lt;=413,$E141,"")</f>
        <v>366.86759999999998</v>
      </c>
    </row>
    <row r="142" spans="1:15" ht="15.75" customHeight="1">
      <c r="A142" s="40"/>
      <c r="B142" s="43" t="s">
        <v>12</v>
      </c>
      <c r="C142" s="100" t="s">
        <v>400</v>
      </c>
      <c r="D142" s="43" t="s">
        <v>256</v>
      </c>
      <c r="E142" s="72">
        <v>79.710300000000004</v>
      </c>
      <c r="F142" s="71"/>
      <c r="G142" s="40" t="s">
        <v>399</v>
      </c>
      <c r="H142" s="40" t="s">
        <v>670</v>
      </c>
      <c r="I142" s="40" t="str">
        <f>IF(J142&lt;=20,"Surface Bureau (SB)",IF(J142&lt;=40,"Surf de Réunion (SR)",IF(J142&lt;=100,"Surf Annexe de Travail (SAT)",IF(J142&lt;=110,"Surf Légale &amp; Sociale (SLS)",IF(J142&lt;=125,"Surf spécifique (SP)",IF(J142&lt;=155,"Surf Services Généraux (SSG)",IF(J142&lt;=165,"Restauration",IF(J142&lt;=180,"Logt de fonction",IF(J142&lt;=195,"Autres surf",IF(J142&lt;=210,"Elts structurels",IF(J142&lt;=230,"Local technique",IF(J142&lt;=240,"Caves et sous-sols",IF(J142&lt;=300,"Circulation",IF(J142&lt;=309,"Combles, caves et ss-sols",IF(J142&lt;=315,"Prolongt ext",IF(J142&lt;=330,"Parking ss-terrain",IF(J142&lt;=350,"Terrasse",IF(J142&lt;=405,"Vides dont trémies","Marches et rampes"))))))))))))))))))</f>
        <v>Surf spécifique (SP)</v>
      </c>
      <c r="J142" s="40">
        <v>120</v>
      </c>
      <c r="K142" s="39" t="str">
        <f>IF(J142&lt;=48,E142,"")</f>
        <v/>
      </c>
      <c r="L142" s="39">
        <f>IF($J142&lt;=193,$E142,"")</f>
        <v>79.710300000000004</v>
      </c>
      <c r="M142" s="39">
        <f>IF($J142&lt;=243,$E142,"")</f>
        <v>79.710300000000004</v>
      </c>
      <c r="N142" s="39">
        <f>IF($J142&lt;=413,$E142,"")</f>
        <v>79.710300000000004</v>
      </c>
      <c r="O142" s="1">
        <v>1</v>
      </c>
    </row>
    <row r="143" spans="1:15" ht="15.75" customHeight="1" thickBot="1">
      <c r="A143" s="26" t="s">
        <v>398</v>
      </c>
      <c r="B143" s="26" t="s">
        <v>12</v>
      </c>
      <c r="C143" s="102" t="s">
        <v>218</v>
      </c>
      <c r="D143" s="26" t="s">
        <v>256</v>
      </c>
      <c r="E143" s="28">
        <v>59.609099999999998</v>
      </c>
      <c r="F143" s="27"/>
      <c r="G143" s="26" t="s">
        <v>217</v>
      </c>
      <c r="H143" s="26" t="s">
        <v>669</v>
      </c>
      <c r="I143" s="26" t="str">
        <f>IF(J143&lt;=20,"Surface Bureau (SB)",IF(J143&lt;=40,"Surf de Réunion (SR)",IF(J143&lt;=100,"Surf Annexe de Travail (SAT)",IF(J143&lt;=110,"Surf Légale &amp; Sociale (SLS)",IF(J143&lt;=125,"Surf spécifique (SP)",IF(J143&lt;=155,"Surf Services Généraux (SSG)",IF(J143&lt;=165,"Restauration",IF(J143&lt;=180,"Logt de fonction",IF(J143&lt;=195,"Autres surf",IF(J143&lt;=210,"Elts structurels",IF(J143&lt;=230,"Local technique",IF(J143&lt;=240,"Caves et sous-sols",IF(J143&lt;=300,"Circulation",IF(J143&lt;=309,"Combles, caves et ss-sols",IF(J143&lt;=315,"Prolongt ext",IF(J143&lt;=330,"Parking ss-terrain",IF(J143&lt;=350,"Terrasse",IF(J143&lt;=405,"Vides dont trémies","Marches et rampes"))))))))))))))))))</f>
        <v>Surf spécifique (SP)</v>
      </c>
      <c r="J143" s="26">
        <v>116</v>
      </c>
      <c r="K143" s="25" t="str">
        <f>IF(J143&lt;=48,E143,"")</f>
        <v/>
      </c>
      <c r="L143" s="25">
        <f>IF($J143&lt;=193,$E143,"")</f>
        <v>59.609099999999998</v>
      </c>
      <c r="M143" s="25">
        <f>IF($J143&lt;=243,$E143,"")</f>
        <v>59.609099999999998</v>
      </c>
      <c r="N143" s="25">
        <f>IF($J143&lt;=413,$E143,"")</f>
        <v>59.609099999999998</v>
      </c>
      <c r="O143" s="1">
        <v>1</v>
      </c>
    </row>
    <row r="144" spans="1:15" ht="15.75" customHeight="1">
      <c r="A144" s="40" t="s">
        <v>397</v>
      </c>
      <c r="B144" s="43" t="s">
        <v>12</v>
      </c>
      <c r="C144" s="44" t="s">
        <v>396</v>
      </c>
      <c r="D144" s="43" t="s">
        <v>256</v>
      </c>
      <c r="E144" s="72">
        <v>87.5</v>
      </c>
      <c r="F144" s="71"/>
      <c r="G144" s="40" t="s">
        <v>217</v>
      </c>
      <c r="H144" s="58" t="s">
        <v>669</v>
      </c>
      <c r="I144" s="40" t="str">
        <f>IF(J144&lt;=20,"Surface Bureau (SB)",IF(J144&lt;=40,"Surf de Réunion (SR)",IF(J144&lt;=100,"Surf Annexe de Travail (SAT)",IF(J144&lt;=110,"Surf Légale &amp; Sociale (SLS)",IF(J144&lt;=125,"Surf spécifique (SP)",IF(J144&lt;=155,"Surf Services Généraux (SSG)",IF(J144&lt;=165,"Restauration",IF(J144&lt;=180,"Logt de fonction",IF(J144&lt;=195,"Autres surf",IF(J144&lt;=210,"Elts structurels",IF(J144&lt;=230,"Local technique",IF(J144&lt;=240,"Caves et sous-sols",IF(J144&lt;=300,"Circulation",IF(J144&lt;=309,"Combles, caves et ss-sols",IF(J144&lt;=315,"Prolongt ext",IF(J144&lt;=330,"Parking ss-terrain",IF(J144&lt;=350,"Terrasse",IF(J144&lt;=405,"Vides dont trémies","Marches et rampes"))))))))))))))))))</f>
        <v>Surf spécifique (SP)</v>
      </c>
      <c r="J144" s="40">
        <v>117</v>
      </c>
      <c r="K144" s="32" t="str">
        <f>IF(J144&lt;=48,E144,"")</f>
        <v/>
      </c>
      <c r="L144" s="32">
        <f>IF($J144&lt;=193,$E144,"")</f>
        <v>87.5</v>
      </c>
      <c r="M144" s="32">
        <f>IF($J144&lt;=243,$E144,"")</f>
        <v>87.5</v>
      </c>
      <c r="N144" s="32">
        <f>IF($J144&lt;=413,$E144,"")</f>
        <v>87.5</v>
      </c>
      <c r="O144" s="1">
        <v>1</v>
      </c>
    </row>
    <row r="145" spans="1:15" ht="15.75" customHeight="1">
      <c r="A145" s="40" t="s">
        <v>395</v>
      </c>
      <c r="B145" s="43" t="s">
        <v>12</v>
      </c>
      <c r="C145" s="44" t="s">
        <v>394</v>
      </c>
      <c r="D145" s="43" t="s">
        <v>256</v>
      </c>
      <c r="E145" s="72">
        <v>84</v>
      </c>
      <c r="F145" s="71"/>
      <c r="G145" s="40" t="s">
        <v>217</v>
      </c>
      <c r="H145" s="40" t="s">
        <v>669</v>
      </c>
      <c r="I145" s="40" t="str">
        <f>IF(J145&lt;=20,"Surface Bureau (SB)",IF(J145&lt;=40,"Surf de Réunion (SR)",IF(J145&lt;=100,"Surf Annexe de Travail (SAT)",IF(J145&lt;=110,"Surf Légale &amp; Sociale (SLS)",IF(J145&lt;=125,"Surf spécifique (SP)",IF(J145&lt;=155,"Surf Services Généraux (SSG)",IF(J145&lt;=165,"Restauration",IF(J145&lt;=180,"Logt de fonction",IF(J145&lt;=195,"Autres surf",IF(J145&lt;=210,"Elts structurels",IF(J145&lt;=230,"Local technique",IF(J145&lt;=240,"Caves et sous-sols",IF(J145&lt;=300,"Circulation",IF(J145&lt;=309,"Combles, caves et ss-sols",IF(J145&lt;=315,"Prolongt ext",IF(J145&lt;=330,"Parking ss-terrain",IF(J145&lt;=350,"Terrasse",IF(J145&lt;=405,"Vides dont trémies","Marches et rampes"))))))))))))))))))</f>
        <v>Surf spécifique (SP)</v>
      </c>
      <c r="J145" s="40">
        <v>117</v>
      </c>
      <c r="K145" s="39" t="str">
        <f>IF(J145&lt;=48,E145,"")</f>
        <v/>
      </c>
      <c r="L145" s="39">
        <f>IF($J145&lt;=193,$E145,"")</f>
        <v>84</v>
      </c>
      <c r="M145" s="39">
        <f>IF($J145&lt;=243,$E145,"")</f>
        <v>84</v>
      </c>
      <c r="N145" s="39">
        <f>IF($J145&lt;=413,$E145,"")</f>
        <v>84</v>
      </c>
      <c r="O145" s="1">
        <v>1</v>
      </c>
    </row>
    <row r="146" spans="1:15" ht="15.75" customHeight="1">
      <c r="A146" s="40" t="s">
        <v>393</v>
      </c>
      <c r="B146" s="43" t="s">
        <v>12</v>
      </c>
      <c r="C146" s="44" t="s">
        <v>218</v>
      </c>
      <c r="D146" s="43" t="s">
        <v>256</v>
      </c>
      <c r="E146" s="72">
        <v>60.13</v>
      </c>
      <c r="F146" s="71"/>
      <c r="G146" s="40" t="s">
        <v>217</v>
      </c>
      <c r="H146" s="40" t="s">
        <v>669</v>
      </c>
      <c r="I146" s="40" t="str">
        <f>IF(J146&lt;=20,"Surface Bureau (SB)",IF(J146&lt;=40,"Surf de Réunion (SR)",IF(J146&lt;=100,"Surf Annexe de Travail (SAT)",IF(J146&lt;=110,"Surf Légale &amp; Sociale (SLS)",IF(J146&lt;=125,"Surf spécifique (SP)",IF(J146&lt;=155,"Surf Services Généraux (SSG)",IF(J146&lt;=165,"Restauration",IF(J146&lt;=180,"Logt de fonction",IF(J146&lt;=195,"Autres surf",IF(J146&lt;=210,"Elts structurels",IF(J146&lt;=230,"Local technique",IF(J146&lt;=240,"Caves et sous-sols",IF(J146&lt;=300,"Circulation",IF(J146&lt;=309,"Combles, caves et ss-sols",IF(J146&lt;=315,"Prolongt ext",IF(J146&lt;=330,"Parking ss-terrain",IF(J146&lt;=350,"Terrasse",IF(J146&lt;=405,"Vides dont trémies","Marches et rampes"))))))))))))))))))</f>
        <v>Surf spécifique (SP)</v>
      </c>
      <c r="J146" s="40">
        <v>117</v>
      </c>
      <c r="K146" s="39" t="str">
        <f>IF(J146&lt;=48,E146,"")</f>
        <v/>
      </c>
      <c r="L146" s="39">
        <f>IF($J146&lt;=193,$E146,"")</f>
        <v>60.13</v>
      </c>
      <c r="M146" s="39">
        <f>IF($J146&lt;=243,$E146,"")</f>
        <v>60.13</v>
      </c>
      <c r="N146" s="39">
        <f>IF($J146&lt;=413,$E146,"")</f>
        <v>60.13</v>
      </c>
      <c r="O146" s="1">
        <v>1</v>
      </c>
    </row>
    <row r="147" spans="1:15" ht="15.75" customHeight="1">
      <c r="A147" s="40" t="s">
        <v>392</v>
      </c>
      <c r="B147" s="43" t="s">
        <v>12</v>
      </c>
      <c r="C147" s="44" t="s">
        <v>218</v>
      </c>
      <c r="D147" s="43" t="s">
        <v>256</v>
      </c>
      <c r="E147" s="72">
        <v>47.93</v>
      </c>
      <c r="F147" s="71"/>
      <c r="G147" s="40" t="s">
        <v>217</v>
      </c>
      <c r="H147" s="40" t="s">
        <v>669</v>
      </c>
      <c r="I147" s="40" t="str">
        <f>IF(J147&lt;=20,"Surface Bureau (SB)",IF(J147&lt;=40,"Surf de Réunion (SR)",IF(J147&lt;=100,"Surf Annexe de Travail (SAT)",IF(J147&lt;=110,"Surf Légale &amp; Sociale (SLS)",IF(J147&lt;=125,"Surf spécifique (SP)",IF(J147&lt;=155,"Surf Services Généraux (SSG)",IF(J147&lt;=165,"Restauration",IF(J147&lt;=180,"Logt de fonction",IF(J147&lt;=195,"Autres surf",IF(J147&lt;=210,"Elts structurels",IF(J147&lt;=230,"Local technique",IF(J147&lt;=240,"Caves et sous-sols",IF(J147&lt;=300,"Circulation",IF(J147&lt;=309,"Combles, caves et ss-sols",IF(J147&lt;=315,"Prolongt ext",IF(J147&lt;=330,"Parking ss-terrain",IF(J147&lt;=350,"Terrasse",IF(J147&lt;=405,"Vides dont trémies","Marches et rampes"))))))))))))))))))</f>
        <v>Surf spécifique (SP)</v>
      </c>
      <c r="J147" s="40">
        <v>117</v>
      </c>
      <c r="K147" s="39" t="str">
        <f>IF(J147&lt;=48,E147,"")</f>
        <v/>
      </c>
      <c r="L147" s="39">
        <f>IF($J147&lt;=193,$E147,"")</f>
        <v>47.93</v>
      </c>
      <c r="M147" s="39">
        <f>IF($J147&lt;=243,$E147,"")</f>
        <v>47.93</v>
      </c>
      <c r="N147" s="39">
        <f>IF($J147&lt;=413,$E147,"")</f>
        <v>47.93</v>
      </c>
      <c r="O147" s="1">
        <v>1</v>
      </c>
    </row>
    <row r="148" spans="1:15" ht="15.75" customHeight="1" thickBot="1">
      <c r="A148" s="26" t="s">
        <v>391</v>
      </c>
      <c r="B148" s="26" t="s">
        <v>12</v>
      </c>
      <c r="C148" s="102" t="s">
        <v>218</v>
      </c>
      <c r="D148" s="26" t="s">
        <v>256</v>
      </c>
      <c r="E148" s="28">
        <v>53.38</v>
      </c>
      <c r="F148" s="27"/>
      <c r="G148" s="26" t="s">
        <v>217</v>
      </c>
      <c r="H148" s="26" t="s">
        <v>669</v>
      </c>
      <c r="I148" s="26" t="str">
        <f>IF(J148&lt;=20,"Surface Bureau (SB)",IF(J148&lt;=40,"Surf de Réunion (SR)",IF(J148&lt;=100,"Surf Annexe de Travail (SAT)",IF(J148&lt;=110,"Surf Légale &amp; Sociale (SLS)",IF(J148&lt;=125,"Surf spécifique (SP)",IF(J148&lt;=155,"Surf Services Généraux (SSG)",IF(J148&lt;=165,"Restauration",IF(J148&lt;=180,"Logt de fonction",IF(J148&lt;=195,"Autres surf",IF(J148&lt;=210,"Elts structurels",IF(J148&lt;=230,"Local technique",IF(J148&lt;=240,"Caves et sous-sols",IF(J148&lt;=300,"Circulation",IF(J148&lt;=309,"Combles, caves et ss-sols",IF(J148&lt;=315,"Prolongt ext",IF(J148&lt;=330,"Parking ss-terrain",IF(J148&lt;=350,"Terrasse",IF(J148&lt;=405,"Vides dont trémies","Marches et rampes"))))))))))))))))))</f>
        <v>Surf spécifique (SP)</v>
      </c>
      <c r="J148" s="26">
        <v>117</v>
      </c>
      <c r="K148" s="25" t="str">
        <f>IF(J148&lt;=48,E148,"")</f>
        <v/>
      </c>
      <c r="L148" s="25">
        <f>IF($J148&lt;=193,$E148,"")</f>
        <v>53.38</v>
      </c>
      <c r="M148" s="25">
        <f>IF($J148&lt;=243,$E148,"")</f>
        <v>53.38</v>
      </c>
      <c r="N148" s="25">
        <f>IF($J148&lt;=413,$E148,"")</f>
        <v>53.38</v>
      </c>
      <c r="O148" s="1">
        <v>1</v>
      </c>
    </row>
    <row r="149" spans="1:15" ht="15.75" customHeight="1">
      <c r="A149" s="40" t="s">
        <v>27</v>
      </c>
      <c r="B149" s="43" t="s">
        <v>12</v>
      </c>
      <c r="C149" s="44" t="s">
        <v>390</v>
      </c>
      <c r="D149" s="43" t="s">
        <v>256</v>
      </c>
      <c r="E149" s="72">
        <v>125.6157</v>
      </c>
      <c r="F149" s="71"/>
      <c r="G149" s="40" t="s">
        <v>49</v>
      </c>
      <c r="H149" s="58" t="s">
        <v>667</v>
      </c>
      <c r="I149" s="40" t="str">
        <f>IF(J149&lt;=20,"Surface Bureau (SB)",IF(J149&lt;=40,"Surf de Réunion (SR)",IF(J149&lt;=100,"Surf Annexe de Travail (SAT)",IF(J149&lt;=110,"Surf Légale &amp; Sociale (SLS)",IF(J149&lt;=125,"Surf spécifique (SP)",IF(J149&lt;=155,"Surf Services Généraux (SSG)",IF(J149&lt;=165,"Restauration",IF(J149&lt;=180,"Logt de fonction",IF(J149&lt;=195,"Autres surf",IF(J149&lt;=210,"Elts structurels",IF(J149&lt;=230,"Local technique",IF(J149&lt;=240,"Caves et sous-sols",IF(J149&lt;=300,"Circulation",IF(J149&lt;=309,"Combles, caves et ss-sols",IF(J149&lt;=315,"Prolongt ext",IF(J149&lt;=330,"Parking ss-terrain",IF(J149&lt;=350,"Terrasse",IF(J149&lt;=405,"Vides dont trémies","Marches et rampes"))))))))))))))))))</f>
        <v>Surf spécifique (SP)</v>
      </c>
      <c r="J149" s="40">
        <v>111</v>
      </c>
      <c r="K149" s="32" t="str">
        <f>IF(J149&lt;=48,E149,"")</f>
        <v/>
      </c>
      <c r="L149" s="32">
        <f>IF($J149&lt;=193,$E149,"")</f>
        <v>125.6157</v>
      </c>
      <c r="M149" s="32">
        <f>IF($J149&lt;=243,$E149,"")</f>
        <v>125.6157</v>
      </c>
      <c r="N149" s="32">
        <f>IF($J149&lt;=413,$E149,"")</f>
        <v>125.6157</v>
      </c>
      <c r="O149" s="1">
        <v>1</v>
      </c>
    </row>
    <row r="150" spans="1:15" ht="15.75" customHeight="1">
      <c r="A150" s="40"/>
      <c r="B150" s="43" t="s">
        <v>12</v>
      </c>
      <c r="C150" s="44" t="s">
        <v>389</v>
      </c>
      <c r="D150" s="43" t="s">
        <v>256</v>
      </c>
      <c r="E150" s="72">
        <v>108.3655</v>
      </c>
      <c r="F150" s="71"/>
      <c r="G150" s="40" t="s">
        <v>49</v>
      </c>
      <c r="H150" s="40" t="s">
        <v>667</v>
      </c>
      <c r="I150" s="40" t="str">
        <f>IF(J150&lt;=20,"Surface Bureau (SB)",IF(J150&lt;=40,"Surf de Réunion (SR)",IF(J150&lt;=100,"Surf Annexe de Travail (SAT)",IF(J150&lt;=110,"Surf Légale &amp; Sociale (SLS)",IF(J150&lt;=125,"Surf spécifique (SP)",IF(J150&lt;=155,"Surf Services Généraux (SSG)",IF(J150&lt;=165,"Restauration",IF(J150&lt;=180,"Logt de fonction",IF(J150&lt;=195,"Autres surf",IF(J150&lt;=210,"Elts structurels",IF(J150&lt;=230,"Local technique",IF(J150&lt;=240,"Caves et sous-sols",IF(J150&lt;=300,"Circulation",IF(J150&lt;=309,"Combles, caves et ss-sols",IF(J150&lt;=315,"Prolongt ext",IF(J150&lt;=330,"Parking ss-terrain",IF(J150&lt;=350,"Terrasse",IF(J150&lt;=405,"Vides dont trémies","Marches et rampes"))))))))))))))))))</f>
        <v>Surf spécifique (SP)</v>
      </c>
      <c r="J150" s="40">
        <v>111</v>
      </c>
      <c r="K150" s="39" t="str">
        <f>IF(J150&lt;=48,E150,"")</f>
        <v/>
      </c>
      <c r="L150" s="39">
        <f>IF($J150&lt;=193,$E150,"")</f>
        <v>108.3655</v>
      </c>
      <c r="M150" s="39">
        <f>IF($J150&lt;=243,$E150,"")</f>
        <v>108.3655</v>
      </c>
      <c r="N150" s="39">
        <f>IF($J150&lt;=413,$E150,"")</f>
        <v>108.3655</v>
      </c>
      <c r="O150" s="1">
        <v>1</v>
      </c>
    </row>
    <row r="151" spans="1:15" ht="15.75" customHeight="1">
      <c r="A151" s="40"/>
      <c r="B151" s="43" t="s">
        <v>12</v>
      </c>
      <c r="C151" s="44" t="s">
        <v>388</v>
      </c>
      <c r="D151" s="43" t="s">
        <v>256</v>
      </c>
      <c r="E151" s="72">
        <v>112.3231</v>
      </c>
      <c r="F151" s="71"/>
      <c r="G151" s="40" t="s">
        <v>49</v>
      </c>
      <c r="H151" s="40" t="s">
        <v>667</v>
      </c>
      <c r="I151" s="40" t="str">
        <f>IF(J151&lt;=20,"Surface Bureau (SB)",IF(J151&lt;=40,"Surf de Réunion (SR)",IF(J151&lt;=100,"Surf Annexe de Travail (SAT)",IF(J151&lt;=110,"Surf Légale &amp; Sociale (SLS)",IF(J151&lt;=125,"Surf spécifique (SP)",IF(J151&lt;=155,"Surf Services Généraux (SSG)",IF(J151&lt;=165,"Restauration",IF(J151&lt;=180,"Logt de fonction",IF(J151&lt;=195,"Autres surf",IF(J151&lt;=210,"Elts structurels",IF(J151&lt;=230,"Local technique",IF(J151&lt;=240,"Caves et sous-sols",IF(J151&lt;=300,"Circulation",IF(J151&lt;=309,"Combles, caves et ss-sols",IF(J151&lt;=315,"Prolongt ext",IF(J151&lt;=330,"Parking ss-terrain",IF(J151&lt;=350,"Terrasse",IF(J151&lt;=405,"Vides dont trémies","Marches et rampes"))))))))))))))))))</f>
        <v>Surf spécifique (SP)</v>
      </c>
      <c r="J151" s="40">
        <v>111</v>
      </c>
      <c r="K151" s="39" t="str">
        <f>IF(J151&lt;=48,E151,"")</f>
        <v/>
      </c>
      <c r="L151" s="39">
        <f>IF($J151&lt;=193,$E151,"")</f>
        <v>112.3231</v>
      </c>
      <c r="M151" s="39">
        <f>IF($J151&lt;=243,$E151,"")</f>
        <v>112.3231</v>
      </c>
      <c r="N151" s="39">
        <f>IF($J151&lt;=413,$E151,"")</f>
        <v>112.3231</v>
      </c>
      <c r="O151" s="1">
        <v>1</v>
      </c>
    </row>
    <row r="152" spans="1:15" ht="15.75" customHeight="1">
      <c r="A152" s="40"/>
      <c r="B152" s="43" t="s">
        <v>12</v>
      </c>
      <c r="C152" s="44" t="s">
        <v>387</v>
      </c>
      <c r="D152" s="43" t="s">
        <v>256</v>
      </c>
      <c r="E152" s="72">
        <v>106.82559999999999</v>
      </c>
      <c r="F152" s="71"/>
      <c r="G152" s="40" t="s">
        <v>49</v>
      </c>
      <c r="H152" s="40" t="s">
        <v>667</v>
      </c>
      <c r="I152" s="40" t="str">
        <f>IF(J152&lt;=20,"Surface Bureau (SB)",IF(J152&lt;=40,"Surf de Réunion (SR)",IF(J152&lt;=100,"Surf Annexe de Travail (SAT)",IF(J152&lt;=110,"Surf Légale &amp; Sociale (SLS)",IF(J152&lt;=125,"Surf spécifique (SP)",IF(J152&lt;=155,"Surf Services Généraux (SSG)",IF(J152&lt;=165,"Restauration",IF(J152&lt;=180,"Logt de fonction",IF(J152&lt;=195,"Autres surf",IF(J152&lt;=210,"Elts structurels",IF(J152&lt;=230,"Local technique",IF(J152&lt;=240,"Caves et sous-sols",IF(J152&lt;=300,"Circulation",IF(J152&lt;=309,"Combles, caves et ss-sols",IF(J152&lt;=315,"Prolongt ext",IF(J152&lt;=330,"Parking ss-terrain",IF(J152&lt;=350,"Terrasse",IF(J152&lt;=405,"Vides dont trémies","Marches et rampes"))))))))))))))))))</f>
        <v>Surf spécifique (SP)</v>
      </c>
      <c r="J152" s="40">
        <v>111</v>
      </c>
      <c r="K152" s="39" t="str">
        <f>IF(J152&lt;=48,E152,"")</f>
        <v/>
      </c>
      <c r="L152" s="39">
        <f>IF($J152&lt;=193,$E152,"")</f>
        <v>106.82559999999999</v>
      </c>
      <c r="M152" s="39">
        <f>IF($J152&lt;=243,$E152,"")</f>
        <v>106.82559999999999</v>
      </c>
      <c r="N152" s="39">
        <f>IF($J152&lt;=413,$E152,"")</f>
        <v>106.82559999999999</v>
      </c>
      <c r="O152" s="1">
        <v>1</v>
      </c>
    </row>
    <row r="153" spans="1:15" ht="15.75" customHeight="1">
      <c r="A153" s="40"/>
      <c r="B153" s="43" t="s">
        <v>12</v>
      </c>
      <c r="C153" s="44" t="s">
        <v>386</v>
      </c>
      <c r="D153" s="43" t="s">
        <v>256</v>
      </c>
      <c r="E153" s="72">
        <v>70.599999999999994</v>
      </c>
      <c r="F153" s="71"/>
      <c r="G153" s="40" t="s">
        <v>49</v>
      </c>
      <c r="H153" s="40" t="s">
        <v>667</v>
      </c>
      <c r="I153" s="40" t="str">
        <f>IF(J153&lt;=20,"Surface Bureau (SB)",IF(J153&lt;=40,"Surf de Réunion (SR)",IF(J153&lt;=100,"Surf Annexe de Travail (SAT)",IF(J153&lt;=110,"Surf Légale &amp; Sociale (SLS)",IF(J153&lt;=125,"Surf spécifique (SP)",IF(J153&lt;=155,"Surf Services Généraux (SSG)",IF(J153&lt;=165,"Restauration",IF(J153&lt;=180,"Logt de fonction",IF(J153&lt;=195,"Autres surf",IF(J153&lt;=210,"Elts structurels",IF(J153&lt;=230,"Local technique",IF(J153&lt;=240,"Caves et sous-sols",IF(J153&lt;=300,"Circulation",IF(J153&lt;=309,"Combles, caves et ss-sols",IF(J153&lt;=315,"Prolongt ext",IF(J153&lt;=330,"Parking ss-terrain",IF(J153&lt;=350,"Terrasse",IF(J153&lt;=405,"Vides dont trémies","Marches et rampes"))))))))))))))))))</f>
        <v>Surf spécifique (SP)</v>
      </c>
      <c r="J153" s="40">
        <v>111</v>
      </c>
      <c r="K153" s="39" t="str">
        <f>IF(J153&lt;=48,E153,"")</f>
        <v/>
      </c>
      <c r="L153" s="39">
        <f>IF($J153&lt;=193,$E153,"")</f>
        <v>70.599999999999994</v>
      </c>
      <c r="M153" s="39">
        <f>IF($J153&lt;=243,$E153,"")</f>
        <v>70.599999999999994</v>
      </c>
      <c r="N153" s="39">
        <f>IF($J153&lt;=413,$E153,"")</f>
        <v>70.599999999999994</v>
      </c>
      <c r="O153" s="1">
        <v>1</v>
      </c>
    </row>
    <row r="154" spans="1:15" ht="15.75" customHeight="1">
      <c r="A154" s="40" t="s">
        <v>27</v>
      </c>
      <c r="B154" s="43" t="s">
        <v>12</v>
      </c>
      <c r="C154" s="44" t="s">
        <v>385</v>
      </c>
      <c r="D154" s="43" t="s">
        <v>256</v>
      </c>
      <c r="E154" s="72">
        <v>64.175799999999995</v>
      </c>
      <c r="F154" s="71"/>
      <c r="G154" s="40" t="s">
        <v>49</v>
      </c>
      <c r="H154" s="40" t="s">
        <v>667</v>
      </c>
      <c r="I154" s="40" t="str">
        <f>IF(J154&lt;=20,"Surface Bureau (SB)",IF(J154&lt;=40,"Surf de Réunion (SR)",IF(J154&lt;=100,"Surf Annexe de Travail (SAT)",IF(J154&lt;=110,"Surf Légale &amp; Sociale (SLS)",IF(J154&lt;=125,"Surf spécifique (SP)",IF(J154&lt;=155,"Surf Services Généraux (SSG)",IF(J154&lt;=165,"Restauration",IF(J154&lt;=180,"Logt de fonction",IF(J154&lt;=195,"Autres surf",IF(J154&lt;=210,"Elts structurels",IF(J154&lt;=230,"Local technique",IF(J154&lt;=240,"Caves et sous-sols",IF(J154&lt;=300,"Circulation",IF(J154&lt;=309,"Combles, caves et ss-sols",IF(J154&lt;=315,"Prolongt ext",IF(J154&lt;=330,"Parking ss-terrain",IF(J154&lt;=350,"Terrasse",IF(J154&lt;=405,"Vides dont trémies","Marches et rampes"))))))))))))))))))</f>
        <v>Surf spécifique (SP)</v>
      </c>
      <c r="J154" s="40">
        <v>111</v>
      </c>
      <c r="K154" s="39" t="str">
        <f>IF(J154&lt;=48,E154,"")</f>
        <v/>
      </c>
      <c r="L154" s="39">
        <f>IF($J154&lt;=193,$E154,"")</f>
        <v>64.175799999999995</v>
      </c>
      <c r="M154" s="39">
        <f>IF($J154&lt;=243,$E154,"")</f>
        <v>64.175799999999995</v>
      </c>
      <c r="N154" s="39">
        <f>IF($J154&lt;=413,$E154,"")</f>
        <v>64.175799999999995</v>
      </c>
      <c r="O154" s="1">
        <v>1</v>
      </c>
    </row>
    <row r="155" spans="1:15" ht="15.75" customHeight="1">
      <c r="A155" s="40"/>
      <c r="B155" s="43" t="s">
        <v>12</v>
      </c>
      <c r="C155" s="44" t="s">
        <v>384</v>
      </c>
      <c r="D155" s="43" t="s">
        <v>256</v>
      </c>
      <c r="E155" s="72">
        <v>69.231700000000004</v>
      </c>
      <c r="F155" s="71"/>
      <c r="G155" s="40" t="s">
        <v>49</v>
      </c>
      <c r="H155" s="40" t="s">
        <v>667</v>
      </c>
      <c r="I155" s="40" t="str">
        <f>IF(J155&lt;=20,"Surface Bureau (SB)",IF(J155&lt;=40,"Surf de Réunion (SR)",IF(J155&lt;=100,"Surf Annexe de Travail (SAT)",IF(J155&lt;=110,"Surf Légale &amp; Sociale (SLS)",IF(J155&lt;=125,"Surf spécifique (SP)",IF(J155&lt;=155,"Surf Services Généraux (SSG)",IF(J155&lt;=165,"Restauration",IF(J155&lt;=180,"Logt de fonction",IF(J155&lt;=195,"Autres surf",IF(J155&lt;=210,"Elts structurels",IF(J155&lt;=230,"Local technique",IF(J155&lt;=240,"Caves et sous-sols",IF(J155&lt;=300,"Circulation",IF(J155&lt;=309,"Combles, caves et ss-sols",IF(J155&lt;=315,"Prolongt ext",IF(J155&lt;=330,"Parking ss-terrain",IF(J155&lt;=350,"Terrasse",IF(J155&lt;=405,"Vides dont trémies","Marches et rampes"))))))))))))))))))</f>
        <v>Surf spécifique (SP)</v>
      </c>
      <c r="J155" s="40">
        <v>111</v>
      </c>
      <c r="K155" s="39" t="str">
        <f>IF(J155&lt;=48,E155,"")</f>
        <v/>
      </c>
      <c r="L155" s="39">
        <f>IF($J155&lt;=193,$E155,"")</f>
        <v>69.231700000000004</v>
      </c>
      <c r="M155" s="39">
        <f>IF($J155&lt;=243,$E155,"")</f>
        <v>69.231700000000004</v>
      </c>
      <c r="N155" s="39">
        <f>IF($J155&lt;=413,$E155,"")</f>
        <v>69.231700000000004</v>
      </c>
      <c r="O155" s="1">
        <v>1</v>
      </c>
    </row>
    <row r="156" spans="1:15" ht="15.75" customHeight="1">
      <c r="A156" s="40"/>
      <c r="B156" s="43" t="s">
        <v>12</v>
      </c>
      <c r="C156" s="44" t="s">
        <v>383</v>
      </c>
      <c r="D156" s="43" t="s">
        <v>256</v>
      </c>
      <c r="E156" s="72">
        <v>73.821700000000007</v>
      </c>
      <c r="F156" s="71"/>
      <c r="G156" s="40" t="s">
        <v>49</v>
      </c>
      <c r="H156" s="40" t="s">
        <v>667</v>
      </c>
      <c r="I156" s="40" t="str">
        <f>IF(J156&lt;=20,"Surface Bureau (SB)",IF(J156&lt;=40,"Surf de Réunion (SR)",IF(J156&lt;=100,"Surf Annexe de Travail (SAT)",IF(J156&lt;=110,"Surf Légale &amp; Sociale (SLS)",IF(J156&lt;=125,"Surf spécifique (SP)",IF(J156&lt;=155,"Surf Services Généraux (SSG)",IF(J156&lt;=165,"Restauration",IF(J156&lt;=180,"Logt de fonction",IF(J156&lt;=195,"Autres surf",IF(J156&lt;=210,"Elts structurels",IF(J156&lt;=230,"Local technique",IF(J156&lt;=240,"Caves et sous-sols",IF(J156&lt;=300,"Circulation",IF(J156&lt;=309,"Combles, caves et ss-sols",IF(J156&lt;=315,"Prolongt ext",IF(J156&lt;=330,"Parking ss-terrain",IF(J156&lt;=350,"Terrasse",IF(J156&lt;=405,"Vides dont trémies","Marches et rampes"))))))))))))))))))</f>
        <v>Surf spécifique (SP)</v>
      </c>
      <c r="J156" s="40">
        <v>111</v>
      </c>
      <c r="K156" s="39" t="str">
        <f>IF(J156&lt;=48,E156,"")</f>
        <v/>
      </c>
      <c r="L156" s="39">
        <f>IF($J156&lt;=193,$E156,"")</f>
        <v>73.821700000000007</v>
      </c>
      <c r="M156" s="39">
        <f>IF($J156&lt;=243,$E156,"")</f>
        <v>73.821700000000007</v>
      </c>
      <c r="N156" s="39">
        <f>IF($J156&lt;=413,$E156,"")</f>
        <v>73.821700000000007</v>
      </c>
      <c r="O156" s="1">
        <v>1</v>
      </c>
    </row>
    <row r="157" spans="1:15" ht="15.75" customHeight="1">
      <c r="A157" s="40"/>
      <c r="B157" s="43" t="s">
        <v>12</v>
      </c>
      <c r="C157" s="44" t="s">
        <v>382</v>
      </c>
      <c r="D157" s="43" t="s">
        <v>256</v>
      </c>
      <c r="E157" s="72">
        <v>73.466700000000003</v>
      </c>
      <c r="F157" s="71"/>
      <c r="G157" s="40" t="s">
        <v>49</v>
      </c>
      <c r="H157" s="40" t="s">
        <v>667</v>
      </c>
      <c r="I157" s="40" t="str">
        <f>IF(J157&lt;=20,"Surface Bureau (SB)",IF(J157&lt;=40,"Surf de Réunion (SR)",IF(J157&lt;=100,"Surf Annexe de Travail (SAT)",IF(J157&lt;=110,"Surf Légale &amp; Sociale (SLS)",IF(J157&lt;=125,"Surf spécifique (SP)",IF(J157&lt;=155,"Surf Services Généraux (SSG)",IF(J157&lt;=165,"Restauration",IF(J157&lt;=180,"Logt de fonction",IF(J157&lt;=195,"Autres surf",IF(J157&lt;=210,"Elts structurels",IF(J157&lt;=230,"Local technique",IF(J157&lt;=240,"Caves et sous-sols",IF(J157&lt;=300,"Circulation",IF(J157&lt;=309,"Combles, caves et ss-sols",IF(J157&lt;=315,"Prolongt ext",IF(J157&lt;=330,"Parking ss-terrain",IF(J157&lt;=350,"Terrasse",IF(J157&lt;=405,"Vides dont trémies","Marches et rampes"))))))))))))))))))</f>
        <v>Surf spécifique (SP)</v>
      </c>
      <c r="J157" s="40">
        <v>111</v>
      </c>
      <c r="K157" s="39" t="str">
        <f>IF(J157&lt;=48,E157,"")</f>
        <v/>
      </c>
      <c r="L157" s="39">
        <f>IF($J157&lt;=193,$E157,"")</f>
        <v>73.466700000000003</v>
      </c>
      <c r="M157" s="39">
        <f>IF($J157&lt;=243,$E157,"")</f>
        <v>73.466700000000003</v>
      </c>
      <c r="N157" s="39">
        <f>IF($J157&lt;=413,$E157,"")</f>
        <v>73.466700000000003</v>
      </c>
      <c r="O157" s="1">
        <v>1</v>
      </c>
    </row>
    <row r="158" spans="1:15" ht="15.75" customHeight="1">
      <c r="A158" s="40" t="s">
        <v>27</v>
      </c>
      <c r="B158" s="43" t="s">
        <v>12</v>
      </c>
      <c r="C158" s="44" t="s">
        <v>381</v>
      </c>
      <c r="D158" s="43" t="s">
        <v>256</v>
      </c>
      <c r="E158" s="72">
        <f>22.7053*4</f>
        <v>90.821200000000005</v>
      </c>
      <c r="F158" s="71"/>
      <c r="G158" s="40" t="s">
        <v>49</v>
      </c>
      <c r="H158" s="40" t="s">
        <v>654</v>
      </c>
      <c r="I158" s="40" t="str">
        <f>IF(J158&lt;=20,"Surface Bureau (SB)",IF(J158&lt;=40,"Surf de Réunion (SR)",IF(J158&lt;=100,"Surf Annexe de Travail (SAT)",IF(J158&lt;=110,"Surf Légale &amp; Sociale (SLS)",IF(J158&lt;=125,"Surf spécifique (SP)",IF(J158&lt;=155,"Surf Services Généraux (SSG)",IF(J158&lt;=165,"Restauration",IF(J158&lt;=180,"Logt de fonction",IF(J158&lt;=195,"Autres surf",IF(J158&lt;=210,"Elts structurels",IF(J158&lt;=230,"Local technique",IF(J158&lt;=240,"Caves et sous-sols",IF(J158&lt;=300,"Circulation",IF(J158&lt;=309,"Combles, caves et ss-sols",IF(J158&lt;=315,"Prolongt ext",IF(J158&lt;=330,"Parking ss-terrain",IF(J158&lt;=350,"Terrasse",IF(J158&lt;=405,"Vides dont trémies","Marches et rampes"))))))))))))))))))</f>
        <v>Vides dont trémies</v>
      </c>
      <c r="J158" s="40">
        <v>401</v>
      </c>
      <c r="K158" s="39" t="str">
        <f>IF(J158&lt;=48,E158,"")</f>
        <v/>
      </c>
      <c r="L158" s="39" t="str">
        <f>IF($J158&lt;=193,$E158,"")</f>
        <v/>
      </c>
      <c r="M158" s="39" t="str">
        <f>IF($J158&lt;=243,$E158,"")</f>
        <v/>
      </c>
      <c r="N158" s="39">
        <f>IF($J158&lt;=413,$E158,"")</f>
        <v>90.821200000000005</v>
      </c>
    </row>
    <row r="159" spans="1:15" ht="15.75" customHeight="1" thickBot="1">
      <c r="A159" s="26" t="s">
        <v>27</v>
      </c>
      <c r="B159" s="26" t="s">
        <v>12</v>
      </c>
      <c r="C159" s="102" t="s">
        <v>380</v>
      </c>
      <c r="D159" s="26" t="s">
        <v>256</v>
      </c>
      <c r="E159" s="28">
        <f>10.7123*4</f>
        <v>42.849200000000003</v>
      </c>
      <c r="F159" s="27"/>
      <c r="G159" s="26" t="s">
        <v>49</v>
      </c>
      <c r="H159" s="40" t="s">
        <v>657</v>
      </c>
      <c r="I159" s="26" t="str">
        <f>IF(J159&lt;=20,"Surface Bureau (SB)",IF(J159&lt;=40,"Surf de Réunion (SR)",IF(J159&lt;=100,"Surf Annexe de Travail (SAT)",IF(J159&lt;=110,"Surf Légale &amp; Sociale (SLS)",IF(J159&lt;=125,"Surf spécifique (SP)",IF(J159&lt;=155,"Surf Services Généraux (SSG)",IF(J159&lt;=165,"Restauration",IF(J159&lt;=180,"Logt de fonction",IF(J159&lt;=195,"Autres surf",IF(J159&lt;=210,"Elts structurels",IF(J159&lt;=230,"Local technique",IF(J159&lt;=240,"Caves et sous-sols",IF(J159&lt;=300,"Circulation",IF(J159&lt;=309,"Combles, caves et ss-sols",IF(J159&lt;=315,"Prolongt ext",IF(J159&lt;=330,"Parking ss-terrain",IF(J159&lt;=350,"Terrasse",IF(J159&lt;=405,"Vides dont trémies","Marches et rampes"))))))))))))))))))</f>
        <v>Surf spécifique (SP)</v>
      </c>
      <c r="J159" s="26">
        <v>112</v>
      </c>
      <c r="K159" s="25" t="str">
        <f>IF(J159&lt;=48,E159,"")</f>
        <v/>
      </c>
      <c r="L159" s="25">
        <f>IF($J159&lt;=193,$E159,"")</f>
        <v>42.849200000000003</v>
      </c>
      <c r="M159" s="25">
        <f>IF($J159&lt;=243,$E159,"")</f>
        <v>42.849200000000003</v>
      </c>
      <c r="N159" s="25">
        <f>IF($J159&lt;=413,$E159,"")</f>
        <v>42.849200000000003</v>
      </c>
      <c r="O159" s="1">
        <v>1</v>
      </c>
    </row>
    <row r="160" spans="1:15" ht="15.75" customHeight="1" thickBot="1">
      <c r="A160" s="24"/>
      <c r="B160" s="22"/>
      <c r="C160" s="23" t="s">
        <v>10</v>
      </c>
      <c r="D160" s="22"/>
      <c r="E160" s="20">
        <f>(SUBTOTAL(9,E101:E159))</f>
        <v>3387.2888999999996</v>
      </c>
      <c r="F160" s="21">
        <f>(SUBTOTAL(9,F101:F159))</f>
        <v>34</v>
      </c>
      <c r="G160" s="20"/>
      <c r="H160" s="20"/>
      <c r="I160" s="20"/>
      <c r="J160" s="20"/>
      <c r="K160" s="19">
        <f>(SUBTOTAL(9,K101:K159))</f>
        <v>317.90999999999997</v>
      </c>
      <c r="L160" s="19">
        <f>(SUBTOTAL(9,L101:L159))</f>
        <v>3296.4676999999997</v>
      </c>
      <c r="M160" s="19">
        <f>(SUBTOTAL(9,M101:M159))</f>
        <v>3296.4676999999997</v>
      </c>
      <c r="N160" s="19">
        <f>(SUBTOTAL(9,N101:N159))</f>
        <v>3387.2888999999996</v>
      </c>
    </row>
    <row r="161" spans="1:29" ht="15.75" customHeight="1">
      <c r="A161" s="40" t="s">
        <v>379</v>
      </c>
      <c r="B161" s="43" t="s">
        <v>7</v>
      </c>
      <c r="C161" s="44" t="s">
        <v>6</v>
      </c>
      <c r="D161" s="43" t="s">
        <v>256</v>
      </c>
      <c r="E161" s="72">
        <v>31.4894</v>
      </c>
      <c r="F161" s="71">
        <v>3</v>
      </c>
      <c r="G161" s="40" t="s">
        <v>269</v>
      </c>
      <c r="H161" s="40" t="s">
        <v>118</v>
      </c>
      <c r="I161" s="40" t="str">
        <f>IF(J161&lt;=20,"Surface Bureau (SB)",IF(J161&lt;=40,"Surf de Réunion (SR)",IF(J161&lt;=100,"Surf Annexe de Travail (SAT)",IF(J161&lt;=110,"Surf Légale &amp; Sociale (SLS)",IF(J161&lt;=125,"Surf spécifique (SP)",IF(J161&lt;=155,"Surf Services Généraux (SSG)",IF(J161&lt;=165,"Restauration",IF(J161&lt;=180,"Logt de fonction",IF(J161&lt;=195,"Autres surf",IF(J161&lt;=210,"Elts structurels",IF(J161&lt;=230,"Local technique",IF(J161&lt;=240,"Caves et sous-sols",IF(J161&lt;=300,"Circulation",IF(J161&lt;=309,"Combles, caves et ss-sols",IF(J161&lt;=315,"Prolongt ext",IF(J161&lt;=330,"Parking ss-terrain",IF(J161&lt;=350,"Terrasse",IF(J161&lt;=405,"Vides dont trémies","Marches et rampes"))))))))))))))))))</f>
        <v>Surface Bureau (SB)</v>
      </c>
      <c r="J161" s="40">
        <v>1</v>
      </c>
      <c r="K161" s="32">
        <f>IF(J161&lt;=48,E161,"")</f>
        <v>31.4894</v>
      </c>
      <c r="L161" s="32">
        <f>IF($J161&lt;=193,$E161,"")</f>
        <v>31.4894</v>
      </c>
      <c r="M161" s="32">
        <f>IF($J161&lt;=243,$E161,"")</f>
        <v>31.4894</v>
      </c>
      <c r="N161" s="32">
        <f>IF($J161&lt;=413,$E161,"")</f>
        <v>31.4894</v>
      </c>
      <c r="O161" s="4">
        <v>1</v>
      </c>
      <c r="P161" s="4"/>
      <c r="T161" s="4"/>
      <c r="U161" s="4"/>
      <c r="V161" s="4"/>
      <c r="W161" s="4"/>
      <c r="X161" s="4"/>
      <c r="Y161" s="4"/>
      <c r="Z161" s="4"/>
      <c r="AA161" s="4"/>
      <c r="AB161" s="4"/>
      <c r="AC161" s="4"/>
    </row>
    <row r="162" spans="1:29" ht="15.75" customHeight="1">
      <c r="A162" s="40" t="s">
        <v>378</v>
      </c>
      <c r="B162" s="43" t="s">
        <v>7</v>
      </c>
      <c r="C162" s="44" t="s">
        <v>6</v>
      </c>
      <c r="D162" s="43" t="s">
        <v>256</v>
      </c>
      <c r="E162" s="72">
        <v>35.037599999999998</v>
      </c>
      <c r="F162" s="71">
        <v>3</v>
      </c>
      <c r="G162" s="40" t="s">
        <v>269</v>
      </c>
      <c r="H162" s="40" t="s">
        <v>118</v>
      </c>
      <c r="I162" s="40" t="str">
        <f>IF(J162&lt;=20,"Surface Bureau (SB)",IF(J162&lt;=40,"Surf de Réunion (SR)",IF(J162&lt;=100,"Surf Annexe de Travail (SAT)",IF(J162&lt;=110,"Surf Légale &amp; Sociale (SLS)",IF(J162&lt;=125,"Surf spécifique (SP)",IF(J162&lt;=155,"Surf Services Généraux (SSG)",IF(J162&lt;=165,"Restauration",IF(J162&lt;=180,"Logt de fonction",IF(J162&lt;=195,"Autres surf",IF(J162&lt;=210,"Elts structurels",IF(J162&lt;=230,"Local technique",IF(J162&lt;=240,"Caves et sous-sols",IF(J162&lt;=300,"Circulation",IF(J162&lt;=309,"Combles, caves et ss-sols",IF(J162&lt;=315,"Prolongt ext",IF(J162&lt;=330,"Parking ss-terrain",IF(J162&lt;=350,"Terrasse",IF(J162&lt;=405,"Vides dont trémies","Marches et rampes"))))))))))))))))))</f>
        <v>Surface Bureau (SB)</v>
      </c>
      <c r="J162" s="40">
        <v>1</v>
      </c>
      <c r="K162" s="39">
        <f>IF(J162&lt;=48,E162,"")</f>
        <v>35.037599999999998</v>
      </c>
      <c r="L162" s="39">
        <f>IF($J162&lt;=193,$E162,"")</f>
        <v>35.037599999999998</v>
      </c>
      <c r="M162" s="39">
        <f>IF($J162&lt;=243,$E162,"")</f>
        <v>35.037599999999998</v>
      </c>
      <c r="N162" s="39">
        <f>IF($J162&lt;=413,$E162,"")</f>
        <v>35.037599999999998</v>
      </c>
      <c r="O162" s="4">
        <v>1</v>
      </c>
      <c r="P162" s="4"/>
      <c r="T162" s="4"/>
      <c r="U162" s="4"/>
      <c r="V162" s="4"/>
      <c r="W162" s="4"/>
      <c r="X162" s="4"/>
      <c r="Y162" s="4"/>
      <c r="Z162" s="4"/>
      <c r="AA162" s="4"/>
      <c r="AB162" s="4"/>
      <c r="AC162" s="4"/>
    </row>
    <row r="163" spans="1:29" ht="15.75" customHeight="1">
      <c r="A163" s="40" t="s">
        <v>377</v>
      </c>
      <c r="B163" s="43" t="s">
        <v>7</v>
      </c>
      <c r="C163" s="44" t="s">
        <v>6</v>
      </c>
      <c r="D163" s="43" t="s">
        <v>256</v>
      </c>
      <c r="E163" s="72">
        <v>12.497999999999999</v>
      </c>
      <c r="F163" s="71">
        <v>1</v>
      </c>
      <c r="G163" s="40" t="s">
        <v>269</v>
      </c>
      <c r="H163" s="40" t="s">
        <v>118</v>
      </c>
      <c r="I163" s="40" t="str">
        <f>IF(J163&lt;=20,"Surface Bureau (SB)",IF(J163&lt;=40,"Surf de Réunion (SR)",IF(J163&lt;=100,"Surf Annexe de Travail (SAT)",IF(J163&lt;=110,"Surf Légale &amp; Sociale (SLS)",IF(J163&lt;=125,"Surf spécifique (SP)",IF(J163&lt;=155,"Surf Services Généraux (SSG)",IF(J163&lt;=165,"Restauration",IF(J163&lt;=180,"Logt de fonction",IF(J163&lt;=195,"Autres surf",IF(J163&lt;=210,"Elts structurels",IF(J163&lt;=230,"Local technique",IF(J163&lt;=240,"Caves et sous-sols",IF(J163&lt;=300,"Circulation",IF(J163&lt;=309,"Combles, caves et ss-sols",IF(J163&lt;=315,"Prolongt ext",IF(J163&lt;=330,"Parking ss-terrain",IF(J163&lt;=350,"Terrasse",IF(J163&lt;=405,"Vides dont trémies","Marches et rampes"))))))))))))))))))</f>
        <v>Surface Bureau (SB)</v>
      </c>
      <c r="J163" s="40">
        <v>1</v>
      </c>
      <c r="K163" s="39">
        <f>IF(J163&lt;=48,E163,"")</f>
        <v>12.497999999999999</v>
      </c>
      <c r="L163" s="39">
        <f>IF($J163&lt;=193,$E163,"")</f>
        <v>12.497999999999999</v>
      </c>
      <c r="M163" s="39">
        <f>IF($J163&lt;=243,$E163,"")</f>
        <v>12.497999999999999</v>
      </c>
      <c r="N163" s="39">
        <f>IF($J163&lt;=413,$E163,"")</f>
        <v>12.497999999999999</v>
      </c>
      <c r="O163" s="4">
        <v>1</v>
      </c>
      <c r="P163" s="4"/>
      <c r="T163" s="4"/>
      <c r="U163" s="4"/>
      <c r="V163" s="4"/>
      <c r="W163" s="4"/>
      <c r="X163" s="4"/>
      <c r="Y163" s="4"/>
      <c r="Z163" s="4"/>
      <c r="AA163" s="4"/>
      <c r="AB163" s="4"/>
      <c r="AC163" s="4"/>
    </row>
    <row r="164" spans="1:29" ht="15.75" customHeight="1">
      <c r="A164" s="40" t="s">
        <v>376</v>
      </c>
      <c r="B164" s="43" t="s">
        <v>7</v>
      </c>
      <c r="C164" s="44" t="s">
        <v>6</v>
      </c>
      <c r="D164" s="43" t="s">
        <v>256</v>
      </c>
      <c r="E164" s="72">
        <v>13.6912</v>
      </c>
      <c r="F164" s="71">
        <v>1</v>
      </c>
      <c r="G164" s="40" t="s">
        <v>269</v>
      </c>
      <c r="H164" s="40" t="s">
        <v>118</v>
      </c>
      <c r="I164" s="40" t="str">
        <f>IF(J164&lt;=20,"Surface Bureau (SB)",IF(J164&lt;=40,"Surf de Réunion (SR)",IF(J164&lt;=100,"Surf Annexe de Travail (SAT)",IF(J164&lt;=110,"Surf Légale &amp; Sociale (SLS)",IF(J164&lt;=125,"Surf spécifique (SP)",IF(J164&lt;=155,"Surf Services Généraux (SSG)",IF(J164&lt;=165,"Restauration",IF(J164&lt;=180,"Logt de fonction",IF(J164&lt;=195,"Autres surf",IF(J164&lt;=210,"Elts structurels",IF(J164&lt;=230,"Local technique",IF(J164&lt;=240,"Caves et sous-sols",IF(J164&lt;=300,"Circulation",IF(J164&lt;=309,"Combles, caves et ss-sols",IF(J164&lt;=315,"Prolongt ext",IF(J164&lt;=330,"Parking ss-terrain",IF(J164&lt;=350,"Terrasse",IF(J164&lt;=405,"Vides dont trémies","Marches et rampes"))))))))))))))))))</f>
        <v>Surface Bureau (SB)</v>
      </c>
      <c r="J164" s="40">
        <v>1</v>
      </c>
      <c r="K164" s="39">
        <f>IF(J164&lt;=48,E164,"")</f>
        <v>13.6912</v>
      </c>
      <c r="L164" s="39">
        <f>IF($J164&lt;=193,$E164,"")</f>
        <v>13.6912</v>
      </c>
      <c r="M164" s="39">
        <f>IF($J164&lt;=243,$E164,"")</f>
        <v>13.6912</v>
      </c>
      <c r="N164" s="39">
        <f>IF($J164&lt;=413,$E164,"")</f>
        <v>13.6912</v>
      </c>
      <c r="O164" s="4">
        <v>1</v>
      </c>
      <c r="P164" s="4"/>
      <c r="T164" s="4"/>
      <c r="U164" s="4"/>
      <c r="V164" s="4"/>
      <c r="W164" s="4"/>
      <c r="X164" s="4"/>
      <c r="Y164" s="4"/>
      <c r="Z164" s="4"/>
      <c r="AA164" s="4"/>
      <c r="AB164" s="4"/>
      <c r="AC164" s="4"/>
    </row>
    <row r="165" spans="1:29" ht="15.75" customHeight="1">
      <c r="A165" s="40" t="s">
        <v>375</v>
      </c>
      <c r="B165" s="43" t="s">
        <v>7</v>
      </c>
      <c r="C165" s="44" t="s">
        <v>90</v>
      </c>
      <c r="D165" s="43" t="s">
        <v>256</v>
      </c>
      <c r="E165" s="72">
        <v>4.3853999999999997</v>
      </c>
      <c r="F165" s="71"/>
      <c r="G165" s="40" t="s">
        <v>269</v>
      </c>
      <c r="H165" s="40" t="s">
        <v>118</v>
      </c>
      <c r="I165" s="40" t="str">
        <f>IF(J165&lt;=20,"Surface Bureau (SB)",IF(J165&lt;=40,"Surf de Réunion (SR)",IF(J165&lt;=100,"Surf Annexe de Travail (SAT)",IF(J165&lt;=110,"Surf Légale &amp; Sociale (SLS)",IF(J165&lt;=125,"Surf spécifique (SP)",IF(J165&lt;=155,"Surf Services Généraux (SSG)",IF(J165&lt;=165,"Restauration",IF(J165&lt;=180,"Logt de fonction",IF(J165&lt;=195,"Autres surf",IF(J165&lt;=210,"Elts structurels",IF(J165&lt;=230,"Local technique",IF(J165&lt;=240,"Caves et sous-sols",IF(J165&lt;=300,"Circulation",IF(J165&lt;=309,"Combles, caves et ss-sols",IF(J165&lt;=315,"Prolongt ext",IF(J165&lt;=330,"Parking ss-terrain",IF(J165&lt;=350,"Terrasse",IF(J165&lt;=405,"Vides dont trémies","Marches et rampes"))))))))))))))))))</f>
        <v>Surface Bureau (SB)</v>
      </c>
      <c r="J165" s="40">
        <v>2</v>
      </c>
      <c r="K165" s="39">
        <f>IF(J165&lt;=48,E165,"")</f>
        <v>4.3853999999999997</v>
      </c>
      <c r="L165" s="39">
        <f>IF($J165&lt;=193,$E165,"")</f>
        <v>4.3853999999999997</v>
      </c>
      <c r="M165" s="39">
        <f>IF($J165&lt;=243,$E165,"")</f>
        <v>4.3853999999999997</v>
      </c>
      <c r="N165" s="39">
        <f>IF($J165&lt;=413,$E165,"")</f>
        <v>4.3853999999999997</v>
      </c>
      <c r="O165" s="4">
        <v>1</v>
      </c>
      <c r="P165" s="4"/>
      <c r="T165" s="4"/>
      <c r="U165" s="4"/>
      <c r="V165" s="4"/>
      <c r="W165" s="4"/>
      <c r="X165" s="4"/>
      <c r="Y165" s="4"/>
      <c r="Z165" s="4"/>
      <c r="AA165" s="4"/>
      <c r="AB165" s="4"/>
      <c r="AC165" s="4"/>
    </row>
    <row r="166" spans="1:29" ht="15.75" customHeight="1">
      <c r="A166" s="40" t="s">
        <v>374</v>
      </c>
      <c r="B166" s="43" t="s">
        <v>7</v>
      </c>
      <c r="C166" s="44" t="s">
        <v>6</v>
      </c>
      <c r="D166" s="43" t="s">
        <v>256</v>
      </c>
      <c r="E166" s="72">
        <v>28.149899999999999</v>
      </c>
      <c r="F166" s="71">
        <v>2</v>
      </c>
      <c r="G166" s="40" t="s">
        <v>269</v>
      </c>
      <c r="H166" s="40" t="s">
        <v>118</v>
      </c>
      <c r="I166" s="40" t="str">
        <f>IF(J166&lt;=20,"Surface Bureau (SB)",IF(J166&lt;=40,"Surf de Réunion (SR)",IF(J166&lt;=100,"Surf Annexe de Travail (SAT)",IF(J166&lt;=110,"Surf Légale &amp; Sociale (SLS)",IF(J166&lt;=125,"Surf spécifique (SP)",IF(J166&lt;=155,"Surf Services Généraux (SSG)",IF(J166&lt;=165,"Restauration",IF(J166&lt;=180,"Logt de fonction",IF(J166&lt;=195,"Autres surf",IF(J166&lt;=210,"Elts structurels",IF(J166&lt;=230,"Local technique",IF(J166&lt;=240,"Caves et sous-sols",IF(J166&lt;=300,"Circulation",IF(J166&lt;=309,"Combles, caves et ss-sols",IF(J166&lt;=315,"Prolongt ext",IF(J166&lt;=330,"Parking ss-terrain",IF(J166&lt;=350,"Terrasse",IF(J166&lt;=405,"Vides dont trémies","Marches et rampes"))))))))))))))))))</f>
        <v>Surface Bureau (SB)</v>
      </c>
      <c r="J166" s="40">
        <v>1</v>
      </c>
      <c r="K166" s="39">
        <f>IF(J166&lt;=48,E166,"")</f>
        <v>28.149899999999999</v>
      </c>
      <c r="L166" s="39">
        <f>IF($J166&lt;=193,$E166,"")</f>
        <v>28.149899999999999</v>
      </c>
      <c r="M166" s="39">
        <f>IF($J166&lt;=243,$E166,"")</f>
        <v>28.149899999999999</v>
      </c>
      <c r="N166" s="39">
        <f>IF($J166&lt;=413,$E166,"")</f>
        <v>28.149899999999999</v>
      </c>
      <c r="O166" s="4">
        <v>1</v>
      </c>
      <c r="P166" s="4"/>
      <c r="T166" s="4"/>
      <c r="U166" s="4"/>
      <c r="V166" s="4"/>
      <c r="W166" s="4"/>
      <c r="X166" s="4"/>
      <c r="Y166" s="4"/>
      <c r="Z166" s="4"/>
      <c r="AA166" s="4"/>
      <c r="AB166" s="4"/>
      <c r="AC166" s="4"/>
    </row>
    <row r="167" spans="1:29" ht="15.75" customHeight="1">
      <c r="A167" s="40" t="s">
        <v>373</v>
      </c>
      <c r="B167" s="43" t="s">
        <v>7</v>
      </c>
      <c r="C167" s="44" t="s">
        <v>6</v>
      </c>
      <c r="D167" s="43" t="s">
        <v>256</v>
      </c>
      <c r="E167" s="72">
        <v>13.5562</v>
      </c>
      <c r="F167" s="71">
        <v>1</v>
      </c>
      <c r="G167" s="40" t="s">
        <v>269</v>
      </c>
      <c r="H167" s="40" t="s">
        <v>118</v>
      </c>
      <c r="I167" s="40" t="str">
        <f>IF(J167&lt;=20,"Surface Bureau (SB)",IF(J167&lt;=40,"Surf de Réunion (SR)",IF(J167&lt;=100,"Surf Annexe de Travail (SAT)",IF(J167&lt;=110,"Surf Légale &amp; Sociale (SLS)",IF(J167&lt;=125,"Surf spécifique (SP)",IF(J167&lt;=155,"Surf Services Généraux (SSG)",IF(J167&lt;=165,"Restauration",IF(J167&lt;=180,"Logt de fonction",IF(J167&lt;=195,"Autres surf",IF(J167&lt;=210,"Elts structurels",IF(J167&lt;=230,"Local technique",IF(J167&lt;=240,"Caves et sous-sols",IF(J167&lt;=300,"Circulation",IF(J167&lt;=309,"Combles, caves et ss-sols",IF(J167&lt;=315,"Prolongt ext",IF(J167&lt;=330,"Parking ss-terrain",IF(J167&lt;=350,"Terrasse",IF(J167&lt;=405,"Vides dont trémies","Marches et rampes"))))))))))))))))))</f>
        <v>Surface Bureau (SB)</v>
      </c>
      <c r="J167" s="40">
        <v>1</v>
      </c>
      <c r="K167" s="39">
        <f>IF(J167&lt;=48,E167,"")</f>
        <v>13.5562</v>
      </c>
      <c r="L167" s="39">
        <f>IF($J167&lt;=193,$E167,"")</f>
        <v>13.5562</v>
      </c>
      <c r="M167" s="39">
        <f>IF($J167&lt;=243,$E167,"")</f>
        <v>13.5562</v>
      </c>
      <c r="N167" s="39">
        <f>IF($J167&lt;=413,$E167,"")</f>
        <v>13.5562</v>
      </c>
      <c r="O167" s="4">
        <v>1</v>
      </c>
      <c r="P167" s="4"/>
      <c r="T167" s="4"/>
      <c r="U167" s="4"/>
      <c r="V167" s="4"/>
      <c r="W167" s="4"/>
      <c r="X167" s="4"/>
      <c r="Y167" s="4"/>
      <c r="Z167" s="4"/>
      <c r="AA167" s="4"/>
      <c r="AB167" s="4"/>
      <c r="AC167" s="4"/>
    </row>
    <row r="168" spans="1:29" ht="15.75" customHeight="1">
      <c r="A168" s="40" t="s">
        <v>372</v>
      </c>
      <c r="B168" s="43" t="s">
        <v>7</v>
      </c>
      <c r="C168" s="44" t="s">
        <v>6</v>
      </c>
      <c r="D168" s="43" t="s">
        <v>256</v>
      </c>
      <c r="E168" s="72">
        <v>29.836600000000001</v>
      </c>
      <c r="F168" s="71">
        <v>3</v>
      </c>
      <c r="G168" s="40" t="s">
        <v>269</v>
      </c>
      <c r="H168" s="40" t="s">
        <v>118</v>
      </c>
      <c r="I168" s="40" t="str">
        <f>IF(J168&lt;=20,"Surface Bureau (SB)",IF(J168&lt;=40,"Surf de Réunion (SR)",IF(J168&lt;=100,"Surf Annexe de Travail (SAT)",IF(J168&lt;=110,"Surf Légale &amp; Sociale (SLS)",IF(J168&lt;=125,"Surf spécifique (SP)",IF(J168&lt;=155,"Surf Services Généraux (SSG)",IF(J168&lt;=165,"Restauration",IF(J168&lt;=180,"Logt de fonction",IF(J168&lt;=195,"Autres surf",IF(J168&lt;=210,"Elts structurels",IF(J168&lt;=230,"Local technique",IF(J168&lt;=240,"Caves et sous-sols",IF(J168&lt;=300,"Circulation",IF(J168&lt;=309,"Combles, caves et ss-sols",IF(J168&lt;=315,"Prolongt ext",IF(J168&lt;=330,"Parking ss-terrain",IF(J168&lt;=350,"Terrasse",IF(J168&lt;=405,"Vides dont trémies","Marches et rampes"))))))))))))))))))</f>
        <v>Surface Bureau (SB)</v>
      </c>
      <c r="J168" s="40">
        <v>1</v>
      </c>
      <c r="K168" s="39">
        <f>IF(J168&lt;=48,E168,"")</f>
        <v>29.836600000000001</v>
      </c>
      <c r="L168" s="39">
        <f>IF($J168&lt;=193,$E168,"")</f>
        <v>29.836600000000001</v>
      </c>
      <c r="M168" s="39">
        <f>IF($J168&lt;=243,$E168,"")</f>
        <v>29.836600000000001</v>
      </c>
      <c r="N168" s="39">
        <f>IF($J168&lt;=413,$E168,"")</f>
        <v>29.836600000000001</v>
      </c>
      <c r="O168" s="4">
        <v>1</v>
      </c>
      <c r="P168" s="4"/>
      <c r="T168" s="4"/>
      <c r="U168" s="4"/>
      <c r="V168" s="4"/>
      <c r="W168" s="4"/>
      <c r="X168" s="4"/>
      <c r="Y168" s="4"/>
      <c r="Z168" s="4"/>
      <c r="AA168" s="4"/>
      <c r="AB168" s="4"/>
      <c r="AC168" s="4"/>
    </row>
    <row r="169" spans="1:29" ht="15.75" customHeight="1">
      <c r="A169" s="40" t="s">
        <v>371</v>
      </c>
      <c r="B169" s="43" t="s">
        <v>7</v>
      </c>
      <c r="C169" s="44" t="s">
        <v>6</v>
      </c>
      <c r="D169" s="43" t="s">
        <v>256</v>
      </c>
      <c r="E169" s="72">
        <v>13.29</v>
      </c>
      <c r="F169" s="71">
        <v>1</v>
      </c>
      <c r="G169" s="40" t="s">
        <v>269</v>
      </c>
      <c r="H169" s="40" t="s">
        <v>118</v>
      </c>
      <c r="I169" s="40" t="str">
        <f>IF(J169&lt;=20,"Surface Bureau (SB)",IF(J169&lt;=40,"Surf de Réunion (SR)",IF(J169&lt;=100,"Surf Annexe de Travail (SAT)",IF(J169&lt;=110,"Surf Légale &amp; Sociale (SLS)",IF(J169&lt;=125,"Surf spécifique (SP)",IF(J169&lt;=155,"Surf Services Généraux (SSG)",IF(J169&lt;=165,"Restauration",IF(J169&lt;=180,"Logt de fonction",IF(J169&lt;=195,"Autres surf",IF(J169&lt;=210,"Elts structurels",IF(J169&lt;=230,"Local technique",IF(J169&lt;=240,"Caves et sous-sols",IF(J169&lt;=300,"Circulation",IF(J169&lt;=309,"Combles, caves et ss-sols",IF(J169&lt;=315,"Prolongt ext",IF(J169&lt;=330,"Parking ss-terrain",IF(J169&lt;=350,"Terrasse",IF(J169&lt;=405,"Vides dont trémies","Marches et rampes"))))))))))))))))))</f>
        <v>Surface Bureau (SB)</v>
      </c>
      <c r="J169" s="40">
        <v>1</v>
      </c>
      <c r="K169" s="39">
        <f>IF(J169&lt;=48,E169,"")</f>
        <v>13.29</v>
      </c>
      <c r="L169" s="39">
        <f>IF($J169&lt;=193,$E169,"")</f>
        <v>13.29</v>
      </c>
      <c r="M169" s="39">
        <f>IF($J169&lt;=243,$E169,"")</f>
        <v>13.29</v>
      </c>
      <c r="N169" s="39">
        <f>IF($J169&lt;=413,$E169,"")</f>
        <v>13.29</v>
      </c>
      <c r="O169" s="4">
        <v>1</v>
      </c>
      <c r="P169" s="4"/>
      <c r="T169" s="4"/>
      <c r="U169" s="4"/>
      <c r="V169" s="4"/>
      <c r="W169" s="4"/>
      <c r="X169" s="4"/>
      <c r="Y169" s="4"/>
      <c r="Z169" s="4"/>
      <c r="AA169" s="4"/>
      <c r="AB169" s="4"/>
      <c r="AC169" s="4"/>
    </row>
    <row r="170" spans="1:29" ht="15.75" customHeight="1">
      <c r="A170" s="40" t="s">
        <v>370</v>
      </c>
      <c r="B170" s="43" t="s">
        <v>7</v>
      </c>
      <c r="C170" s="44" t="s">
        <v>6</v>
      </c>
      <c r="D170" s="43" t="s">
        <v>256</v>
      </c>
      <c r="E170" s="72">
        <v>11.8026</v>
      </c>
      <c r="F170" s="71">
        <v>1</v>
      </c>
      <c r="G170" s="40" t="s">
        <v>347</v>
      </c>
      <c r="H170" s="40" t="s">
        <v>118</v>
      </c>
      <c r="I170" s="40" t="str">
        <f>IF(J170&lt;=20,"Surface Bureau (SB)",IF(J170&lt;=40,"Surf de Réunion (SR)",IF(J170&lt;=100,"Surf Annexe de Travail (SAT)",IF(J170&lt;=110,"Surf Légale &amp; Sociale (SLS)",IF(J170&lt;=125,"Surf spécifique (SP)",IF(J170&lt;=155,"Surf Services Généraux (SSG)",IF(J170&lt;=165,"Restauration",IF(J170&lt;=180,"Logt de fonction",IF(J170&lt;=195,"Autres surf",IF(J170&lt;=210,"Elts structurels",IF(J170&lt;=230,"Local technique",IF(J170&lt;=240,"Caves et sous-sols",IF(J170&lt;=300,"Circulation",IF(J170&lt;=309,"Combles, caves et ss-sols",IF(J170&lt;=315,"Prolongt ext",IF(J170&lt;=330,"Parking ss-terrain",IF(J170&lt;=350,"Terrasse",IF(J170&lt;=405,"Vides dont trémies","Marches et rampes"))))))))))))))))))</f>
        <v>Surface Bureau (SB)</v>
      </c>
      <c r="J170" s="40">
        <v>1</v>
      </c>
      <c r="K170" s="39">
        <f>IF(J170&lt;=48,E170,"")</f>
        <v>11.8026</v>
      </c>
      <c r="L170" s="39">
        <f>IF($J170&lt;=193,$E170,"")</f>
        <v>11.8026</v>
      </c>
      <c r="M170" s="39">
        <f>IF($J170&lt;=243,$E170,"")</f>
        <v>11.8026</v>
      </c>
      <c r="N170" s="39">
        <f>IF($J170&lt;=413,$E170,"")</f>
        <v>11.8026</v>
      </c>
      <c r="O170" s="4">
        <v>1</v>
      </c>
      <c r="P170" s="4"/>
      <c r="T170" s="4"/>
      <c r="U170" s="4"/>
      <c r="V170" s="4"/>
      <c r="W170" s="4"/>
      <c r="X170" s="4"/>
      <c r="Y170" s="4"/>
      <c r="Z170" s="4"/>
      <c r="AA170" s="4"/>
      <c r="AB170" s="4"/>
      <c r="AC170" s="4"/>
    </row>
    <row r="171" spans="1:29" ht="15.75" customHeight="1">
      <c r="A171" s="40" t="s">
        <v>369</v>
      </c>
      <c r="B171" s="43" t="s">
        <v>7</v>
      </c>
      <c r="C171" s="44" t="s">
        <v>6</v>
      </c>
      <c r="D171" s="43" t="s">
        <v>256</v>
      </c>
      <c r="E171" s="72">
        <v>12.94</v>
      </c>
      <c r="F171" s="71">
        <v>1</v>
      </c>
      <c r="G171" s="40" t="s">
        <v>269</v>
      </c>
      <c r="H171" s="40" t="s">
        <v>118</v>
      </c>
      <c r="I171" s="40" t="str">
        <f>IF(J171&lt;=20,"Surface Bureau (SB)",IF(J171&lt;=40,"Surf de Réunion (SR)",IF(J171&lt;=100,"Surf Annexe de Travail (SAT)",IF(J171&lt;=110,"Surf Légale &amp; Sociale (SLS)",IF(J171&lt;=125,"Surf spécifique (SP)",IF(J171&lt;=155,"Surf Services Généraux (SSG)",IF(J171&lt;=165,"Restauration",IF(J171&lt;=180,"Logt de fonction",IF(J171&lt;=195,"Autres surf",IF(J171&lt;=210,"Elts structurels",IF(J171&lt;=230,"Local technique",IF(J171&lt;=240,"Caves et sous-sols",IF(J171&lt;=300,"Circulation",IF(J171&lt;=309,"Combles, caves et ss-sols",IF(J171&lt;=315,"Prolongt ext",IF(J171&lt;=330,"Parking ss-terrain",IF(J171&lt;=350,"Terrasse",IF(J171&lt;=405,"Vides dont trémies","Marches et rampes"))))))))))))))))))</f>
        <v>Surface Bureau (SB)</v>
      </c>
      <c r="J171" s="40">
        <v>1</v>
      </c>
      <c r="K171" s="39">
        <f>IF(J171&lt;=48,E171,"")</f>
        <v>12.94</v>
      </c>
      <c r="L171" s="39">
        <f>IF($J171&lt;=193,$E171,"")</f>
        <v>12.94</v>
      </c>
      <c r="M171" s="39">
        <f>IF($J171&lt;=243,$E171,"")</f>
        <v>12.94</v>
      </c>
      <c r="N171" s="39">
        <f>IF($J171&lt;=413,$E171,"")</f>
        <v>12.94</v>
      </c>
      <c r="O171" s="4">
        <v>1</v>
      </c>
      <c r="P171" s="4"/>
      <c r="T171" s="4"/>
      <c r="U171" s="4"/>
      <c r="V171" s="4"/>
      <c r="W171" s="4"/>
      <c r="X171" s="4"/>
      <c r="Y171" s="4"/>
      <c r="Z171" s="4"/>
      <c r="AA171" s="4"/>
      <c r="AB171" s="4"/>
      <c r="AC171" s="4"/>
    </row>
    <row r="172" spans="1:29" ht="15.75" customHeight="1">
      <c r="A172" s="40" t="s">
        <v>368</v>
      </c>
      <c r="B172" s="43" t="s">
        <v>7</v>
      </c>
      <c r="C172" s="44" t="s">
        <v>6</v>
      </c>
      <c r="D172" s="43" t="s">
        <v>256</v>
      </c>
      <c r="E172" s="72">
        <v>25.555800000000001</v>
      </c>
      <c r="F172" s="71">
        <v>2</v>
      </c>
      <c r="G172" s="40" t="s">
        <v>269</v>
      </c>
      <c r="H172" s="40" t="s">
        <v>118</v>
      </c>
      <c r="I172" s="40" t="str">
        <f>IF(J172&lt;=20,"Surface Bureau (SB)",IF(J172&lt;=40,"Surf de Réunion (SR)",IF(J172&lt;=100,"Surf Annexe de Travail (SAT)",IF(J172&lt;=110,"Surf Légale &amp; Sociale (SLS)",IF(J172&lt;=125,"Surf spécifique (SP)",IF(J172&lt;=155,"Surf Services Généraux (SSG)",IF(J172&lt;=165,"Restauration",IF(J172&lt;=180,"Logt de fonction",IF(J172&lt;=195,"Autres surf",IF(J172&lt;=210,"Elts structurels",IF(J172&lt;=230,"Local technique",IF(J172&lt;=240,"Caves et sous-sols",IF(J172&lt;=300,"Circulation",IF(J172&lt;=309,"Combles, caves et ss-sols",IF(J172&lt;=315,"Prolongt ext",IF(J172&lt;=330,"Parking ss-terrain",IF(J172&lt;=350,"Terrasse",IF(J172&lt;=405,"Vides dont trémies","Marches et rampes"))))))))))))))))))</f>
        <v>Surface Bureau (SB)</v>
      </c>
      <c r="J172" s="40">
        <v>1</v>
      </c>
      <c r="K172" s="39">
        <f>IF(J172&lt;=48,E172,"")</f>
        <v>25.555800000000001</v>
      </c>
      <c r="L172" s="39">
        <f>IF($J172&lt;=193,$E172,"")</f>
        <v>25.555800000000001</v>
      </c>
      <c r="M172" s="39">
        <f>IF($J172&lt;=243,$E172,"")</f>
        <v>25.555800000000001</v>
      </c>
      <c r="N172" s="39">
        <f>IF($J172&lt;=413,$E172,"")</f>
        <v>25.555800000000001</v>
      </c>
      <c r="O172" s="4">
        <v>1</v>
      </c>
      <c r="P172" s="4"/>
      <c r="T172" s="4"/>
      <c r="U172" s="4"/>
      <c r="V172" s="4"/>
      <c r="W172" s="4"/>
      <c r="X172" s="4"/>
      <c r="Y172" s="4"/>
      <c r="Z172" s="4"/>
      <c r="AA172" s="4"/>
      <c r="AB172" s="4"/>
      <c r="AC172" s="4"/>
    </row>
    <row r="173" spans="1:29" ht="15.75" customHeight="1">
      <c r="A173" s="40" t="s">
        <v>367</v>
      </c>
      <c r="B173" s="43" t="s">
        <v>7</v>
      </c>
      <c r="C173" s="44" t="s">
        <v>6</v>
      </c>
      <c r="D173" s="43" t="s">
        <v>256</v>
      </c>
      <c r="E173" s="72">
        <v>11.485099999999999</v>
      </c>
      <c r="F173" s="71">
        <v>1</v>
      </c>
      <c r="G173" s="40" t="s">
        <v>347</v>
      </c>
      <c r="H173" s="40" t="s">
        <v>118</v>
      </c>
      <c r="I173" s="40" t="str">
        <f>IF(J173&lt;=20,"Surface Bureau (SB)",IF(J173&lt;=40,"Surf de Réunion (SR)",IF(J173&lt;=100,"Surf Annexe de Travail (SAT)",IF(J173&lt;=110,"Surf Légale &amp; Sociale (SLS)",IF(J173&lt;=125,"Surf spécifique (SP)",IF(J173&lt;=155,"Surf Services Généraux (SSG)",IF(J173&lt;=165,"Restauration",IF(J173&lt;=180,"Logt de fonction",IF(J173&lt;=195,"Autres surf",IF(J173&lt;=210,"Elts structurels",IF(J173&lt;=230,"Local technique",IF(J173&lt;=240,"Caves et sous-sols",IF(J173&lt;=300,"Circulation",IF(J173&lt;=309,"Combles, caves et ss-sols",IF(J173&lt;=315,"Prolongt ext",IF(J173&lt;=330,"Parking ss-terrain",IF(J173&lt;=350,"Terrasse",IF(J173&lt;=405,"Vides dont trémies","Marches et rampes"))))))))))))))))))</f>
        <v>Surface Bureau (SB)</v>
      </c>
      <c r="J173" s="40">
        <v>1</v>
      </c>
      <c r="K173" s="39">
        <f>IF(J173&lt;=48,E173,"")</f>
        <v>11.485099999999999</v>
      </c>
      <c r="L173" s="39">
        <f>IF($J173&lt;=193,$E173,"")</f>
        <v>11.485099999999999</v>
      </c>
      <c r="M173" s="39">
        <f>IF($J173&lt;=243,$E173,"")</f>
        <v>11.485099999999999</v>
      </c>
      <c r="N173" s="39">
        <f>IF($J173&lt;=413,$E173,"")</f>
        <v>11.485099999999999</v>
      </c>
      <c r="O173" s="4">
        <v>1</v>
      </c>
      <c r="P173" s="4"/>
      <c r="T173" s="4"/>
      <c r="U173" s="4"/>
      <c r="V173" s="4"/>
      <c r="W173" s="4"/>
      <c r="X173" s="4"/>
      <c r="Y173" s="4"/>
      <c r="Z173" s="4"/>
      <c r="AA173" s="4"/>
      <c r="AB173" s="4"/>
      <c r="AC173" s="4"/>
    </row>
    <row r="174" spans="1:29" ht="15.75" customHeight="1" thickBot="1">
      <c r="A174" s="26" t="s">
        <v>366</v>
      </c>
      <c r="B174" s="26" t="s">
        <v>7</v>
      </c>
      <c r="C174" s="51" t="s">
        <v>6</v>
      </c>
      <c r="D174" s="26" t="s">
        <v>256</v>
      </c>
      <c r="E174" s="28">
        <v>29.1295</v>
      </c>
      <c r="F174" s="27">
        <v>3</v>
      </c>
      <c r="G174" s="26" t="s">
        <v>269</v>
      </c>
      <c r="H174" s="40" t="s">
        <v>118</v>
      </c>
      <c r="I174" s="26" t="str">
        <f>IF(J174&lt;=20,"Surface Bureau (SB)",IF(J174&lt;=40,"Surf de Réunion (SR)",IF(J174&lt;=100,"Surf Annexe de Travail (SAT)",IF(J174&lt;=110,"Surf Légale &amp; Sociale (SLS)",IF(J174&lt;=125,"Surf spécifique (SP)",IF(J174&lt;=155,"Surf Services Généraux (SSG)",IF(J174&lt;=165,"Restauration",IF(J174&lt;=180,"Logt de fonction",IF(J174&lt;=195,"Autres surf",IF(J174&lt;=210,"Elts structurels",IF(J174&lt;=230,"Local technique",IF(J174&lt;=240,"Caves et sous-sols",IF(J174&lt;=300,"Circulation",IF(J174&lt;=309,"Combles, caves et ss-sols",IF(J174&lt;=315,"Prolongt ext",IF(J174&lt;=330,"Parking ss-terrain",IF(J174&lt;=350,"Terrasse",IF(J174&lt;=405,"Vides dont trémies","Marches et rampes"))))))))))))))))))</f>
        <v>Surface Bureau (SB)</v>
      </c>
      <c r="J174" s="26">
        <v>1</v>
      </c>
      <c r="K174" s="25">
        <f>IF(J174&lt;=48,E174,"")</f>
        <v>29.1295</v>
      </c>
      <c r="L174" s="25">
        <f>IF($J174&lt;=193,$E174,"")</f>
        <v>29.1295</v>
      </c>
      <c r="M174" s="25">
        <f>IF($J174&lt;=243,$E174,"")</f>
        <v>29.1295</v>
      </c>
      <c r="N174" s="25">
        <f>IF($J174&lt;=413,$E174,"")</f>
        <v>29.1295</v>
      </c>
      <c r="O174" s="4">
        <v>1</v>
      </c>
      <c r="P174" s="4"/>
      <c r="T174" s="4"/>
      <c r="U174" s="4"/>
      <c r="V174" s="4"/>
      <c r="W174" s="4"/>
      <c r="X174" s="4"/>
      <c r="Y174" s="4"/>
      <c r="Z174" s="4"/>
      <c r="AA174" s="4"/>
      <c r="AB174" s="4"/>
      <c r="AC174" s="4"/>
    </row>
    <row r="175" spans="1:29" ht="15.75" customHeight="1">
      <c r="A175" s="40" t="s">
        <v>365</v>
      </c>
      <c r="B175" s="43" t="s">
        <v>7</v>
      </c>
      <c r="C175" s="44" t="s">
        <v>364</v>
      </c>
      <c r="D175" s="43" t="s">
        <v>256</v>
      </c>
      <c r="E175" s="72">
        <v>3.1257999999999999</v>
      </c>
      <c r="F175" s="71"/>
      <c r="G175" s="58" t="s">
        <v>269</v>
      </c>
      <c r="H175" s="58" t="s">
        <v>656</v>
      </c>
      <c r="I175" s="40" t="str">
        <f>IF(J175&lt;=20,"Surface Bureau (SB)",IF(J175&lt;=40,"Surf de Réunion (SR)",IF(J175&lt;=100,"Surf Annexe de Travail (SAT)",IF(J175&lt;=110,"Surf Légale &amp; Sociale (SLS)",IF(J175&lt;=125,"Surf spécifique (SP)",IF(J175&lt;=155,"Surf Services Généraux (SSG)",IF(J175&lt;=165,"Restauration",IF(J175&lt;=180,"Logt de fonction",IF(J175&lt;=195,"Autres surf",IF(J175&lt;=210,"Elts structurels",IF(J175&lt;=230,"Local technique",IF(J175&lt;=240,"Caves et sous-sols",IF(J175&lt;=300,"Circulation",IF(J175&lt;=309,"Combles, caves et ss-sols",IF(J175&lt;=315,"Prolongt ext",IF(J175&lt;=330,"Parking ss-terrain",IF(J175&lt;=350,"Terrasse",IF(J175&lt;=405,"Vides dont trémies","Marches et rampes"))))))))))))))))))</f>
        <v>Surf Annexe de Travail (SAT)</v>
      </c>
      <c r="J175" s="40">
        <v>43</v>
      </c>
      <c r="K175" s="32">
        <f>IF(J175&lt;=48,E175,"")</f>
        <v>3.1257999999999999</v>
      </c>
      <c r="L175" s="32">
        <f>IF($J175&lt;=193,$E175,"")</f>
        <v>3.1257999999999999</v>
      </c>
      <c r="M175" s="32">
        <f>IF($J174&lt;=243,$E174,"")</f>
        <v>29.1295</v>
      </c>
      <c r="N175" s="32">
        <f>IF($J174&lt;=413,$E174,"")</f>
        <v>29.1295</v>
      </c>
      <c r="O175" s="4">
        <v>1</v>
      </c>
      <c r="P175" s="4"/>
      <c r="T175" s="4"/>
      <c r="U175" s="4"/>
      <c r="V175" s="4"/>
      <c r="W175" s="4"/>
      <c r="X175" s="4"/>
      <c r="Y175" s="4"/>
      <c r="Z175" s="4"/>
      <c r="AA175" s="4"/>
      <c r="AB175" s="4"/>
      <c r="AC175" s="4"/>
    </row>
    <row r="176" spans="1:29" ht="15.75" customHeight="1">
      <c r="A176" s="40" t="s">
        <v>27</v>
      </c>
      <c r="B176" s="43" t="s">
        <v>7</v>
      </c>
      <c r="C176" s="44" t="s">
        <v>76</v>
      </c>
      <c r="D176" s="43" t="s">
        <v>256</v>
      </c>
      <c r="E176" s="72">
        <v>77.607799999999997</v>
      </c>
      <c r="F176" s="71"/>
      <c r="G176" s="40" t="s">
        <v>49</v>
      </c>
      <c r="H176" s="40" t="s">
        <v>667</v>
      </c>
      <c r="I176" s="40" t="str">
        <f>IF(J176&lt;=20,"Surface Bureau (SB)",IF(J176&lt;=40,"Surf de Réunion (SR)",IF(J176&lt;=100,"Surf Annexe de Travail (SAT)",IF(J176&lt;=110,"Surf Légale &amp; Sociale (SLS)",IF(J176&lt;=125,"Surf spécifique (SP)",IF(J176&lt;=155,"Surf Services Généraux (SSG)",IF(J176&lt;=165,"Restauration",IF(J176&lt;=180,"Logt de fonction",IF(J176&lt;=195,"Autres surf",IF(J176&lt;=210,"Elts structurels",IF(J176&lt;=230,"Local technique",IF(J176&lt;=240,"Caves et sous-sols",IF(J176&lt;=300,"Circulation",IF(J176&lt;=309,"Combles, caves et ss-sols",IF(J176&lt;=315,"Prolongt ext",IF(J176&lt;=330,"Parking ss-terrain",IF(J176&lt;=350,"Terrasse",IF(J176&lt;=405,"Vides dont trémies","Marches et rampes"))))))))))))))))))</f>
        <v>Surf spécifique (SP)</v>
      </c>
      <c r="J176" s="40">
        <v>111</v>
      </c>
      <c r="K176" s="39" t="str">
        <f>IF(J176&lt;=48,E176,"")</f>
        <v/>
      </c>
      <c r="L176" s="39">
        <f>IF($J176&lt;=193,$E176,"")</f>
        <v>77.607799999999997</v>
      </c>
      <c r="M176" s="39">
        <f>IF($J176&lt;=243,$E176,"")</f>
        <v>77.607799999999997</v>
      </c>
      <c r="N176" s="39">
        <f>IF($J176&lt;=413,$E176,"")</f>
        <v>77.607799999999997</v>
      </c>
      <c r="O176" s="4">
        <v>1</v>
      </c>
      <c r="P176" s="4"/>
      <c r="T176" s="4"/>
      <c r="U176" s="4"/>
      <c r="V176" s="4"/>
      <c r="W176" s="4"/>
      <c r="X176" s="4"/>
      <c r="Y176" s="4"/>
      <c r="Z176" s="4"/>
      <c r="AA176" s="4"/>
      <c r="AB176" s="4"/>
      <c r="AC176" s="4"/>
    </row>
    <row r="177" spans="1:29" ht="15.75" customHeight="1">
      <c r="A177" s="40" t="s">
        <v>27</v>
      </c>
      <c r="B177" s="43" t="s">
        <v>7</v>
      </c>
      <c r="C177" s="44" t="s">
        <v>363</v>
      </c>
      <c r="D177" s="43" t="s">
        <v>256</v>
      </c>
      <c r="E177" s="72">
        <v>63.644599999999997</v>
      </c>
      <c r="F177" s="71"/>
      <c r="G177" s="40" t="s">
        <v>49</v>
      </c>
      <c r="H177" s="40" t="s">
        <v>667</v>
      </c>
      <c r="I177" s="40" t="str">
        <f>IF(J177&lt;=20,"Surface Bureau (SB)",IF(J177&lt;=40,"Surf de Réunion (SR)",IF(J177&lt;=100,"Surf Annexe de Travail (SAT)",IF(J177&lt;=110,"Surf Légale &amp; Sociale (SLS)",IF(J177&lt;=125,"Surf spécifique (SP)",IF(J177&lt;=155,"Surf Services Généraux (SSG)",IF(J177&lt;=165,"Restauration",IF(J177&lt;=180,"Logt de fonction",IF(J177&lt;=195,"Autres surf",IF(J177&lt;=210,"Elts structurels",IF(J177&lt;=230,"Local technique",IF(J177&lt;=240,"Caves et sous-sols",IF(J177&lt;=300,"Circulation",IF(J177&lt;=309,"Combles, caves et ss-sols",IF(J177&lt;=315,"Prolongt ext",IF(J177&lt;=330,"Parking ss-terrain",IF(J177&lt;=350,"Terrasse",IF(J177&lt;=405,"Vides dont trémies","Marches et rampes"))))))))))))))))))</f>
        <v>Surf spécifique (SP)</v>
      </c>
      <c r="J177" s="40">
        <v>111</v>
      </c>
      <c r="K177" s="39" t="str">
        <f>IF(J177&lt;=48,E177,"")</f>
        <v/>
      </c>
      <c r="L177" s="39">
        <f>IF($J177&lt;=193,$E177,"")</f>
        <v>63.644599999999997</v>
      </c>
      <c r="M177" s="39">
        <f>IF($J177&lt;=243,$E177,"")</f>
        <v>63.644599999999997</v>
      </c>
      <c r="N177" s="39">
        <f>IF($J177&lt;=413,$E177,"")</f>
        <v>63.644599999999997</v>
      </c>
      <c r="O177" s="4"/>
      <c r="P177" s="4"/>
      <c r="T177" s="4"/>
      <c r="U177" s="4"/>
      <c r="V177" s="4"/>
      <c r="W177" s="4"/>
      <c r="X177" s="4"/>
      <c r="Y177" s="4"/>
      <c r="Z177" s="4"/>
      <c r="AA177" s="4"/>
      <c r="AB177" s="4"/>
      <c r="AC177" s="4"/>
    </row>
    <row r="178" spans="1:29" ht="15.75" customHeight="1">
      <c r="A178" s="40" t="s">
        <v>362</v>
      </c>
      <c r="B178" s="43" t="s">
        <v>7</v>
      </c>
      <c r="C178" s="44" t="s">
        <v>361</v>
      </c>
      <c r="D178" s="43" t="s">
        <v>256</v>
      </c>
      <c r="E178" s="72">
        <v>10.153700000000001</v>
      </c>
      <c r="F178" s="71"/>
      <c r="G178" s="40" t="s">
        <v>269</v>
      </c>
      <c r="H178" s="40" t="s">
        <v>656</v>
      </c>
      <c r="I178" s="40" t="str">
        <f>IF(J178&lt;=20,"Surface Bureau (SB)",IF(J178&lt;=40,"Surf de Réunion (SR)",IF(J178&lt;=100,"Surf Annexe de Travail (SAT)",IF(J178&lt;=110,"Surf Légale &amp; Sociale (SLS)",IF(J178&lt;=125,"Surf spécifique (SP)",IF(J178&lt;=155,"Surf Services Généraux (SSG)",IF(J178&lt;=165,"Restauration",IF(J178&lt;=180,"Logt de fonction",IF(J178&lt;=195,"Autres surf",IF(J178&lt;=210,"Elts structurels",IF(J178&lt;=230,"Local technique",IF(J178&lt;=240,"Caves et sous-sols",IF(J178&lt;=300,"Circulation",IF(J178&lt;=309,"Combles, caves et ss-sols",IF(J178&lt;=315,"Prolongt ext",IF(J178&lt;=330,"Parking ss-terrain",IF(J178&lt;=350,"Terrasse",IF(J178&lt;=405,"Vides dont trémies","Marches et rampes"))))))))))))))))))</f>
        <v>Surf Annexe de Travail (SAT)</v>
      </c>
      <c r="J178" s="40">
        <v>43</v>
      </c>
      <c r="K178" s="39">
        <f>IF(J178&lt;=48,E178,"")</f>
        <v>10.153700000000001</v>
      </c>
      <c r="L178" s="39">
        <f>IF($J178&lt;=193,$E178,"")</f>
        <v>10.153700000000001</v>
      </c>
      <c r="M178" s="39">
        <f>IF($J178&lt;=243,$E178,"")</f>
        <v>10.153700000000001</v>
      </c>
      <c r="N178" s="39">
        <f>IF($J178&lt;=413,$E178,"")</f>
        <v>10.153700000000001</v>
      </c>
      <c r="O178" s="4">
        <v>1</v>
      </c>
      <c r="P178" s="4"/>
      <c r="T178" s="4"/>
      <c r="U178" s="4"/>
      <c r="V178" s="4"/>
      <c r="W178" s="4"/>
      <c r="X178" s="4"/>
      <c r="Y178" s="4"/>
      <c r="Z178" s="4"/>
      <c r="AA178" s="4"/>
      <c r="AB178" s="4"/>
      <c r="AC178" s="4"/>
    </row>
    <row r="179" spans="1:29" ht="15.75" customHeight="1" thickBot="1">
      <c r="A179" s="26" t="s">
        <v>360</v>
      </c>
      <c r="B179" s="26" t="s">
        <v>7</v>
      </c>
      <c r="C179" s="51" t="s">
        <v>267</v>
      </c>
      <c r="D179" s="26" t="s">
        <v>256</v>
      </c>
      <c r="E179" s="28">
        <v>8.0135000000000005</v>
      </c>
      <c r="F179" s="27"/>
      <c r="G179" s="26" t="s">
        <v>49</v>
      </c>
      <c r="H179" s="26" t="s">
        <v>657</v>
      </c>
      <c r="I179" s="26" t="str">
        <f>IF(J179&lt;=20,"Surface Bureau (SB)",IF(J179&lt;=40,"Surf de Réunion (SR)",IF(J179&lt;=100,"Surf Annexe de Travail (SAT)",IF(J179&lt;=110,"Surf Légale &amp; Sociale (SLS)",IF(J179&lt;=125,"Surf spécifique (SP)",IF(J179&lt;=155,"Surf Services Généraux (SSG)",IF(J179&lt;=165,"Restauration",IF(J179&lt;=180,"Logt de fonction",IF(J179&lt;=195,"Autres surf",IF(J179&lt;=210,"Elts structurels",IF(J179&lt;=230,"Local technique",IF(J179&lt;=240,"Caves et sous-sols",IF(J179&lt;=300,"Circulation",IF(J179&lt;=309,"Combles, caves et ss-sols",IF(J179&lt;=315,"Prolongt ext",IF(J179&lt;=330,"Parking ss-terrain",IF(J179&lt;=350,"Terrasse",IF(J179&lt;=405,"Vides dont trémies","Marches et rampes"))))))))))))))))))</f>
        <v>Surf spécifique (SP)</v>
      </c>
      <c r="J179" s="26">
        <v>112</v>
      </c>
      <c r="K179" s="25" t="str">
        <f>IF(J179&lt;=48,E179,"")</f>
        <v/>
      </c>
      <c r="L179" s="25">
        <f>IF($J179&lt;=193,$E179,"")</f>
        <v>8.0135000000000005</v>
      </c>
      <c r="M179" s="25">
        <f>IF($J179&lt;=243,$E179,"")</f>
        <v>8.0135000000000005</v>
      </c>
      <c r="N179" s="25">
        <f>IF($J179&lt;=413,$E179,"")</f>
        <v>8.0135000000000005</v>
      </c>
      <c r="O179" s="4">
        <v>1</v>
      </c>
      <c r="P179" s="4"/>
      <c r="T179" s="4"/>
      <c r="U179" s="4"/>
      <c r="V179" s="4"/>
      <c r="W179" s="4"/>
      <c r="X179" s="4"/>
      <c r="Y179" s="4"/>
      <c r="Z179" s="4"/>
      <c r="AA179" s="4"/>
      <c r="AB179" s="4"/>
      <c r="AC179" s="4"/>
    </row>
    <row r="180" spans="1:29" ht="15.75" customHeight="1">
      <c r="A180" s="40" t="s">
        <v>359</v>
      </c>
      <c r="B180" s="43" t="s">
        <v>7</v>
      </c>
      <c r="C180" s="44" t="s">
        <v>358</v>
      </c>
      <c r="D180" s="43" t="s">
        <v>256</v>
      </c>
      <c r="E180" s="72">
        <v>34.8904</v>
      </c>
      <c r="F180" s="71">
        <v>1</v>
      </c>
      <c r="G180" s="40" t="s">
        <v>347</v>
      </c>
      <c r="H180" s="40" t="s">
        <v>118</v>
      </c>
      <c r="I180" s="40" t="str">
        <f>IF(J180&lt;=20,"Surface Bureau (SB)",IF(J180&lt;=40,"Surf de Réunion (SR)",IF(J180&lt;=100,"Surf Annexe de Travail (SAT)",IF(J180&lt;=110,"Surf Légale &amp; Sociale (SLS)",IF(J180&lt;=125,"Surf spécifique (SP)",IF(J180&lt;=155,"Surf Services Généraux (SSG)",IF(J180&lt;=165,"Restauration",IF(J180&lt;=180,"Logt de fonction",IF(J180&lt;=195,"Autres surf",IF(J180&lt;=210,"Elts structurels",IF(J180&lt;=230,"Local technique",IF(J180&lt;=240,"Caves et sous-sols",IF(J180&lt;=300,"Circulation",IF(J180&lt;=309,"Combles, caves et ss-sols",IF(J180&lt;=315,"Prolongt ext",IF(J180&lt;=330,"Parking ss-terrain",IF(J180&lt;=350,"Terrasse",IF(J180&lt;=405,"Vides dont trémies","Marches et rampes"))))))))))))))))))</f>
        <v>Surface Bureau (SB)</v>
      </c>
      <c r="J180" s="40">
        <v>1</v>
      </c>
      <c r="K180" s="32">
        <f>IF(J180&lt;=48,E180,"")</f>
        <v>34.8904</v>
      </c>
      <c r="L180" s="32">
        <f>IF($J180&lt;=193,$E180,"")</f>
        <v>34.8904</v>
      </c>
      <c r="M180" s="32">
        <f>IF($J180&lt;=243,$E180,"")</f>
        <v>34.8904</v>
      </c>
      <c r="N180" s="32">
        <f>IF($J180&lt;=413,$E180,"")</f>
        <v>34.8904</v>
      </c>
      <c r="O180" s="1">
        <v>1</v>
      </c>
    </row>
    <row r="181" spans="1:29" ht="15.75" customHeight="1">
      <c r="A181" s="40" t="s">
        <v>357</v>
      </c>
      <c r="B181" s="43" t="s">
        <v>7</v>
      </c>
      <c r="C181" s="44" t="s">
        <v>356</v>
      </c>
      <c r="D181" s="43" t="s">
        <v>256</v>
      </c>
      <c r="E181" s="72">
        <v>22.7865</v>
      </c>
      <c r="F181" s="71">
        <v>2</v>
      </c>
      <c r="G181" s="40" t="s">
        <v>347</v>
      </c>
      <c r="H181" s="40" t="s">
        <v>118</v>
      </c>
      <c r="I181" s="40" t="str">
        <f>IF(J181&lt;=20,"Surface Bureau (SB)",IF(J181&lt;=40,"Surf de Réunion (SR)",IF(J181&lt;=100,"Surf Annexe de Travail (SAT)",IF(J181&lt;=110,"Surf Légale &amp; Sociale (SLS)",IF(J181&lt;=125,"Surf spécifique (SP)",IF(J181&lt;=155,"Surf Services Généraux (SSG)",IF(J181&lt;=165,"Restauration",IF(J181&lt;=180,"Logt de fonction",IF(J181&lt;=195,"Autres surf",IF(J181&lt;=210,"Elts structurels",IF(J181&lt;=230,"Local technique",IF(J181&lt;=240,"Caves et sous-sols",IF(J181&lt;=300,"Circulation",IF(J181&lt;=309,"Combles, caves et ss-sols",IF(J181&lt;=315,"Prolongt ext",IF(J181&lt;=330,"Parking ss-terrain",IF(J181&lt;=350,"Terrasse",IF(J181&lt;=405,"Vides dont trémies","Marches et rampes"))))))))))))))))))</f>
        <v>Surface Bureau (SB)</v>
      </c>
      <c r="J181" s="40">
        <v>1</v>
      </c>
      <c r="K181" s="39">
        <f>IF(J181&lt;=48,E181,"")</f>
        <v>22.7865</v>
      </c>
      <c r="L181" s="39">
        <f>IF($J181&lt;=193,$E181,"")</f>
        <v>22.7865</v>
      </c>
      <c r="M181" s="39">
        <f>IF($J181&lt;=243,$E181,"")</f>
        <v>22.7865</v>
      </c>
      <c r="N181" s="39">
        <f>IF($J181&lt;=413,$E181,"")</f>
        <v>22.7865</v>
      </c>
      <c r="O181" s="1">
        <v>1</v>
      </c>
    </row>
    <row r="182" spans="1:29" ht="15.75" customHeight="1">
      <c r="A182" s="40" t="s">
        <v>355</v>
      </c>
      <c r="B182" s="43" t="s">
        <v>7</v>
      </c>
      <c r="C182" s="44" t="s">
        <v>354</v>
      </c>
      <c r="D182" s="43" t="s">
        <v>256</v>
      </c>
      <c r="E182" s="72">
        <v>23.913900000000002</v>
      </c>
      <c r="F182" s="71">
        <v>1</v>
      </c>
      <c r="G182" s="40" t="s">
        <v>353</v>
      </c>
      <c r="H182" s="40" t="s">
        <v>118</v>
      </c>
      <c r="I182" s="40" t="str">
        <f>IF(J182&lt;=20,"Surface Bureau (SB)",IF(J182&lt;=40,"Surf de Réunion (SR)",IF(J182&lt;=100,"Surf Annexe de Travail (SAT)",IF(J182&lt;=110,"Surf Légale &amp; Sociale (SLS)",IF(J182&lt;=125,"Surf spécifique (SP)",IF(J182&lt;=155,"Surf Services Généraux (SSG)",IF(J182&lt;=165,"Restauration",IF(J182&lt;=180,"Logt de fonction",IF(J182&lt;=195,"Autres surf",IF(J182&lt;=210,"Elts structurels",IF(J182&lt;=230,"Local technique",IF(J182&lt;=240,"Caves et sous-sols",IF(J182&lt;=300,"Circulation",IF(J182&lt;=309,"Combles, caves et ss-sols",IF(J182&lt;=315,"Prolongt ext",IF(J182&lt;=330,"Parking ss-terrain",IF(J182&lt;=350,"Terrasse",IF(J182&lt;=405,"Vides dont trémies","Marches et rampes"))))))))))))))))))</f>
        <v>Surface Bureau (SB)</v>
      </c>
      <c r="J182" s="40">
        <v>1</v>
      </c>
      <c r="K182" s="39">
        <f>IF(J182&lt;=48,E182,"")</f>
        <v>23.913900000000002</v>
      </c>
      <c r="L182" s="39">
        <f>IF($J182&lt;=193,$E182,"")</f>
        <v>23.913900000000002</v>
      </c>
      <c r="M182" s="39">
        <f>IF($J182&lt;=243,$E182,"")</f>
        <v>23.913900000000002</v>
      </c>
      <c r="N182" s="39">
        <f>IF($J182&lt;=413,$E182,"")</f>
        <v>23.913900000000002</v>
      </c>
      <c r="O182" s="1">
        <v>1</v>
      </c>
    </row>
    <row r="183" spans="1:29" ht="15.75" customHeight="1">
      <c r="A183" s="40" t="s">
        <v>352</v>
      </c>
      <c r="B183" s="43" t="s">
        <v>7</v>
      </c>
      <c r="C183" s="44" t="s">
        <v>351</v>
      </c>
      <c r="D183" s="43" t="s">
        <v>256</v>
      </c>
      <c r="E183" s="72">
        <v>22.75</v>
      </c>
      <c r="F183" s="71">
        <v>1</v>
      </c>
      <c r="G183" s="40" t="s">
        <v>347</v>
      </c>
      <c r="H183" s="40" t="s">
        <v>118</v>
      </c>
      <c r="I183" s="40" t="str">
        <f>IF(J183&lt;=20,"Surface Bureau (SB)",IF(J183&lt;=40,"Surf de Réunion (SR)",IF(J183&lt;=100,"Surf Annexe de Travail (SAT)",IF(J183&lt;=110,"Surf Légale &amp; Sociale (SLS)",IF(J183&lt;=125,"Surf spécifique (SP)",IF(J183&lt;=155,"Surf Services Généraux (SSG)",IF(J183&lt;=165,"Restauration",IF(J183&lt;=180,"Logt de fonction",IF(J183&lt;=195,"Autres surf",IF(J183&lt;=210,"Elts structurels",IF(J183&lt;=230,"Local technique",IF(J183&lt;=240,"Caves et sous-sols",IF(J183&lt;=300,"Circulation",IF(J183&lt;=309,"Combles, caves et ss-sols",IF(J183&lt;=315,"Prolongt ext",IF(J183&lt;=330,"Parking ss-terrain",IF(J183&lt;=350,"Terrasse",IF(J183&lt;=405,"Vides dont trémies","Marches et rampes"))))))))))))))))))</f>
        <v>Surface Bureau (SB)</v>
      </c>
      <c r="J183" s="40">
        <v>1</v>
      </c>
      <c r="K183" s="39">
        <f>IF(J183&lt;=48,E183,"")</f>
        <v>22.75</v>
      </c>
      <c r="L183" s="39">
        <f>IF($J183&lt;=193,$E183,"")</f>
        <v>22.75</v>
      </c>
      <c r="M183" s="39">
        <f>IF($J183&lt;=243,$E183,"")</f>
        <v>22.75</v>
      </c>
      <c r="N183" s="39">
        <f>IF($J183&lt;=413,$E183,"")</f>
        <v>22.75</v>
      </c>
      <c r="O183" s="1">
        <v>1</v>
      </c>
    </row>
    <row r="184" spans="1:29" ht="15.75" customHeight="1">
      <c r="A184" s="40" t="s">
        <v>350</v>
      </c>
      <c r="B184" s="43" t="s">
        <v>7</v>
      </c>
      <c r="C184" s="44" t="s">
        <v>338</v>
      </c>
      <c r="D184" s="43" t="s">
        <v>256</v>
      </c>
      <c r="E184" s="72">
        <v>14.56</v>
      </c>
      <c r="F184" s="71">
        <v>1</v>
      </c>
      <c r="G184" s="40" t="s">
        <v>347</v>
      </c>
      <c r="H184" s="40" t="s">
        <v>118</v>
      </c>
      <c r="I184" s="40" t="str">
        <f>IF(J184&lt;=20,"Surface Bureau (SB)",IF(J184&lt;=40,"Surf de Réunion (SR)",IF(J184&lt;=100,"Surf Annexe de Travail (SAT)",IF(J184&lt;=110,"Surf Légale &amp; Sociale (SLS)",IF(J184&lt;=125,"Surf spécifique (SP)",IF(J184&lt;=155,"Surf Services Généraux (SSG)",IF(J184&lt;=165,"Restauration",IF(J184&lt;=180,"Logt de fonction",IF(J184&lt;=195,"Autres surf",IF(J184&lt;=210,"Elts structurels",IF(J184&lt;=230,"Local technique",IF(J184&lt;=240,"Caves et sous-sols",IF(J184&lt;=300,"Circulation",IF(J184&lt;=309,"Combles, caves et ss-sols",IF(J184&lt;=315,"Prolongt ext",IF(J184&lt;=330,"Parking ss-terrain",IF(J184&lt;=350,"Terrasse",IF(J184&lt;=405,"Vides dont trémies","Marches et rampes"))))))))))))))))))</f>
        <v>Surface Bureau (SB)</v>
      </c>
      <c r="J184" s="40">
        <v>1</v>
      </c>
      <c r="K184" s="39">
        <f>IF(J184&lt;=48,E184,"")</f>
        <v>14.56</v>
      </c>
      <c r="L184" s="39">
        <f>IF($J184&lt;=193,$E184,"")</f>
        <v>14.56</v>
      </c>
      <c r="M184" s="39">
        <f>IF($J184&lt;=243,$E184,"")</f>
        <v>14.56</v>
      </c>
      <c r="N184" s="39">
        <f>IF($J184&lt;=413,$E184,"")</f>
        <v>14.56</v>
      </c>
      <c r="O184" s="1">
        <v>1</v>
      </c>
    </row>
    <row r="185" spans="1:29" ht="15.75" customHeight="1">
      <c r="A185" s="40" t="s">
        <v>349</v>
      </c>
      <c r="B185" s="43" t="s">
        <v>7</v>
      </c>
      <c r="C185" s="44" t="s">
        <v>348</v>
      </c>
      <c r="D185" s="43" t="s">
        <v>256</v>
      </c>
      <c r="E185" s="72">
        <v>17.8001</v>
      </c>
      <c r="F185" s="71">
        <v>1</v>
      </c>
      <c r="G185" s="101" t="s">
        <v>347</v>
      </c>
      <c r="H185" s="40" t="s">
        <v>118</v>
      </c>
      <c r="I185" s="40" t="str">
        <f>IF(J185&lt;=20,"Surface Bureau (SB)",IF(J185&lt;=40,"Surf de Réunion (SR)",IF(J185&lt;=100,"Surf Annexe de Travail (SAT)",IF(J185&lt;=110,"Surf Légale &amp; Sociale (SLS)",IF(J185&lt;=125,"Surf spécifique (SP)",IF(J185&lt;=155,"Surf Services Généraux (SSG)",IF(J185&lt;=165,"Restauration",IF(J185&lt;=180,"Logt de fonction",IF(J185&lt;=195,"Autres surf",IF(J185&lt;=210,"Elts structurels",IF(J185&lt;=230,"Local technique",IF(J185&lt;=240,"Caves et sous-sols",IF(J185&lt;=300,"Circulation",IF(J185&lt;=309,"Combles, caves et ss-sols",IF(J185&lt;=315,"Prolongt ext",IF(J185&lt;=330,"Parking ss-terrain",IF(J185&lt;=350,"Terrasse",IF(J185&lt;=405,"Vides dont trémies","Marches et rampes"))))))))))))))))))</f>
        <v>Surface Bureau (SB)</v>
      </c>
      <c r="J185" s="40">
        <v>1</v>
      </c>
      <c r="K185" s="39">
        <f>IF(J185&lt;=48,E185,"")</f>
        <v>17.8001</v>
      </c>
      <c r="L185" s="39">
        <f>IF($J185&lt;=193,$E185,"")</f>
        <v>17.8001</v>
      </c>
      <c r="M185" s="39">
        <f>IF($J185&lt;=243,$E185,"")</f>
        <v>17.8001</v>
      </c>
      <c r="N185" s="39">
        <f>IF($J185&lt;=413,$E185,"")</f>
        <v>17.8001</v>
      </c>
      <c r="O185" s="1">
        <v>1</v>
      </c>
    </row>
    <row r="186" spans="1:29" ht="15.75" customHeight="1">
      <c r="A186" s="40" t="s">
        <v>346</v>
      </c>
      <c r="B186" s="43" t="s">
        <v>7</v>
      </c>
      <c r="C186" s="44" t="s">
        <v>338</v>
      </c>
      <c r="D186" s="43" t="s">
        <v>256</v>
      </c>
      <c r="E186" s="72">
        <v>12.54</v>
      </c>
      <c r="F186" s="71">
        <v>1</v>
      </c>
      <c r="G186" s="40" t="s">
        <v>337</v>
      </c>
      <c r="H186" s="40" t="s">
        <v>118</v>
      </c>
      <c r="I186" s="40" t="str">
        <f>IF(J186&lt;=20,"Surface Bureau (SB)",IF(J186&lt;=40,"Surf de Réunion (SR)",IF(J186&lt;=100,"Surf Annexe de Travail (SAT)",IF(J186&lt;=110,"Surf Légale &amp; Sociale (SLS)",IF(J186&lt;=125,"Surf spécifique (SP)",IF(J186&lt;=155,"Surf Services Généraux (SSG)",IF(J186&lt;=165,"Restauration",IF(J186&lt;=180,"Logt de fonction",IF(J186&lt;=195,"Autres surf",IF(J186&lt;=210,"Elts structurels",IF(J186&lt;=230,"Local technique",IF(J186&lt;=240,"Caves et sous-sols",IF(J186&lt;=300,"Circulation",IF(J186&lt;=309,"Combles, caves et ss-sols",IF(J186&lt;=315,"Prolongt ext",IF(J186&lt;=330,"Parking ss-terrain",IF(J186&lt;=350,"Terrasse",IF(J186&lt;=405,"Vides dont trémies","Marches et rampes"))))))))))))))))))</f>
        <v>Surface Bureau (SB)</v>
      </c>
      <c r="J186" s="40">
        <v>1</v>
      </c>
      <c r="K186" s="39">
        <f>IF(J186&lt;=48,E186,"")</f>
        <v>12.54</v>
      </c>
      <c r="L186" s="39">
        <f>IF($J186&lt;=193,$E186,"")</f>
        <v>12.54</v>
      </c>
      <c r="M186" s="39">
        <f>IF($J186&lt;=243,$E186,"")</f>
        <v>12.54</v>
      </c>
      <c r="N186" s="39">
        <f>IF($J186&lt;=413,$E186,"")</f>
        <v>12.54</v>
      </c>
      <c r="O186" s="1">
        <v>1</v>
      </c>
    </row>
    <row r="187" spans="1:29" ht="15.75" customHeight="1">
      <c r="A187" s="40" t="s">
        <v>345</v>
      </c>
      <c r="B187" s="43" t="s">
        <v>7</v>
      </c>
      <c r="C187" s="44" t="s">
        <v>115</v>
      </c>
      <c r="D187" s="43" t="s">
        <v>256</v>
      </c>
      <c r="E187" s="72">
        <v>22.78</v>
      </c>
      <c r="F187" s="71"/>
      <c r="G187" s="40" t="s">
        <v>49</v>
      </c>
      <c r="H187" s="40" t="s">
        <v>669</v>
      </c>
      <c r="I187" s="40" t="str">
        <f>IF(J187&lt;=20,"Surface Bureau (SB)",IF(J187&lt;=40,"Surf de Réunion (SR)",IF(J187&lt;=100,"Surf Annexe de Travail (SAT)",IF(J187&lt;=110,"Surf Légale &amp; Sociale (SLS)",IF(J187&lt;=125,"Surf spécifique (SP)",IF(J187&lt;=155,"Surf Services Généraux (SSG)",IF(J187&lt;=165,"Restauration",IF(J187&lt;=180,"Logt de fonction",IF(J187&lt;=195,"Autres surf",IF(J187&lt;=210,"Elts structurels",IF(J187&lt;=230,"Local technique",IF(J187&lt;=240,"Caves et sous-sols",IF(J187&lt;=300,"Circulation",IF(J187&lt;=309,"Combles, caves et ss-sols",IF(J187&lt;=315,"Prolongt ext",IF(J187&lt;=330,"Parking ss-terrain",IF(J187&lt;=350,"Terrasse",IF(J187&lt;=405,"Vides dont trémies","Marches et rampes"))))))))))))))))))</f>
        <v>Surf de Réunion (SR)</v>
      </c>
      <c r="J187" s="40">
        <v>24</v>
      </c>
      <c r="K187" s="39">
        <f>IF(J187&lt;=48,E187,"")</f>
        <v>22.78</v>
      </c>
      <c r="L187" s="39">
        <f>IF($J187&lt;=193,$E187,"")</f>
        <v>22.78</v>
      </c>
      <c r="M187" s="39">
        <f>IF($J187&lt;=243,$E187,"")</f>
        <v>22.78</v>
      </c>
      <c r="N187" s="39">
        <f>IF($J187&lt;=413,$E187,"")</f>
        <v>22.78</v>
      </c>
      <c r="O187" s="1">
        <v>1</v>
      </c>
    </row>
    <row r="188" spans="1:29" ht="15.75" customHeight="1">
      <c r="A188" s="40" t="s">
        <v>344</v>
      </c>
      <c r="B188" s="43" t="s">
        <v>7</v>
      </c>
      <c r="C188" s="44" t="s">
        <v>338</v>
      </c>
      <c r="D188" s="43" t="s">
        <v>256</v>
      </c>
      <c r="E188" s="72">
        <f>37.58/2</f>
        <v>18.79</v>
      </c>
      <c r="F188" s="71">
        <v>1</v>
      </c>
      <c r="G188" s="40" t="s">
        <v>337</v>
      </c>
      <c r="H188" s="40" t="s">
        <v>118</v>
      </c>
      <c r="I188" s="40" t="str">
        <f>IF(J188&lt;=20,"Surface Bureau (SB)",IF(J188&lt;=40,"Surf de Réunion (SR)",IF(J188&lt;=100,"Surf Annexe de Travail (SAT)",IF(J188&lt;=110,"Surf Légale &amp; Sociale (SLS)",IF(J188&lt;=125,"Surf spécifique (SP)",IF(J188&lt;=155,"Surf Services Généraux (SSG)",IF(J188&lt;=165,"Restauration",IF(J188&lt;=180,"Logt de fonction",IF(J188&lt;=195,"Autres surf",IF(J188&lt;=210,"Elts structurels",IF(J188&lt;=230,"Local technique",IF(J188&lt;=240,"Caves et sous-sols",IF(J188&lt;=300,"Circulation",IF(J188&lt;=309,"Combles, caves et ss-sols",IF(J188&lt;=315,"Prolongt ext",IF(J188&lt;=330,"Parking ss-terrain",IF(J188&lt;=350,"Terrasse",IF(J188&lt;=405,"Vides dont trémies","Marches et rampes"))))))))))))))))))</f>
        <v>Surface Bureau (SB)</v>
      </c>
      <c r="J188" s="40">
        <v>1</v>
      </c>
      <c r="K188" s="39">
        <f>IF(J188&lt;=48,E188,"")</f>
        <v>18.79</v>
      </c>
      <c r="L188" s="39">
        <f>IF($J188&lt;=193,$E188,"")</f>
        <v>18.79</v>
      </c>
      <c r="M188" s="39">
        <f>IF($J188&lt;=243,$E188,"")</f>
        <v>18.79</v>
      </c>
      <c r="N188" s="39">
        <f>IF($J188&lt;=413,$E188,"")</f>
        <v>18.79</v>
      </c>
      <c r="O188" s="1">
        <v>1</v>
      </c>
    </row>
    <row r="189" spans="1:29" ht="15.75" customHeight="1">
      <c r="A189" s="40" t="s">
        <v>343</v>
      </c>
      <c r="B189" s="43" t="s">
        <v>7</v>
      </c>
      <c r="C189" s="44" t="s">
        <v>342</v>
      </c>
      <c r="D189" s="43" t="s">
        <v>256</v>
      </c>
      <c r="E189" s="72">
        <v>128.38</v>
      </c>
      <c r="F189" s="71"/>
      <c r="G189" s="40" t="s">
        <v>49</v>
      </c>
      <c r="H189" s="40" t="s">
        <v>118</v>
      </c>
      <c r="I189" s="40" t="str">
        <f>IF(J189&lt;=20,"Surface Bureau (SB)",IF(J189&lt;=40,"Surf de Réunion (SR)",IF(J189&lt;=100,"Surf Annexe de Travail (SAT)",IF(J189&lt;=110,"Surf Légale &amp; Sociale (SLS)",IF(J189&lt;=125,"Surf spécifique (SP)",IF(J189&lt;=155,"Surf Services Généraux (SSG)",IF(J189&lt;=165,"Restauration",IF(J189&lt;=180,"Logt de fonction",IF(J189&lt;=195,"Autres surf",IF(J189&lt;=210,"Elts structurels",IF(J189&lt;=230,"Local technique",IF(J189&lt;=240,"Caves et sous-sols",IF(J189&lt;=300,"Circulation",IF(J189&lt;=309,"Combles, caves et ss-sols",IF(J189&lt;=315,"Prolongt ext",IF(J189&lt;=330,"Parking ss-terrain",IF(J189&lt;=350,"Terrasse",IF(J189&lt;=405,"Vides dont trémies","Marches et rampes"))))))))))))))))))</f>
        <v>Surf de Réunion (SR)</v>
      </c>
      <c r="J189" s="40">
        <v>21</v>
      </c>
      <c r="K189" s="39">
        <f>IF(J189&lt;=48,E189,"")</f>
        <v>128.38</v>
      </c>
      <c r="L189" s="39">
        <f>IF($J189&lt;=193,$E189,"")</f>
        <v>128.38</v>
      </c>
      <c r="M189" s="39">
        <f>IF($J189&lt;=243,$E189,"")</f>
        <v>128.38</v>
      </c>
      <c r="N189" s="39">
        <f>IF($J189&lt;=413,$E189,"")</f>
        <v>128.38</v>
      </c>
      <c r="O189" s="1">
        <v>1</v>
      </c>
    </row>
    <row r="190" spans="1:29" ht="15.75" customHeight="1">
      <c r="A190" s="40" t="s">
        <v>341</v>
      </c>
      <c r="B190" s="43" t="s">
        <v>7</v>
      </c>
      <c r="C190" s="44" t="s">
        <v>338</v>
      </c>
      <c r="D190" s="43" t="s">
        <v>256</v>
      </c>
      <c r="E190" s="72">
        <f>37.58/2</f>
        <v>18.79</v>
      </c>
      <c r="F190" s="71">
        <v>1</v>
      </c>
      <c r="G190" s="40" t="s">
        <v>337</v>
      </c>
      <c r="H190" s="40" t="s">
        <v>118</v>
      </c>
      <c r="I190" s="40" t="str">
        <f>IF(J190&lt;=20,"Surface Bureau (SB)",IF(J190&lt;=40,"Surf de Réunion (SR)",IF(J190&lt;=100,"Surf Annexe de Travail (SAT)",IF(J190&lt;=110,"Surf Légale &amp; Sociale (SLS)",IF(J190&lt;=125,"Surf spécifique (SP)",IF(J190&lt;=155,"Surf Services Généraux (SSG)",IF(J190&lt;=165,"Restauration",IF(J190&lt;=180,"Logt de fonction",IF(J190&lt;=195,"Autres surf",IF(J190&lt;=210,"Elts structurels",IF(J190&lt;=230,"Local technique",IF(J190&lt;=240,"Caves et sous-sols",IF(J190&lt;=300,"Circulation",IF(J190&lt;=309,"Combles, caves et ss-sols",IF(J190&lt;=315,"Prolongt ext",IF(J190&lt;=330,"Parking ss-terrain",IF(J190&lt;=350,"Terrasse",IF(J190&lt;=405,"Vides dont trémies","Marches et rampes"))))))))))))))))))</f>
        <v>Surface Bureau (SB)</v>
      </c>
      <c r="J190" s="40">
        <v>1</v>
      </c>
      <c r="K190" s="39">
        <f>IF(J190&lt;=48,E190,"")</f>
        <v>18.79</v>
      </c>
      <c r="L190" s="39">
        <f>IF($J190&lt;=193,$E190,"")</f>
        <v>18.79</v>
      </c>
      <c r="M190" s="39">
        <f>IF($J190&lt;=243,$E190,"")</f>
        <v>18.79</v>
      </c>
      <c r="N190" s="39">
        <f>IF($J190&lt;=413,$E190,"")</f>
        <v>18.79</v>
      </c>
      <c r="O190" s="1">
        <v>1</v>
      </c>
    </row>
    <row r="191" spans="1:29" ht="15.75" customHeight="1">
      <c r="A191" s="40"/>
      <c r="B191" s="43" t="s">
        <v>7</v>
      </c>
      <c r="C191" s="44" t="s">
        <v>340</v>
      </c>
      <c r="D191" s="43" t="s">
        <v>256</v>
      </c>
      <c r="E191" s="72">
        <v>57.56</v>
      </c>
      <c r="F191" s="71"/>
      <c r="G191" s="40" t="s">
        <v>49</v>
      </c>
      <c r="H191" s="40" t="s">
        <v>118</v>
      </c>
      <c r="I191" s="40" t="str">
        <f>IF(J191&lt;=20,"Surface Bureau (SB)",IF(J191&lt;=40,"Surf de Réunion (SR)",IF(J191&lt;=100,"Surf Annexe de Travail (SAT)",IF(J191&lt;=110,"Surf Légale &amp; Sociale (SLS)",IF(J191&lt;=125,"Surf spécifique (SP)",IF(J191&lt;=155,"Surf Services Généraux (SSG)",IF(J191&lt;=165,"Restauration",IF(J191&lt;=180,"Logt de fonction",IF(J191&lt;=195,"Autres surf",IF(J191&lt;=210,"Elts structurels",IF(J191&lt;=230,"Local technique",IF(J191&lt;=240,"Caves et sous-sols",IF(J191&lt;=300,"Circulation",IF(J191&lt;=309,"Combles, caves et ss-sols",IF(J191&lt;=315,"Prolongt ext",IF(J191&lt;=330,"Parking ss-terrain",IF(J191&lt;=350,"Terrasse",IF(J191&lt;=405,"Vides dont trémies","Marches et rampes"))))))))))))))))))</f>
        <v>Surf Annexe de Travail (SAT)</v>
      </c>
      <c r="J191" s="40">
        <v>43</v>
      </c>
      <c r="K191" s="39">
        <f>IF(J191&lt;=48,E191,"")</f>
        <v>57.56</v>
      </c>
      <c r="L191" s="39">
        <f>IF($J191&lt;=193,$E191,"")</f>
        <v>57.56</v>
      </c>
      <c r="M191" s="39">
        <f>IF($J191&lt;=243,$E191,"")</f>
        <v>57.56</v>
      </c>
      <c r="N191" s="39">
        <f>IF($J191&lt;=413,$E191,"")</f>
        <v>57.56</v>
      </c>
      <c r="O191" s="1">
        <v>1</v>
      </c>
    </row>
    <row r="192" spans="1:29" ht="15.75" customHeight="1">
      <c r="A192" s="40" t="s">
        <v>339</v>
      </c>
      <c r="B192" s="43" t="s">
        <v>7</v>
      </c>
      <c r="C192" s="44" t="s">
        <v>338</v>
      </c>
      <c r="D192" s="43" t="s">
        <v>256</v>
      </c>
      <c r="E192" s="72">
        <v>17.36</v>
      </c>
      <c r="F192" s="71">
        <v>2</v>
      </c>
      <c r="G192" s="40" t="s">
        <v>337</v>
      </c>
      <c r="H192" s="40" t="s">
        <v>118</v>
      </c>
      <c r="I192" s="40" t="str">
        <f>IF(J192&lt;=20,"Surface Bureau (SB)",IF(J192&lt;=40,"Surf de Réunion (SR)",IF(J192&lt;=100,"Surf Annexe de Travail (SAT)",IF(J192&lt;=110,"Surf Légale &amp; Sociale (SLS)",IF(J192&lt;=125,"Surf spécifique (SP)",IF(J192&lt;=155,"Surf Services Généraux (SSG)",IF(J192&lt;=165,"Restauration",IF(J192&lt;=180,"Logt de fonction",IF(J192&lt;=195,"Autres surf",IF(J192&lt;=210,"Elts structurels",IF(J192&lt;=230,"Local technique",IF(J192&lt;=240,"Caves et sous-sols",IF(J192&lt;=300,"Circulation",IF(J192&lt;=309,"Combles, caves et ss-sols",IF(J192&lt;=315,"Prolongt ext",IF(J192&lt;=330,"Parking ss-terrain",IF(J192&lt;=350,"Terrasse",IF(J192&lt;=405,"Vides dont trémies","Marches et rampes"))))))))))))))))))</f>
        <v>Surface Bureau (SB)</v>
      </c>
      <c r="J192" s="40">
        <v>1</v>
      </c>
      <c r="K192" s="39">
        <f>IF(J192&lt;=48,E192,"")</f>
        <v>17.36</v>
      </c>
      <c r="L192" s="39">
        <f>IF($J192&lt;=193,$E192,"")</f>
        <v>17.36</v>
      </c>
      <c r="M192" s="39">
        <f>IF($J192&lt;=243,$E192,"")</f>
        <v>17.36</v>
      </c>
      <c r="N192" s="39">
        <f>IF($J192&lt;=413,$E192,"")</f>
        <v>17.36</v>
      </c>
      <c r="O192" s="1">
        <v>1</v>
      </c>
    </row>
    <row r="193" spans="1:29" ht="15.75" customHeight="1">
      <c r="A193" s="40" t="s">
        <v>336</v>
      </c>
      <c r="B193" s="43" t="s">
        <v>7</v>
      </c>
      <c r="C193" s="44" t="s">
        <v>6</v>
      </c>
      <c r="D193" s="43" t="s">
        <v>256</v>
      </c>
      <c r="E193" s="72">
        <v>23.13</v>
      </c>
      <c r="F193" s="71">
        <v>2</v>
      </c>
      <c r="G193" s="40" t="s">
        <v>335</v>
      </c>
      <c r="H193" s="40" t="s">
        <v>118</v>
      </c>
      <c r="I193" s="40" t="str">
        <f>IF(J193&lt;=20,"Surface Bureau (SB)",IF(J193&lt;=40,"Surf de Réunion (SR)",IF(J193&lt;=100,"Surf Annexe de Travail (SAT)",IF(J193&lt;=110,"Surf Légale &amp; Sociale (SLS)",IF(J193&lt;=125,"Surf spécifique (SP)",IF(J193&lt;=155,"Surf Services Généraux (SSG)",IF(J193&lt;=165,"Restauration",IF(J193&lt;=180,"Logt de fonction",IF(J193&lt;=195,"Autres surf",IF(J193&lt;=210,"Elts structurels",IF(J193&lt;=230,"Local technique",IF(J193&lt;=240,"Caves et sous-sols",IF(J193&lt;=300,"Circulation",IF(J193&lt;=309,"Combles, caves et ss-sols",IF(J193&lt;=315,"Prolongt ext",IF(J193&lt;=330,"Parking ss-terrain",IF(J193&lt;=350,"Terrasse",IF(J193&lt;=405,"Vides dont trémies","Marches et rampes"))))))))))))))))))</f>
        <v>Surface Bureau (SB)</v>
      </c>
      <c r="J193" s="40">
        <v>1</v>
      </c>
      <c r="K193" s="39">
        <f>IF(J193&lt;=48,E193,"")</f>
        <v>23.13</v>
      </c>
      <c r="L193" s="39">
        <f>IF($J193&lt;=193,$E193,"")</f>
        <v>23.13</v>
      </c>
      <c r="M193" s="39">
        <f>IF($J193&lt;=243,$E193,"")</f>
        <v>23.13</v>
      </c>
      <c r="N193" s="39">
        <f>IF($J193&lt;=413,$E193,"")</f>
        <v>23.13</v>
      </c>
      <c r="O193" s="1">
        <v>1</v>
      </c>
    </row>
    <row r="194" spans="1:29" ht="15.75" customHeight="1">
      <c r="A194" s="40" t="s">
        <v>334</v>
      </c>
      <c r="B194" s="43" t="s">
        <v>7</v>
      </c>
      <c r="C194" s="44" t="s">
        <v>328</v>
      </c>
      <c r="D194" s="43" t="s">
        <v>256</v>
      </c>
      <c r="E194" s="72">
        <v>10.99</v>
      </c>
      <c r="F194" s="71">
        <v>1</v>
      </c>
      <c r="G194" s="40" t="s">
        <v>327</v>
      </c>
      <c r="H194" s="40" t="s">
        <v>118</v>
      </c>
      <c r="I194" s="40" t="str">
        <f>IF(J194&lt;=20,"Surface Bureau (SB)",IF(J194&lt;=40,"Surf de Réunion (SR)",IF(J194&lt;=100,"Surf Annexe de Travail (SAT)",IF(J194&lt;=110,"Surf Légale &amp; Sociale (SLS)",IF(J194&lt;=125,"Surf spécifique (SP)",IF(J194&lt;=155,"Surf Services Généraux (SSG)",IF(J194&lt;=165,"Restauration",IF(J194&lt;=180,"Logt de fonction",IF(J194&lt;=195,"Autres surf",IF(J194&lt;=210,"Elts structurels",IF(J194&lt;=230,"Local technique",IF(J194&lt;=240,"Caves et sous-sols",IF(J194&lt;=300,"Circulation",IF(J194&lt;=309,"Combles, caves et ss-sols",IF(J194&lt;=315,"Prolongt ext",IF(J194&lt;=330,"Parking ss-terrain",IF(J194&lt;=350,"Terrasse",IF(J194&lt;=405,"Vides dont trémies","Marches et rampes"))))))))))))))))))</f>
        <v>Surface Bureau (SB)</v>
      </c>
      <c r="J194" s="40">
        <v>1</v>
      </c>
      <c r="K194" s="39">
        <f>IF(J194&lt;=48,E194,"")</f>
        <v>10.99</v>
      </c>
      <c r="L194" s="39">
        <f>IF($J194&lt;=193,$E194,"")</f>
        <v>10.99</v>
      </c>
      <c r="M194" s="39">
        <f>IF($J194&lt;=243,$E194,"")</f>
        <v>10.99</v>
      </c>
      <c r="N194" s="39">
        <f>IF($J194&lt;=413,$E194,"")</f>
        <v>10.99</v>
      </c>
      <c r="O194" s="1">
        <v>1</v>
      </c>
    </row>
    <row r="195" spans="1:29" ht="15.75" customHeight="1">
      <c r="A195" s="40" t="s">
        <v>333</v>
      </c>
      <c r="B195" s="43" t="s">
        <v>7</v>
      </c>
      <c r="C195" s="44" t="s">
        <v>332</v>
      </c>
      <c r="D195" s="43" t="s">
        <v>256</v>
      </c>
      <c r="E195" s="72">
        <v>11.05</v>
      </c>
      <c r="F195" s="71">
        <v>1</v>
      </c>
      <c r="G195" s="40" t="s">
        <v>331</v>
      </c>
      <c r="H195" s="40" t="s">
        <v>118</v>
      </c>
      <c r="I195" s="40" t="str">
        <f>IF(J195&lt;=20,"Surface Bureau (SB)",IF(J195&lt;=40,"Surf de Réunion (SR)",IF(J195&lt;=100,"Surf Annexe de Travail (SAT)",IF(J195&lt;=110,"Surf Légale &amp; Sociale (SLS)",IF(J195&lt;=125,"Surf spécifique (SP)",IF(J195&lt;=155,"Surf Services Généraux (SSG)",IF(J195&lt;=165,"Restauration",IF(J195&lt;=180,"Logt de fonction",IF(J195&lt;=195,"Autres surf",IF(J195&lt;=210,"Elts structurels",IF(J195&lt;=230,"Local technique",IF(J195&lt;=240,"Caves et sous-sols",IF(J195&lt;=300,"Circulation",IF(J195&lt;=309,"Combles, caves et ss-sols",IF(J195&lt;=315,"Prolongt ext",IF(J195&lt;=330,"Parking ss-terrain",IF(J195&lt;=350,"Terrasse",IF(J195&lt;=405,"Vides dont trémies","Marches et rampes"))))))))))))))))))</f>
        <v>Surface Bureau (SB)</v>
      </c>
      <c r="J195" s="40">
        <v>1</v>
      </c>
      <c r="K195" s="39">
        <f>IF(J195&lt;=48,E195,"")</f>
        <v>11.05</v>
      </c>
      <c r="L195" s="39">
        <f>IF($J195&lt;=193,$E195,"")</f>
        <v>11.05</v>
      </c>
      <c r="M195" s="39">
        <f>IF($J195&lt;=243,$E195,"")</f>
        <v>11.05</v>
      </c>
      <c r="N195" s="39">
        <f>IF($J195&lt;=413,$E195,"")</f>
        <v>11.05</v>
      </c>
      <c r="O195" s="1">
        <v>1</v>
      </c>
    </row>
    <row r="196" spans="1:29" ht="15.75" customHeight="1">
      <c r="A196" s="40" t="s">
        <v>330</v>
      </c>
      <c r="B196" s="43" t="s">
        <v>7</v>
      </c>
      <c r="C196" s="44" t="s">
        <v>328</v>
      </c>
      <c r="D196" s="43" t="s">
        <v>256</v>
      </c>
      <c r="E196" s="72">
        <v>28.77</v>
      </c>
      <c r="F196" s="71">
        <v>2</v>
      </c>
      <c r="G196" s="40" t="s">
        <v>327</v>
      </c>
      <c r="H196" s="40" t="s">
        <v>118</v>
      </c>
      <c r="I196" s="40" t="str">
        <f>IF(J196&lt;=20,"Surface Bureau (SB)",IF(J196&lt;=40,"Surf de Réunion (SR)",IF(J196&lt;=100,"Surf Annexe de Travail (SAT)",IF(J196&lt;=110,"Surf Légale &amp; Sociale (SLS)",IF(J196&lt;=125,"Surf spécifique (SP)",IF(J196&lt;=155,"Surf Services Généraux (SSG)",IF(J196&lt;=165,"Restauration",IF(J196&lt;=180,"Logt de fonction",IF(J196&lt;=195,"Autres surf",IF(J196&lt;=210,"Elts structurels",IF(J196&lt;=230,"Local technique",IF(J196&lt;=240,"Caves et sous-sols",IF(J196&lt;=300,"Circulation",IF(J196&lt;=309,"Combles, caves et ss-sols",IF(J196&lt;=315,"Prolongt ext",IF(J196&lt;=330,"Parking ss-terrain",IF(J196&lt;=350,"Terrasse",IF(J196&lt;=405,"Vides dont trémies","Marches et rampes"))))))))))))))))))</f>
        <v>Surface Bureau (SB)</v>
      </c>
      <c r="J196" s="40">
        <v>1</v>
      </c>
      <c r="K196" s="39">
        <f>IF(J196&lt;=48,E196,"")</f>
        <v>28.77</v>
      </c>
      <c r="L196" s="39">
        <f>IF($J196&lt;=193,$E196,"")</f>
        <v>28.77</v>
      </c>
      <c r="M196" s="39">
        <f>IF($J196&lt;=243,$E196,"")</f>
        <v>28.77</v>
      </c>
      <c r="N196" s="39">
        <f>IF($J196&lt;=413,$E196,"")</f>
        <v>28.77</v>
      </c>
      <c r="O196" s="1">
        <v>1</v>
      </c>
    </row>
    <row r="197" spans="1:29" ht="15.75" customHeight="1">
      <c r="A197" s="40" t="s">
        <v>329</v>
      </c>
      <c r="B197" s="43" t="s">
        <v>7</v>
      </c>
      <c r="C197" s="44" t="s">
        <v>328</v>
      </c>
      <c r="D197" s="43" t="s">
        <v>256</v>
      </c>
      <c r="E197" s="72">
        <v>28.26</v>
      </c>
      <c r="F197" s="71">
        <v>3</v>
      </c>
      <c r="G197" s="40" t="s">
        <v>327</v>
      </c>
      <c r="H197" s="40" t="s">
        <v>118</v>
      </c>
      <c r="I197" s="40" t="str">
        <f>IF(J197&lt;=20,"Surface Bureau (SB)",IF(J197&lt;=40,"Surf de Réunion (SR)",IF(J197&lt;=100,"Surf Annexe de Travail (SAT)",IF(J197&lt;=110,"Surf Légale &amp; Sociale (SLS)",IF(J197&lt;=125,"Surf spécifique (SP)",IF(J197&lt;=155,"Surf Services Généraux (SSG)",IF(J197&lt;=165,"Restauration",IF(J197&lt;=180,"Logt de fonction",IF(J197&lt;=195,"Autres surf",IF(J197&lt;=210,"Elts structurels",IF(J197&lt;=230,"Local technique",IF(J197&lt;=240,"Caves et sous-sols",IF(J197&lt;=300,"Circulation",IF(J197&lt;=309,"Combles, caves et ss-sols",IF(J197&lt;=315,"Prolongt ext",IF(J197&lt;=330,"Parking ss-terrain",IF(J197&lt;=350,"Terrasse",IF(J197&lt;=405,"Vides dont trémies","Marches et rampes"))))))))))))))))))</f>
        <v>Surface Bureau (SB)</v>
      </c>
      <c r="J197" s="40">
        <v>1</v>
      </c>
      <c r="K197" s="39">
        <f>IF(J197&lt;=48,E197,"")</f>
        <v>28.26</v>
      </c>
      <c r="L197" s="39">
        <f>IF($J197&lt;=193,$E197,"")</f>
        <v>28.26</v>
      </c>
      <c r="M197" s="39">
        <f>IF($J197&lt;=243,$E197,"")</f>
        <v>28.26</v>
      </c>
      <c r="N197" s="39">
        <f>IF($J197&lt;=413,$E197,"")</f>
        <v>28.26</v>
      </c>
      <c r="O197" s="1">
        <v>1</v>
      </c>
    </row>
    <row r="198" spans="1:29" ht="15.75" customHeight="1">
      <c r="A198" s="40" t="s">
        <v>27</v>
      </c>
      <c r="B198" s="43" t="s">
        <v>7</v>
      </c>
      <c r="C198" s="44" t="s">
        <v>76</v>
      </c>
      <c r="D198" s="43" t="s">
        <v>256</v>
      </c>
      <c r="E198" s="72">
        <v>129.8886</v>
      </c>
      <c r="F198" s="71"/>
      <c r="G198" s="40" t="s">
        <v>49</v>
      </c>
      <c r="H198" s="40" t="s">
        <v>667</v>
      </c>
      <c r="I198" s="40" t="str">
        <f>IF(J198&lt;=20,"Surface Bureau (SB)",IF(J198&lt;=40,"Surf de Réunion (SR)",IF(J198&lt;=100,"Surf Annexe de Travail (SAT)",IF(J198&lt;=110,"Surf Légale &amp; Sociale (SLS)",IF(J198&lt;=125,"Surf spécifique (SP)",IF(J198&lt;=155,"Surf Services Généraux (SSG)",IF(J198&lt;=165,"Restauration",IF(J198&lt;=180,"Logt de fonction",IF(J198&lt;=195,"Autres surf",IF(J198&lt;=210,"Elts structurels",IF(J198&lt;=230,"Local technique",IF(J198&lt;=240,"Caves et sous-sols",IF(J198&lt;=300,"Circulation",IF(J198&lt;=309,"Combles, caves et ss-sols",IF(J198&lt;=315,"Prolongt ext",IF(J198&lt;=330,"Parking ss-terrain",IF(J198&lt;=350,"Terrasse",IF(J198&lt;=405,"Vides dont trémies","Marches et rampes"))))))))))))))))))</f>
        <v>Surf spécifique (SP)</v>
      </c>
      <c r="J198" s="40">
        <v>111</v>
      </c>
      <c r="K198" s="39" t="str">
        <f>IF(J198&lt;=48,E198,"")</f>
        <v/>
      </c>
      <c r="L198" s="39">
        <f>IF($J198&lt;=193,$E198,"")</f>
        <v>129.8886</v>
      </c>
      <c r="M198" s="39">
        <f>IF($J198&lt;=243,$E198,"")</f>
        <v>129.8886</v>
      </c>
      <c r="N198" s="39">
        <f>IF($J198&lt;=413,$E198,"")</f>
        <v>129.8886</v>
      </c>
      <c r="O198" s="1">
        <v>1</v>
      </c>
    </row>
    <row r="199" spans="1:29" ht="15.75" customHeight="1">
      <c r="A199" s="40" t="s">
        <v>27</v>
      </c>
      <c r="B199" s="43" t="s">
        <v>7</v>
      </c>
      <c r="C199" s="44" t="s">
        <v>326</v>
      </c>
      <c r="D199" s="43" t="s">
        <v>256</v>
      </c>
      <c r="E199" s="72">
        <v>63.480600000000003</v>
      </c>
      <c r="F199" s="71"/>
      <c r="G199" s="40" t="s">
        <v>49</v>
      </c>
      <c r="H199" s="40" t="s">
        <v>667</v>
      </c>
      <c r="I199" s="40" t="str">
        <f>IF(J199&lt;=20,"Surface Bureau (SB)",IF(J199&lt;=40,"Surf de Réunion (SR)",IF(J199&lt;=100,"Surf Annexe de Travail (SAT)",IF(J199&lt;=110,"Surf Légale &amp; Sociale (SLS)",IF(J199&lt;=125,"Surf spécifique (SP)",IF(J199&lt;=155,"Surf Services Généraux (SSG)",IF(J199&lt;=165,"Restauration",IF(J199&lt;=180,"Logt de fonction",IF(J199&lt;=195,"Autres surf",IF(J199&lt;=210,"Elts structurels",IF(J199&lt;=230,"Local technique",IF(J199&lt;=240,"Caves et sous-sols",IF(J199&lt;=300,"Circulation",IF(J199&lt;=309,"Combles, caves et ss-sols",IF(J199&lt;=315,"Prolongt ext",IF(J199&lt;=330,"Parking ss-terrain",IF(J199&lt;=350,"Terrasse",IF(J199&lt;=405,"Vides dont trémies","Marches et rampes"))))))))))))))))))</f>
        <v>Surf spécifique (SP)</v>
      </c>
      <c r="J199" s="40">
        <v>111</v>
      </c>
      <c r="K199" s="39" t="str">
        <f>IF(J199&lt;=48,E199,"")</f>
        <v/>
      </c>
      <c r="L199" s="39">
        <f>IF($J199&lt;=193,$E199,"")</f>
        <v>63.480600000000003</v>
      </c>
      <c r="M199" s="39">
        <f>IF($J199&lt;=243,$E199,"")</f>
        <v>63.480600000000003</v>
      </c>
      <c r="N199" s="39">
        <f>IF($J199&lt;=413,$E199,"")</f>
        <v>63.480600000000003</v>
      </c>
    </row>
    <row r="200" spans="1:29" ht="15.75" customHeight="1">
      <c r="A200" s="40" t="s">
        <v>325</v>
      </c>
      <c r="B200" s="43" t="s">
        <v>7</v>
      </c>
      <c r="C200" s="44" t="s">
        <v>324</v>
      </c>
      <c r="D200" s="43" t="s">
        <v>256</v>
      </c>
      <c r="E200" s="72">
        <v>10.295299999999999</v>
      </c>
      <c r="F200" s="71"/>
      <c r="G200" s="40" t="s">
        <v>269</v>
      </c>
      <c r="H200" s="40" t="s">
        <v>656</v>
      </c>
      <c r="I200" s="40" t="str">
        <f>IF(J200&lt;=20,"Surface Bureau (SB)",IF(J200&lt;=40,"Surf de Réunion (SR)",IF(J200&lt;=100,"Surf Annexe de Travail (SAT)",IF(J200&lt;=110,"Surf Légale &amp; Sociale (SLS)",IF(J200&lt;=125,"Surf spécifique (SP)",IF(J200&lt;=155,"Surf Services Généraux (SSG)",IF(J200&lt;=165,"Restauration",IF(J200&lt;=180,"Logt de fonction",IF(J200&lt;=195,"Autres surf",IF(J200&lt;=210,"Elts structurels",IF(J200&lt;=230,"Local technique",IF(J200&lt;=240,"Caves et sous-sols",IF(J200&lt;=300,"Circulation",IF(J200&lt;=309,"Combles, caves et ss-sols",IF(J200&lt;=315,"Prolongt ext",IF(J200&lt;=330,"Parking ss-terrain",IF(J200&lt;=350,"Terrasse",IF(J200&lt;=405,"Vides dont trémies","Marches et rampes"))))))))))))))))))</f>
        <v>Surf Annexe de Travail (SAT)</v>
      </c>
      <c r="J200" s="40">
        <v>43</v>
      </c>
      <c r="K200" s="39">
        <f>IF(J200&lt;=48,E200,"")</f>
        <v>10.295299999999999</v>
      </c>
      <c r="L200" s="39">
        <f>IF($J200&lt;=193,$E200,"")</f>
        <v>10.295299999999999</v>
      </c>
      <c r="M200" s="39">
        <f>IF($J200&lt;=243,$E200,"")</f>
        <v>10.295299999999999</v>
      </c>
      <c r="N200" s="39">
        <f>IF($J200&lt;=413,$E200,"")</f>
        <v>10.295299999999999</v>
      </c>
      <c r="O200" s="1">
        <v>1</v>
      </c>
    </row>
    <row r="201" spans="1:29" ht="15.75" customHeight="1" thickBot="1">
      <c r="A201" s="26" t="s">
        <v>323</v>
      </c>
      <c r="B201" s="26" t="s">
        <v>7</v>
      </c>
      <c r="C201" s="51" t="s">
        <v>267</v>
      </c>
      <c r="D201" s="26" t="s">
        <v>256</v>
      </c>
      <c r="E201" s="28">
        <v>8.0135000000000005</v>
      </c>
      <c r="F201" s="27"/>
      <c r="G201" s="26" t="s">
        <v>49</v>
      </c>
      <c r="H201" s="26" t="s">
        <v>657</v>
      </c>
      <c r="I201" s="26" t="str">
        <f>IF(J201&lt;=20,"Surface Bureau (SB)",IF(J201&lt;=40,"Surf de Réunion (SR)",IF(J201&lt;=100,"Surf Annexe de Travail (SAT)",IF(J201&lt;=110,"Surf Légale &amp; Sociale (SLS)",IF(J201&lt;=125,"Surf spécifique (SP)",IF(J201&lt;=155,"Surf Services Généraux (SSG)",IF(J201&lt;=165,"Restauration",IF(J201&lt;=180,"Logt de fonction",IF(J201&lt;=195,"Autres surf",IF(J201&lt;=210,"Elts structurels",IF(J201&lt;=230,"Local technique",IF(J201&lt;=240,"Caves et sous-sols",IF(J201&lt;=300,"Circulation",IF(J201&lt;=309,"Combles, caves et ss-sols",IF(J201&lt;=315,"Prolongt ext",IF(J201&lt;=330,"Parking ss-terrain",IF(J201&lt;=350,"Terrasse",IF(J201&lt;=405,"Vides dont trémies","Marches et rampes"))))))))))))))))))</f>
        <v>Surf spécifique (SP)</v>
      </c>
      <c r="J201" s="26">
        <v>112</v>
      </c>
      <c r="K201" s="25" t="str">
        <f>IF(J201&lt;=48,E201,"")</f>
        <v/>
      </c>
      <c r="L201" s="25">
        <f>IF($J201&lt;=193,$E201,"")</f>
        <v>8.0135000000000005</v>
      </c>
      <c r="M201" s="25">
        <f>IF($J201&lt;=243,$E201,"")</f>
        <v>8.0135000000000005</v>
      </c>
      <c r="N201" s="25">
        <f>IF($J201&lt;=413,$E201,"")</f>
        <v>8.0135000000000005</v>
      </c>
      <c r="O201" s="4">
        <v>1</v>
      </c>
      <c r="P201" s="4"/>
      <c r="T201" s="4"/>
      <c r="U201" s="4"/>
      <c r="V201" s="4"/>
      <c r="W201" s="4"/>
      <c r="X201" s="4"/>
      <c r="Y201" s="4"/>
      <c r="Z201" s="4"/>
      <c r="AA201" s="4"/>
      <c r="AB201" s="4"/>
      <c r="AC201" s="4"/>
    </row>
    <row r="202" spans="1:29" ht="15.75" customHeight="1">
      <c r="A202" s="40" t="s">
        <v>322</v>
      </c>
      <c r="B202" s="43" t="s">
        <v>7</v>
      </c>
      <c r="C202" s="44" t="s">
        <v>6</v>
      </c>
      <c r="D202" s="43" t="s">
        <v>256</v>
      </c>
      <c r="E202" s="72">
        <v>24.51</v>
      </c>
      <c r="F202" s="71">
        <v>2</v>
      </c>
      <c r="G202" s="40" t="s">
        <v>286</v>
      </c>
      <c r="H202" s="58" t="s">
        <v>118</v>
      </c>
      <c r="I202" s="40" t="str">
        <f>IF(J202&lt;=20,"Surface Bureau (SB)",IF(J202&lt;=40,"Surf de Réunion (SR)",IF(J202&lt;=100,"Surf Annexe de Travail (SAT)",IF(J202&lt;=110,"Surf Légale &amp; Sociale (SLS)",IF(J202&lt;=125,"Surf spécifique (SP)",IF(J202&lt;=155,"Surf Services Généraux (SSG)",IF(J202&lt;=165,"Restauration",IF(J202&lt;=180,"Logt de fonction",IF(J202&lt;=195,"Autres surf",IF(J202&lt;=210,"Elts structurels",IF(J202&lt;=230,"Local technique",IF(J202&lt;=240,"Caves et sous-sols",IF(J202&lt;=300,"Circulation",IF(J202&lt;=309,"Combles, caves et ss-sols",IF(J202&lt;=315,"Prolongt ext",IF(J202&lt;=330,"Parking ss-terrain",IF(J202&lt;=350,"Terrasse",IF(J202&lt;=405,"Vides dont trémies","Marches et rampes"))))))))))))))))))</f>
        <v>Surface Bureau (SB)</v>
      </c>
      <c r="J202" s="40">
        <v>1</v>
      </c>
      <c r="K202" s="32">
        <f>IF(J202&lt;=48,E202,"")</f>
        <v>24.51</v>
      </c>
      <c r="L202" s="32">
        <f>IF($J202&lt;=193,$E202,"")</f>
        <v>24.51</v>
      </c>
      <c r="M202" s="32">
        <f>IF($J202&lt;=243,$E202,"")</f>
        <v>24.51</v>
      </c>
      <c r="N202" s="32">
        <f>IF($J202&lt;=413,$E202,"")</f>
        <v>24.51</v>
      </c>
      <c r="O202" s="1">
        <v>1</v>
      </c>
    </row>
    <row r="203" spans="1:29" ht="15.75" customHeight="1">
      <c r="A203" s="40" t="s">
        <v>321</v>
      </c>
      <c r="B203" s="43" t="s">
        <v>7</v>
      </c>
      <c r="C203" s="44" t="s">
        <v>6</v>
      </c>
      <c r="D203" s="43" t="s">
        <v>256</v>
      </c>
      <c r="E203" s="72">
        <v>23.34</v>
      </c>
      <c r="F203" s="71">
        <v>1</v>
      </c>
      <c r="G203" s="40" t="s">
        <v>286</v>
      </c>
      <c r="H203" s="40" t="s">
        <v>118</v>
      </c>
      <c r="I203" s="40" t="str">
        <f>IF(J203&lt;=20,"Surface Bureau (SB)",IF(J203&lt;=40,"Surf de Réunion (SR)",IF(J203&lt;=100,"Surf Annexe de Travail (SAT)",IF(J203&lt;=110,"Surf Légale &amp; Sociale (SLS)",IF(J203&lt;=125,"Surf spécifique (SP)",IF(J203&lt;=155,"Surf Services Généraux (SSG)",IF(J203&lt;=165,"Restauration",IF(J203&lt;=180,"Logt de fonction",IF(J203&lt;=195,"Autres surf",IF(J203&lt;=210,"Elts structurels",IF(J203&lt;=230,"Local technique",IF(J203&lt;=240,"Caves et sous-sols",IF(J203&lt;=300,"Circulation",IF(J203&lt;=309,"Combles, caves et ss-sols",IF(J203&lt;=315,"Prolongt ext",IF(J203&lt;=330,"Parking ss-terrain",IF(J203&lt;=350,"Terrasse",IF(J203&lt;=405,"Vides dont trémies","Marches et rampes"))))))))))))))))))</f>
        <v>Surface Bureau (SB)</v>
      </c>
      <c r="J203" s="40">
        <v>1</v>
      </c>
      <c r="K203" s="39">
        <f>IF(J203&lt;=48,E203,"")</f>
        <v>23.34</v>
      </c>
      <c r="L203" s="39">
        <f>IF($J203&lt;=193,$E203,"")</f>
        <v>23.34</v>
      </c>
      <c r="M203" s="39">
        <f>IF($J203&lt;=243,$E203,"")</f>
        <v>23.34</v>
      </c>
      <c r="N203" s="39">
        <f>IF($J203&lt;=413,$E203,"")</f>
        <v>23.34</v>
      </c>
      <c r="O203" s="1">
        <v>1</v>
      </c>
    </row>
    <row r="204" spans="1:29" ht="15.75" customHeight="1">
      <c r="A204" s="40" t="s">
        <v>320</v>
      </c>
      <c r="B204" s="43" t="s">
        <v>7</v>
      </c>
      <c r="C204" s="44" t="s">
        <v>6</v>
      </c>
      <c r="D204" s="43" t="s">
        <v>256</v>
      </c>
      <c r="E204" s="72">
        <v>24.27</v>
      </c>
      <c r="F204" s="71">
        <v>3</v>
      </c>
      <c r="G204" s="40" t="s">
        <v>286</v>
      </c>
      <c r="H204" s="40" t="s">
        <v>118</v>
      </c>
      <c r="I204" s="40" t="str">
        <f>IF(J204&lt;=20,"Surface Bureau (SB)",IF(J204&lt;=40,"Surf de Réunion (SR)",IF(J204&lt;=100,"Surf Annexe de Travail (SAT)",IF(J204&lt;=110,"Surf Légale &amp; Sociale (SLS)",IF(J204&lt;=125,"Surf spécifique (SP)",IF(J204&lt;=155,"Surf Services Généraux (SSG)",IF(J204&lt;=165,"Restauration",IF(J204&lt;=180,"Logt de fonction",IF(J204&lt;=195,"Autres surf",IF(J204&lt;=210,"Elts structurels",IF(J204&lt;=230,"Local technique",IF(J204&lt;=240,"Caves et sous-sols",IF(J204&lt;=300,"Circulation",IF(J204&lt;=309,"Combles, caves et ss-sols",IF(J204&lt;=315,"Prolongt ext",IF(J204&lt;=330,"Parking ss-terrain",IF(J204&lt;=350,"Terrasse",IF(J204&lt;=405,"Vides dont trémies","Marches et rampes"))))))))))))))))))</f>
        <v>Surface Bureau (SB)</v>
      </c>
      <c r="J204" s="40">
        <v>1</v>
      </c>
      <c r="K204" s="39">
        <f>IF(J204&lt;=48,E204,"")</f>
        <v>24.27</v>
      </c>
      <c r="L204" s="39">
        <f>IF($J204&lt;=193,$E204,"")</f>
        <v>24.27</v>
      </c>
      <c r="M204" s="39">
        <f>IF($J204&lt;=243,$E204,"")</f>
        <v>24.27</v>
      </c>
      <c r="N204" s="39">
        <f>IF($J204&lt;=413,$E204,"")</f>
        <v>24.27</v>
      </c>
      <c r="O204" s="1">
        <v>1</v>
      </c>
    </row>
    <row r="205" spans="1:29" ht="15.75" customHeight="1">
      <c r="A205" s="40" t="s">
        <v>319</v>
      </c>
      <c r="B205" s="43" t="s">
        <v>7</v>
      </c>
      <c r="C205" s="44" t="s">
        <v>6</v>
      </c>
      <c r="D205" s="43" t="s">
        <v>256</v>
      </c>
      <c r="E205" s="72">
        <v>16.78</v>
      </c>
      <c r="F205" s="71">
        <v>2</v>
      </c>
      <c r="G205" s="40" t="s">
        <v>286</v>
      </c>
      <c r="H205" s="40" t="s">
        <v>118</v>
      </c>
      <c r="I205" s="40" t="str">
        <f>IF(J205&lt;=20,"Surface Bureau (SB)",IF(J205&lt;=40,"Surf de Réunion (SR)",IF(J205&lt;=100,"Surf Annexe de Travail (SAT)",IF(J205&lt;=110,"Surf Légale &amp; Sociale (SLS)",IF(J205&lt;=125,"Surf spécifique (SP)",IF(J205&lt;=155,"Surf Services Généraux (SSG)",IF(J205&lt;=165,"Restauration",IF(J205&lt;=180,"Logt de fonction",IF(J205&lt;=195,"Autres surf",IF(J205&lt;=210,"Elts structurels",IF(J205&lt;=230,"Local technique",IF(J205&lt;=240,"Caves et sous-sols",IF(J205&lt;=300,"Circulation",IF(J205&lt;=309,"Combles, caves et ss-sols",IF(J205&lt;=315,"Prolongt ext",IF(J205&lt;=330,"Parking ss-terrain",IF(J205&lt;=350,"Terrasse",IF(J205&lt;=405,"Vides dont trémies","Marches et rampes"))))))))))))))))))</f>
        <v>Surface Bureau (SB)</v>
      </c>
      <c r="J205" s="40">
        <v>1</v>
      </c>
      <c r="K205" s="39">
        <f>IF(J205&lt;=48,E205,"")</f>
        <v>16.78</v>
      </c>
      <c r="L205" s="39">
        <f>IF($J205&lt;=193,$E205,"")</f>
        <v>16.78</v>
      </c>
      <c r="M205" s="39">
        <f>IF($J205&lt;=243,$E205,"")</f>
        <v>16.78</v>
      </c>
      <c r="N205" s="39">
        <f>IF($J205&lt;=413,$E205,"")</f>
        <v>16.78</v>
      </c>
      <c r="O205" s="1">
        <v>1</v>
      </c>
    </row>
    <row r="206" spans="1:29" ht="15.75" customHeight="1">
      <c r="A206" s="40" t="s">
        <v>318</v>
      </c>
      <c r="B206" s="43" t="s">
        <v>7</v>
      </c>
      <c r="C206" s="44" t="s">
        <v>6</v>
      </c>
      <c r="D206" s="43" t="s">
        <v>256</v>
      </c>
      <c r="E206" s="72">
        <v>25.47</v>
      </c>
      <c r="F206" s="71">
        <v>2</v>
      </c>
      <c r="G206" s="40" t="s">
        <v>286</v>
      </c>
      <c r="H206" s="40" t="s">
        <v>118</v>
      </c>
      <c r="I206" s="40" t="str">
        <f>IF(J206&lt;=20,"Surface Bureau (SB)",IF(J206&lt;=40,"Surf de Réunion (SR)",IF(J206&lt;=100,"Surf Annexe de Travail (SAT)",IF(J206&lt;=110,"Surf Légale &amp; Sociale (SLS)",IF(J206&lt;=125,"Surf spécifique (SP)",IF(J206&lt;=155,"Surf Services Généraux (SSG)",IF(J206&lt;=165,"Restauration",IF(J206&lt;=180,"Logt de fonction",IF(J206&lt;=195,"Autres surf",IF(J206&lt;=210,"Elts structurels",IF(J206&lt;=230,"Local technique",IF(J206&lt;=240,"Caves et sous-sols",IF(J206&lt;=300,"Circulation",IF(J206&lt;=309,"Combles, caves et ss-sols",IF(J206&lt;=315,"Prolongt ext",IF(J206&lt;=330,"Parking ss-terrain",IF(J206&lt;=350,"Terrasse",IF(J206&lt;=405,"Vides dont trémies","Marches et rampes"))))))))))))))))))</f>
        <v>Surface Bureau (SB)</v>
      </c>
      <c r="J206" s="40">
        <v>1</v>
      </c>
      <c r="K206" s="39">
        <f>IF(J206&lt;=48,E206,"")</f>
        <v>25.47</v>
      </c>
      <c r="L206" s="39">
        <f>IF($J206&lt;=193,$E206,"")</f>
        <v>25.47</v>
      </c>
      <c r="M206" s="39">
        <f>IF($J206&lt;=243,$E206,"")</f>
        <v>25.47</v>
      </c>
      <c r="N206" s="39">
        <f>IF($J206&lt;=413,$E206,"")</f>
        <v>25.47</v>
      </c>
      <c r="O206" s="1">
        <v>1</v>
      </c>
    </row>
    <row r="207" spans="1:29" ht="15.75" customHeight="1">
      <c r="A207" s="40" t="s">
        <v>317</v>
      </c>
      <c r="B207" s="43" t="s">
        <v>7</v>
      </c>
      <c r="C207" s="44" t="s">
        <v>6</v>
      </c>
      <c r="D207" s="43" t="s">
        <v>256</v>
      </c>
      <c r="E207" s="72">
        <v>16.78</v>
      </c>
      <c r="F207" s="71">
        <v>2</v>
      </c>
      <c r="G207" s="40" t="s">
        <v>286</v>
      </c>
      <c r="H207" s="40" t="s">
        <v>118</v>
      </c>
      <c r="I207" s="40" t="str">
        <f>IF(J207&lt;=20,"Surface Bureau (SB)",IF(J207&lt;=40,"Surf de Réunion (SR)",IF(J207&lt;=100,"Surf Annexe de Travail (SAT)",IF(J207&lt;=110,"Surf Légale &amp; Sociale (SLS)",IF(J207&lt;=125,"Surf spécifique (SP)",IF(J207&lt;=155,"Surf Services Généraux (SSG)",IF(J207&lt;=165,"Restauration",IF(J207&lt;=180,"Logt de fonction",IF(J207&lt;=195,"Autres surf",IF(J207&lt;=210,"Elts structurels",IF(J207&lt;=230,"Local technique",IF(J207&lt;=240,"Caves et sous-sols",IF(J207&lt;=300,"Circulation",IF(J207&lt;=309,"Combles, caves et ss-sols",IF(J207&lt;=315,"Prolongt ext",IF(J207&lt;=330,"Parking ss-terrain",IF(J207&lt;=350,"Terrasse",IF(J207&lt;=405,"Vides dont trémies","Marches et rampes"))))))))))))))))))</f>
        <v>Surface Bureau (SB)</v>
      </c>
      <c r="J207" s="40">
        <v>1</v>
      </c>
      <c r="K207" s="39">
        <f>IF(J207&lt;=48,E207,"")</f>
        <v>16.78</v>
      </c>
      <c r="L207" s="39">
        <f>IF($J207&lt;=193,$E207,"")</f>
        <v>16.78</v>
      </c>
      <c r="M207" s="39">
        <f>IF($J207&lt;=243,$E207,"")</f>
        <v>16.78</v>
      </c>
      <c r="N207" s="39">
        <f>IF($J207&lt;=413,$E207,"")</f>
        <v>16.78</v>
      </c>
      <c r="O207" s="1">
        <v>1</v>
      </c>
    </row>
    <row r="208" spans="1:29" ht="15.75" customHeight="1">
      <c r="A208" s="40" t="s">
        <v>316</v>
      </c>
      <c r="B208" s="43" t="s">
        <v>7</v>
      </c>
      <c r="C208" s="44" t="s">
        <v>6</v>
      </c>
      <c r="D208" s="43" t="s">
        <v>256</v>
      </c>
      <c r="E208" s="72">
        <v>30.66</v>
      </c>
      <c r="F208" s="71">
        <v>2</v>
      </c>
      <c r="G208" s="40" t="s">
        <v>286</v>
      </c>
      <c r="H208" s="40" t="s">
        <v>118</v>
      </c>
      <c r="I208" s="40" t="str">
        <f>IF(J208&lt;=20,"Surface Bureau (SB)",IF(J208&lt;=40,"Surf de Réunion (SR)",IF(J208&lt;=100,"Surf Annexe de Travail (SAT)",IF(J208&lt;=110,"Surf Légale &amp; Sociale (SLS)",IF(J208&lt;=125,"Surf spécifique (SP)",IF(J208&lt;=155,"Surf Services Généraux (SSG)",IF(J208&lt;=165,"Restauration",IF(J208&lt;=180,"Logt de fonction",IF(J208&lt;=195,"Autres surf",IF(J208&lt;=210,"Elts structurels",IF(J208&lt;=230,"Local technique",IF(J208&lt;=240,"Caves et sous-sols",IF(J208&lt;=300,"Circulation",IF(J208&lt;=309,"Combles, caves et ss-sols",IF(J208&lt;=315,"Prolongt ext",IF(J208&lt;=330,"Parking ss-terrain",IF(J208&lt;=350,"Terrasse",IF(J208&lt;=405,"Vides dont trémies","Marches et rampes"))))))))))))))))))</f>
        <v>Surface Bureau (SB)</v>
      </c>
      <c r="J208" s="40">
        <v>1</v>
      </c>
      <c r="K208" s="39">
        <f>IF(J208&lt;=48,E208,"")</f>
        <v>30.66</v>
      </c>
      <c r="L208" s="39">
        <f>IF($J208&lt;=193,$E208,"")</f>
        <v>30.66</v>
      </c>
      <c r="M208" s="39">
        <f>IF($J208&lt;=243,$E208,"")</f>
        <v>30.66</v>
      </c>
      <c r="N208" s="39">
        <f>IF($J208&lt;=413,$E208,"")</f>
        <v>30.66</v>
      </c>
      <c r="O208" s="1">
        <v>1</v>
      </c>
    </row>
    <row r="209" spans="1:15" ht="15.75" customHeight="1">
      <c r="A209" s="40" t="s">
        <v>315</v>
      </c>
      <c r="B209" s="43" t="s">
        <v>7</v>
      </c>
      <c r="C209" s="44" t="s">
        <v>6</v>
      </c>
      <c r="D209" s="43" t="s">
        <v>256</v>
      </c>
      <c r="E209" s="72">
        <v>16.399999999999999</v>
      </c>
      <c r="F209" s="71">
        <v>1</v>
      </c>
      <c r="G209" s="40" t="s">
        <v>286</v>
      </c>
      <c r="H209" s="40" t="s">
        <v>118</v>
      </c>
      <c r="I209" s="40" t="str">
        <f>IF(J209&lt;=20,"Surface Bureau (SB)",IF(J209&lt;=40,"Surf de Réunion (SR)",IF(J209&lt;=100,"Surf Annexe de Travail (SAT)",IF(J209&lt;=110,"Surf Légale &amp; Sociale (SLS)",IF(J209&lt;=125,"Surf spécifique (SP)",IF(J209&lt;=155,"Surf Services Généraux (SSG)",IF(J209&lt;=165,"Restauration",IF(J209&lt;=180,"Logt de fonction",IF(J209&lt;=195,"Autres surf",IF(J209&lt;=210,"Elts structurels",IF(J209&lt;=230,"Local technique",IF(J209&lt;=240,"Caves et sous-sols",IF(J209&lt;=300,"Circulation",IF(J209&lt;=309,"Combles, caves et ss-sols",IF(J209&lt;=315,"Prolongt ext",IF(J209&lt;=330,"Parking ss-terrain",IF(J209&lt;=350,"Terrasse",IF(J209&lt;=405,"Vides dont trémies","Marches et rampes"))))))))))))))))))</f>
        <v>Surface Bureau (SB)</v>
      </c>
      <c r="J209" s="40">
        <v>1</v>
      </c>
      <c r="K209" s="39">
        <f>IF(J209&lt;=48,E209,"")</f>
        <v>16.399999999999999</v>
      </c>
      <c r="L209" s="39">
        <f>IF($J209&lt;=193,$E209,"")</f>
        <v>16.399999999999999</v>
      </c>
      <c r="M209" s="39">
        <f>IF($J209&lt;=243,$E209,"")</f>
        <v>16.399999999999999</v>
      </c>
      <c r="N209" s="39">
        <f>IF($J209&lt;=413,$E209,"")</f>
        <v>16.399999999999999</v>
      </c>
      <c r="O209" s="1">
        <v>1</v>
      </c>
    </row>
    <row r="210" spans="1:15" ht="15.75" customHeight="1">
      <c r="A210" s="40" t="s">
        <v>314</v>
      </c>
      <c r="B210" s="43" t="s">
        <v>7</v>
      </c>
      <c r="C210" s="44" t="s">
        <v>313</v>
      </c>
      <c r="D210" s="43" t="s">
        <v>256</v>
      </c>
      <c r="E210" s="72">
        <v>25.658000000000001</v>
      </c>
      <c r="F210" s="71"/>
      <c r="G210" s="40" t="s">
        <v>286</v>
      </c>
      <c r="H210" s="40" t="s">
        <v>656</v>
      </c>
      <c r="I210" s="40" t="str">
        <f>IF(J210&lt;=20,"Surface Bureau (SB)",IF(J210&lt;=40,"Surf de Réunion (SR)",IF(J210&lt;=100,"Surf Annexe de Travail (SAT)",IF(J210&lt;=110,"Surf Légale &amp; Sociale (SLS)",IF(J210&lt;=125,"Surf spécifique (SP)",IF(J210&lt;=155,"Surf Services Généraux (SSG)",IF(J210&lt;=165,"Restauration",IF(J210&lt;=180,"Logt de fonction",IF(J210&lt;=195,"Autres surf",IF(J210&lt;=210,"Elts structurels",IF(J210&lt;=230,"Local technique",IF(J210&lt;=240,"Caves et sous-sols",IF(J210&lt;=300,"Circulation",IF(J210&lt;=309,"Combles, caves et ss-sols",IF(J210&lt;=315,"Prolongt ext",IF(J210&lt;=330,"Parking ss-terrain",IF(J210&lt;=350,"Terrasse",IF(J210&lt;=405,"Vides dont trémies","Marches et rampes"))))))))))))))))))</f>
        <v>Surf Annexe de Travail (SAT)</v>
      </c>
      <c r="J210" s="40">
        <v>43</v>
      </c>
      <c r="K210" s="39">
        <f>IF(J210&lt;=48,E210,"")</f>
        <v>25.658000000000001</v>
      </c>
      <c r="L210" s="39">
        <f>IF($J210&lt;=193,$E210,"")</f>
        <v>25.658000000000001</v>
      </c>
      <c r="M210" s="39">
        <f>IF($J210&lt;=243,$E210,"")</f>
        <v>25.658000000000001</v>
      </c>
      <c r="N210" s="39">
        <f>IF($J210&lt;=413,$E210,"")</f>
        <v>25.658000000000001</v>
      </c>
      <c r="O210" s="1">
        <v>1</v>
      </c>
    </row>
    <row r="211" spans="1:15" ht="15.75" customHeight="1">
      <c r="A211" s="40" t="s">
        <v>312</v>
      </c>
      <c r="B211" s="43" t="s">
        <v>7</v>
      </c>
      <c r="C211" s="44" t="s">
        <v>6</v>
      </c>
      <c r="D211" s="43" t="s">
        <v>256</v>
      </c>
      <c r="E211" s="72">
        <v>22.34</v>
      </c>
      <c r="F211" s="71">
        <v>1</v>
      </c>
      <c r="G211" s="40" t="s">
        <v>286</v>
      </c>
      <c r="H211" s="40" t="s">
        <v>118</v>
      </c>
      <c r="I211" s="40" t="str">
        <f>IF(J211&lt;=20,"Surface Bureau (SB)",IF(J211&lt;=40,"Surf de Réunion (SR)",IF(J211&lt;=100,"Surf Annexe de Travail (SAT)",IF(J211&lt;=110,"Surf Légale &amp; Sociale (SLS)",IF(J211&lt;=125,"Surf spécifique (SP)",IF(J211&lt;=155,"Surf Services Généraux (SSG)",IF(J211&lt;=165,"Restauration",IF(J211&lt;=180,"Logt de fonction",IF(J211&lt;=195,"Autres surf",IF(J211&lt;=210,"Elts structurels",IF(J211&lt;=230,"Local technique",IF(J211&lt;=240,"Caves et sous-sols",IF(J211&lt;=300,"Circulation",IF(J211&lt;=309,"Combles, caves et ss-sols",IF(J211&lt;=315,"Prolongt ext",IF(J211&lt;=330,"Parking ss-terrain",IF(J211&lt;=350,"Terrasse",IF(J211&lt;=405,"Vides dont trémies","Marches et rampes"))))))))))))))))))</f>
        <v>Surface Bureau (SB)</v>
      </c>
      <c r="J211" s="40">
        <v>1</v>
      </c>
      <c r="K211" s="39">
        <f>IF(J211&lt;=48,E211,"")</f>
        <v>22.34</v>
      </c>
      <c r="L211" s="39">
        <f>IF($J211&lt;=193,$E211,"")</f>
        <v>22.34</v>
      </c>
      <c r="M211" s="39">
        <f>IF($J211&lt;=243,$E211,"")</f>
        <v>22.34</v>
      </c>
      <c r="N211" s="39">
        <f>IF($J211&lt;=413,$E211,"")</f>
        <v>22.34</v>
      </c>
      <c r="O211" s="1">
        <v>1</v>
      </c>
    </row>
    <row r="212" spans="1:15" ht="15.75" customHeight="1">
      <c r="A212" s="40" t="s">
        <v>311</v>
      </c>
      <c r="B212" s="43" t="s">
        <v>7</v>
      </c>
      <c r="C212" s="44" t="s">
        <v>90</v>
      </c>
      <c r="D212" s="43" t="s">
        <v>256</v>
      </c>
      <c r="E212" s="72">
        <v>16.642800000000001</v>
      </c>
      <c r="F212" s="71"/>
      <c r="G212" s="40" t="s">
        <v>286</v>
      </c>
      <c r="H212" s="40" t="s">
        <v>118</v>
      </c>
      <c r="I212" s="40" t="str">
        <f>IF(J212&lt;=20,"Surface Bureau (SB)",IF(J212&lt;=40,"Surf de Réunion (SR)",IF(J212&lt;=100,"Surf Annexe de Travail (SAT)",IF(J212&lt;=110,"Surf Légale &amp; Sociale (SLS)",IF(J212&lt;=125,"Surf spécifique (SP)",IF(J212&lt;=155,"Surf Services Généraux (SSG)",IF(J212&lt;=165,"Restauration",IF(J212&lt;=180,"Logt de fonction",IF(J212&lt;=195,"Autres surf",IF(J212&lt;=210,"Elts structurels",IF(J212&lt;=230,"Local technique",IF(J212&lt;=240,"Caves et sous-sols",IF(J212&lt;=300,"Circulation",IF(J212&lt;=309,"Combles, caves et ss-sols",IF(J212&lt;=315,"Prolongt ext",IF(J212&lt;=330,"Parking ss-terrain",IF(J212&lt;=350,"Terrasse",IF(J212&lt;=405,"Vides dont trémies","Marches et rampes"))))))))))))))))))</f>
        <v>Surface Bureau (SB)</v>
      </c>
      <c r="J212" s="40">
        <v>2</v>
      </c>
      <c r="K212" s="39">
        <f>IF(J212&lt;=48,E212,"")</f>
        <v>16.642800000000001</v>
      </c>
      <c r="L212" s="39">
        <f>IF($J212&lt;=193,$E212,"")</f>
        <v>16.642800000000001</v>
      </c>
      <c r="M212" s="39">
        <f>IF($J212&lt;=243,$E212,"")</f>
        <v>16.642800000000001</v>
      </c>
      <c r="N212" s="39">
        <f>IF($J212&lt;=413,$E212,"")</f>
        <v>16.642800000000001</v>
      </c>
      <c r="O212" s="1">
        <v>1</v>
      </c>
    </row>
    <row r="213" spans="1:15" ht="15.75" customHeight="1">
      <c r="A213" s="40" t="s">
        <v>310</v>
      </c>
      <c r="B213" s="43" t="s">
        <v>7</v>
      </c>
      <c r="C213" s="44" t="s">
        <v>6</v>
      </c>
      <c r="D213" s="43" t="s">
        <v>256</v>
      </c>
      <c r="E213" s="72">
        <v>11.05</v>
      </c>
      <c r="F213" s="71">
        <v>1</v>
      </c>
      <c r="G213" s="40" t="s">
        <v>286</v>
      </c>
      <c r="H213" s="40" t="s">
        <v>118</v>
      </c>
      <c r="I213" s="40" t="str">
        <f>IF(J213&lt;=20,"Surface Bureau (SB)",IF(J213&lt;=40,"Surf de Réunion (SR)",IF(J213&lt;=100,"Surf Annexe de Travail (SAT)",IF(J213&lt;=110,"Surf Légale &amp; Sociale (SLS)",IF(J213&lt;=125,"Surf spécifique (SP)",IF(J213&lt;=155,"Surf Services Généraux (SSG)",IF(J213&lt;=165,"Restauration",IF(J213&lt;=180,"Logt de fonction",IF(J213&lt;=195,"Autres surf",IF(J213&lt;=210,"Elts structurels",IF(J213&lt;=230,"Local technique",IF(J213&lt;=240,"Caves et sous-sols",IF(J213&lt;=300,"Circulation",IF(J213&lt;=309,"Combles, caves et ss-sols",IF(J213&lt;=315,"Prolongt ext",IF(J213&lt;=330,"Parking ss-terrain",IF(J213&lt;=350,"Terrasse",IF(J213&lt;=405,"Vides dont trémies","Marches et rampes"))))))))))))))))))</f>
        <v>Surface Bureau (SB)</v>
      </c>
      <c r="J213" s="40">
        <v>1</v>
      </c>
      <c r="K213" s="39">
        <f>IF(J213&lt;=48,E213,"")</f>
        <v>11.05</v>
      </c>
      <c r="L213" s="39">
        <f>IF($J213&lt;=193,$E213,"")</f>
        <v>11.05</v>
      </c>
      <c r="M213" s="39">
        <f>IF($J213&lt;=243,$E213,"")</f>
        <v>11.05</v>
      </c>
      <c r="N213" s="39">
        <f>IF($J213&lt;=413,$E213,"")</f>
        <v>11.05</v>
      </c>
      <c r="O213" s="1">
        <v>1</v>
      </c>
    </row>
    <row r="214" spans="1:15" ht="15.75" customHeight="1">
      <c r="A214" s="40" t="s">
        <v>309</v>
      </c>
      <c r="B214" s="43" t="s">
        <v>7</v>
      </c>
      <c r="C214" s="44" t="s">
        <v>6</v>
      </c>
      <c r="D214" s="43" t="s">
        <v>256</v>
      </c>
      <c r="E214" s="72">
        <v>27.52</v>
      </c>
      <c r="F214" s="71">
        <v>2</v>
      </c>
      <c r="G214" s="40" t="s">
        <v>286</v>
      </c>
      <c r="H214" s="40" t="s">
        <v>118</v>
      </c>
      <c r="I214" s="40" t="str">
        <f>IF(J214&lt;=20,"Surface Bureau (SB)",IF(J214&lt;=40,"Surf de Réunion (SR)",IF(J214&lt;=100,"Surf Annexe de Travail (SAT)",IF(J214&lt;=110,"Surf Légale &amp; Sociale (SLS)",IF(J214&lt;=125,"Surf spécifique (SP)",IF(J214&lt;=155,"Surf Services Généraux (SSG)",IF(J214&lt;=165,"Restauration",IF(J214&lt;=180,"Logt de fonction",IF(J214&lt;=195,"Autres surf",IF(J214&lt;=210,"Elts structurels",IF(J214&lt;=230,"Local technique",IF(J214&lt;=240,"Caves et sous-sols",IF(J214&lt;=300,"Circulation",IF(J214&lt;=309,"Combles, caves et ss-sols",IF(J214&lt;=315,"Prolongt ext",IF(J214&lt;=330,"Parking ss-terrain",IF(J214&lt;=350,"Terrasse",IF(J214&lt;=405,"Vides dont trémies","Marches et rampes"))))))))))))))))))</f>
        <v>Surface Bureau (SB)</v>
      </c>
      <c r="J214" s="40">
        <v>1</v>
      </c>
      <c r="K214" s="39">
        <f>IF(J214&lt;=48,E214,"")</f>
        <v>27.52</v>
      </c>
      <c r="L214" s="39">
        <f>IF($J214&lt;=193,$E214,"")</f>
        <v>27.52</v>
      </c>
      <c r="M214" s="39">
        <f>IF($J214&lt;=243,$E214,"")</f>
        <v>27.52</v>
      </c>
      <c r="N214" s="39">
        <f>IF($J214&lt;=413,$E214,"")</f>
        <v>27.52</v>
      </c>
      <c r="O214" s="1">
        <v>1</v>
      </c>
    </row>
    <row r="215" spans="1:15" ht="15.75" customHeight="1">
      <c r="A215" s="40" t="s">
        <v>308</v>
      </c>
      <c r="B215" s="43" t="s">
        <v>7</v>
      </c>
      <c r="C215" s="44" t="s">
        <v>6</v>
      </c>
      <c r="D215" s="43" t="s">
        <v>256</v>
      </c>
      <c r="E215" s="72">
        <v>11.05</v>
      </c>
      <c r="F215" s="71">
        <v>1</v>
      </c>
      <c r="G215" s="40" t="s">
        <v>286</v>
      </c>
      <c r="H215" s="40" t="s">
        <v>118</v>
      </c>
      <c r="I215" s="40" t="str">
        <f>IF(J215&lt;=20,"Surface Bureau (SB)",IF(J215&lt;=40,"Surf de Réunion (SR)",IF(J215&lt;=100,"Surf Annexe de Travail (SAT)",IF(J215&lt;=110,"Surf Légale &amp; Sociale (SLS)",IF(J215&lt;=125,"Surf spécifique (SP)",IF(J215&lt;=155,"Surf Services Généraux (SSG)",IF(J215&lt;=165,"Restauration",IF(J215&lt;=180,"Logt de fonction",IF(J215&lt;=195,"Autres surf",IF(J215&lt;=210,"Elts structurels",IF(J215&lt;=230,"Local technique",IF(J215&lt;=240,"Caves et sous-sols",IF(J215&lt;=300,"Circulation",IF(J215&lt;=309,"Combles, caves et ss-sols",IF(J215&lt;=315,"Prolongt ext",IF(J215&lt;=330,"Parking ss-terrain",IF(J215&lt;=350,"Terrasse",IF(J215&lt;=405,"Vides dont trémies","Marches et rampes"))))))))))))))))))</f>
        <v>Surface Bureau (SB)</v>
      </c>
      <c r="J215" s="40">
        <v>1</v>
      </c>
      <c r="K215" s="39">
        <f>IF(J215&lt;=48,E215,"")</f>
        <v>11.05</v>
      </c>
      <c r="L215" s="39">
        <f>IF($J215&lt;=193,$E215,"")</f>
        <v>11.05</v>
      </c>
      <c r="M215" s="39">
        <f>IF($J215&lt;=243,$E215,"")</f>
        <v>11.05</v>
      </c>
      <c r="N215" s="39">
        <f>IF($J215&lt;=413,$E215,"")</f>
        <v>11.05</v>
      </c>
      <c r="O215" s="1">
        <v>1</v>
      </c>
    </row>
    <row r="216" spans="1:15" ht="15.75" customHeight="1">
      <c r="A216" s="40" t="s">
        <v>307</v>
      </c>
      <c r="B216" s="43" t="s">
        <v>7</v>
      </c>
      <c r="C216" s="44" t="s">
        <v>6</v>
      </c>
      <c r="D216" s="43" t="s">
        <v>256</v>
      </c>
      <c r="E216" s="72">
        <v>15.85</v>
      </c>
      <c r="F216" s="71">
        <v>1</v>
      </c>
      <c r="G216" s="40" t="s">
        <v>286</v>
      </c>
      <c r="H216" s="40" t="s">
        <v>118</v>
      </c>
      <c r="I216" s="40" t="str">
        <f>IF(J216&lt;=20,"Surface Bureau (SB)",IF(J216&lt;=40,"Surf de Réunion (SR)",IF(J216&lt;=100,"Surf Annexe de Travail (SAT)",IF(J216&lt;=110,"Surf Légale &amp; Sociale (SLS)",IF(J216&lt;=125,"Surf spécifique (SP)",IF(J216&lt;=155,"Surf Services Généraux (SSG)",IF(J216&lt;=165,"Restauration",IF(J216&lt;=180,"Logt de fonction",IF(J216&lt;=195,"Autres surf",IF(J216&lt;=210,"Elts structurels",IF(J216&lt;=230,"Local technique",IF(J216&lt;=240,"Caves et sous-sols",IF(J216&lt;=300,"Circulation",IF(J216&lt;=309,"Combles, caves et ss-sols",IF(J216&lt;=315,"Prolongt ext",IF(J216&lt;=330,"Parking ss-terrain",IF(J216&lt;=350,"Terrasse",IF(J216&lt;=405,"Vides dont trémies","Marches et rampes"))))))))))))))))))</f>
        <v>Surface Bureau (SB)</v>
      </c>
      <c r="J216" s="40">
        <v>1</v>
      </c>
      <c r="K216" s="39">
        <f>IF(J216&lt;=48,E216,"")</f>
        <v>15.85</v>
      </c>
      <c r="L216" s="39">
        <f>IF($J216&lt;=193,$E216,"")</f>
        <v>15.85</v>
      </c>
      <c r="M216" s="39">
        <f>IF($J216&lt;=243,$E216,"")</f>
        <v>15.85</v>
      </c>
      <c r="N216" s="39">
        <f>IF($J216&lt;=413,$E216,"")</f>
        <v>15.85</v>
      </c>
      <c r="O216" s="1">
        <v>1</v>
      </c>
    </row>
    <row r="217" spans="1:15" ht="15.75" customHeight="1">
      <c r="A217" s="40" t="s">
        <v>306</v>
      </c>
      <c r="B217" s="43" t="s">
        <v>7</v>
      </c>
      <c r="C217" s="44" t="s">
        <v>6</v>
      </c>
      <c r="D217" s="43" t="s">
        <v>256</v>
      </c>
      <c r="E217" s="72">
        <v>17.46</v>
      </c>
      <c r="F217" s="71">
        <v>1</v>
      </c>
      <c r="G217" s="40" t="s">
        <v>286</v>
      </c>
      <c r="H217" s="40" t="s">
        <v>118</v>
      </c>
      <c r="I217" s="40" t="str">
        <f>IF(J217&lt;=20,"Surface Bureau (SB)",IF(J217&lt;=40,"Surf de Réunion (SR)",IF(J217&lt;=100,"Surf Annexe de Travail (SAT)",IF(J217&lt;=110,"Surf Légale &amp; Sociale (SLS)",IF(J217&lt;=125,"Surf spécifique (SP)",IF(J217&lt;=155,"Surf Services Généraux (SSG)",IF(J217&lt;=165,"Restauration",IF(J217&lt;=180,"Logt de fonction",IF(J217&lt;=195,"Autres surf",IF(J217&lt;=210,"Elts structurels",IF(J217&lt;=230,"Local technique",IF(J217&lt;=240,"Caves et sous-sols",IF(J217&lt;=300,"Circulation",IF(J217&lt;=309,"Combles, caves et ss-sols",IF(J217&lt;=315,"Prolongt ext",IF(J217&lt;=330,"Parking ss-terrain",IF(J217&lt;=350,"Terrasse",IF(J217&lt;=405,"Vides dont trémies","Marches et rampes"))))))))))))))))))</f>
        <v>Surface Bureau (SB)</v>
      </c>
      <c r="J217" s="40">
        <v>1</v>
      </c>
      <c r="K217" s="39">
        <f>IF(J217&lt;=48,E217,"")</f>
        <v>17.46</v>
      </c>
      <c r="L217" s="39">
        <f>IF($J217&lt;=193,$E217,"")</f>
        <v>17.46</v>
      </c>
      <c r="M217" s="39">
        <f>IF($J217&lt;=243,$E217,"")</f>
        <v>17.46</v>
      </c>
      <c r="N217" s="39">
        <f>IF($J217&lt;=413,$E217,"")</f>
        <v>17.46</v>
      </c>
      <c r="O217" s="1">
        <v>1</v>
      </c>
    </row>
    <row r="218" spans="1:15" ht="15.75" customHeight="1">
      <c r="A218" s="40" t="s">
        <v>305</v>
      </c>
      <c r="B218" s="43" t="s">
        <v>7</v>
      </c>
      <c r="C218" s="44" t="s">
        <v>6</v>
      </c>
      <c r="D218" s="43" t="s">
        <v>256</v>
      </c>
      <c r="E218" s="72">
        <v>16.670000000000002</v>
      </c>
      <c r="F218" s="71">
        <v>2</v>
      </c>
      <c r="G218" s="40" t="s">
        <v>286</v>
      </c>
      <c r="H218" s="40" t="s">
        <v>118</v>
      </c>
      <c r="I218" s="40" t="str">
        <f>IF(J218&lt;=20,"Surface Bureau (SB)",IF(J218&lt;=40,"Surf de Réunion (SR)",IF(J218&lt;=100,"Surf Annexe de Travail (SAT)",IF(J218&lt;=110,"Surf Légale &amp; Sociale (SLS)",IF(J218&lt;=125,"Surf spécifique (SP)",IF(J218&lt;=155,"Surf Services Généraux (SSG)",IF(J218&lt;=165,"Restauration",IF(J218&lt;=180,"Logt de fonction",IF(J218&lt;=195,"Autres surf",IF(J218&lt;=210,"Elts structurels",IF(J218&lt;=230,"Local technique",IF(J218&lt;=240,"Caves et sous-sols",IF(J218&lt;=300,"Circulation",IF(J218&lt;=309,"Combles, caves et ss-sols",IF(J218&lt;=315,"Prolongt ext",IF(J218&lt;=330,"Parking ss-terrain",IF(J218&lt;=350,"Terrasse",IF(J218&lt;=405,"Vides dont trémies","Marches et rampes"))))))))))))))))))</f>
        <v>Surface Bureau (SB)</v>
      </c>
      <c r="J218" s="40">
        <v>1</v>
      </c>
      <c r="K218" s="39">
        <f>IF(J218&lt;=48,E218,"")</f>
        <v>16.670000000000002</v>
      </c>
      <c r="L218" s="39">
        <f>IF($J218&lt;=193,$E218,"")</f>
        <v>16.670000000000002</v>
      </c>
      <c r="M218" s="39">
        <f>IF($J218&lt;=243,$E218,"")</f>
        <v>16.670000000000002</v>
      </c>
      <c r="N218" s="39">
        <f>IF($J218&lt;=413,$E218,"")</f>
        <v>16.670000000000002</v>
      </c>
      <c r="O218" s="1">
        <v>1</v>
      </c>
    </row>
    <row r="219" spans="1:15" ht="15.75" customHeight="1">
      <c r="A219" s="40" t="s">
        <v>304</v>
      </c>
      <c r="B219" s="43" t="s">
        <v>7</v>
      </c>
      <c r="C219" s="44" t="s">
        <v>76</v>
      </c>
      <c r="D219" s="43" t="s">
        <v>256</v>
      </c>
      <c r="E219" s="72">
        <v>8.77</v>
      </c>
      <c r="F219" s="71"/>
      <c r="G219" s="40" t="s">
        <v>286</v>
      </c>
      <c r="H219" s="40" t="s">
        <v>667</v>
      </c>
      <c r="I219" s="40" t="str">
        <f>IF(J219&lt;=20,"Surface Bureau (SB)",IF(J219&lt;=40,"Surf de Réunion (SR)",IF(J219&lt;=100,"Surf Annexe de Travail (SAT)",IF(J219&lt;=110,"Surf Légale &amp; Sociale (SLS)",IF(J219&lt;=125,"Surf spécifique (SP)",IF(J219&lt;=155,"Surf Services Généraux (SSG)",IF(J219&lt;=165,"Restauration",IF(J219&lt;=180,"Logt de fonction",IF(J219&lt;=195,"Autres surf",IF(J219&lt;=210,"Elts structurels",IF(J219&lt;=230,"Local technique",IF(J219&lt;=240,"Caves et sous-sols",IF(J219&lt;=300,"Circulation",IF(J219&lt;=309,"Combles, caves et ss-sols",IF(J219&lt;=315,"Prolongt ext",IF(J219&lt;=330,"Parking ss-terrain",IF(J219&lt;=350,"Terrasse",IF(J219&lt;=405,"Vides dont trémies","Marches et rampes"))))))))))))))))))</f>
        <v>Surf spécifique (SP)</v>
      </c>
      <c r="J219" s="40">
        <v>111</v>
      </c>
      <c r="K219" s="39" t="str">
        <f>IF(J219&lt;=48,E219,"")</f>
        <v/>
      </c>
      <c r="L219" s="39">
        <f>IF($J219&lt;=193,$E219,"")</f>
        <v>8.77</v>
      </c>
      <c r="M219" s="39">
        <f>IF($J219&lt;=243,$E219,"")</f>
        <v>8.77</v>
      </c>
      <c r="N219" s="39">
        <f>IF($J219&lt;=413,$E219,"")</f>
        <v>8.77</v>
      </c>
      <c r="O219" s="1">
        <v>1</v>
      </c>
    </row>
    <row r="220" spans="1:15" ht="15.75" customHeight="1">
      <c r="A220" s="40" t="s">
        <v>303</v>
      </c>
      <c r="B220" s="43" t="s">
        <v>7</v>
      </c>
      <c r="C220" s="44" t="s">
        <v>6</v>
      </c>
      <c r="D220" s="43" t="s">
        <v>256</v>
      </c>
      <c r="E220" s="72">
        <v>23.06</v>
      </c>
      <c r="F220" s="71">
        <v>1</v>
      </c>
      <c r="G220" s="40" t="s">
        <v>286</v>
      </c>
      <c r="H220" s="40" t="s">
        <v>118</v>
      </c>
      <c r="I220" s="40" t="str">
        <f>IF(J220&lt;=20,"Surface Bureau (SB)",IF(J220&lt;=40,"Surf de Réunion (SR)",IF(J220&lt;=100,"Surf Annexe de Travail (SAT)",IF(J220&lt;=110,"Surf Légale &amp; Sociale (SLS)",IF(J220&lt;=125,"Surf spécifique (SP)",IF(J220&lt;=155,"Surf Services Généraux (SSG)",IF(J220&lt;=165,"Restauration",IF(J220&lt;=180,"Logt de fonction",IF(J220&lt;=195,"Autres surf",IF(J220&lt;=210,"Elts structurels",IF(J220&lt;=230,"Local technique",IF(J220&lt;=240,"Caves et sous-sols",IF(J220&lt;=300,"Circulation",IF(J220&lt;=309,"Combles, caves et ss-sols",IF(J220&lt;=315,"Prolongt ext",IF(J220&lt;=330,"Parking ss-terrain",IF(J220&lt;=350,"Terrasse",IF(J220&lt;=405,"Vides dont trémies","Marches et rampes"))))))))))))))))))</f>
        <v>Surface Bureau (SB)</v>
      </c>
      <c r="J220" s="40">
        <v>1</v>
      </c>
      <c r="K220" s="39">
        <f>IF(J220&lt;=48,E220,"")</f>
        <v>23.06</v>
      </c>
      <c r="L220" s="39">
        <f>IF($J220&lt;=193,$E220,"")</f>
        <v>23.06</v>
      </c>
      <c r="M220" s="39">
        <f>IF($J220&lt;=243,$E220,"")</f>
        <v>23.06</v>
      </c>
      <c r="N220" s="39">
        <f>IF($J220&lt;=413,$E220,"")</f>
        <v>23.06</v>
      </c>
      <c r="O220" s="1">
        <v>1</v>
      </c>
    </row>
    <row r="221" spans="1:15" ht="15.75" customHeight="1">
      <c r="A221" s="40" t="s">
        <v>302</v>
      </c>
      <c r="B221" s="43" t="s">
        <v>7</v>
      </c>
      <c r="C221" s="44" t="s">
        <v>115</v>
      </c>
      <c r="D221" s="43" t="s">
        <v>256</v>
      </c>
      <c r="E221" s="72">
        <v>12.09</v>
      </c>
      <c r="F221" s="71"/>
      <c r="G221" s="40" t="s">
        <v>286</v>
      </c>
      <c r="H221" s="40" t="s">
        <v>669</v>
      </c>
      <c r="I221" s="40" t="str">
        <f>IF(J221&lt;=20,"Surface Bureau (SB)",IF(J221&lt;=40,"Surf de Réunion (SR)",IF(J221&lt;=100,"Surf Annexe de Travail (SAT)",IF(J221&lt;=110,"Surf Légale &amp; Sociale (SLS)",IF(J221&lt;=125,"Surf spécifique (SP)",IF(J221&lt;=155,"Surf Services Généraux (SSG)",IF(J221&lt;=165,"Restauration",IF(J221&lt;=180,"Logt de fonction",IF(J221&lt;=195,"Autres surf",IF(J221&lt;=210,"Elts structurels",IF(J221&lt;=230,"Local technique",IF(J221&lt;=240,"Caves et sous-sols",IF(J221&lt;=300,"Circulation",IF(J221&lt;=309,"Combles, caves et ss-sols",IF(J221&lt;=315,"Prolongt ext",IF(J221&lt;=330,"Parking ss-terrain",IF(J221&lt;=350,"Terrasse",IF(J221&lt;=405,"Vides dont trémies","Marches et rampes"))))))))))))))))))</f>
        <v>Surf de Réunion (SR)</v>
      </c>
      <c r="J221" s="40">
        <v>24</v>
      </c>
      <c r="K221" s="39">
        <f>IF(J221&lt;=48,E221,"")</f>
        <v>12.09</v>
      </c>
      <c r="L221" s="39">
        <f>IF($J221&lt;=193,$E221,"")</f>
        <v>12.09</v>
      </c>
      <c r="M221" s="39">
        <f>IF($J221&lt;=243,$E221,"")</f>
        <v>12.09</v>
      </c>
      <c r="N221" s="39">
        <f>IF($J221&lt;=413,$E221,"")</f>
        <v>12.09</v>
      </c>
      <c r="O221" s="1">
        <v>1</v>
      </c>
    </row>
    <row r="222" spans="1:15" ht="15.75" customHeight="1">
      <c r="A222" s="40" t="s">
        <v>301</v>
      </c>
      <c r="B222" s="43" t="s">
        <v>7</v>
      </c>
      <c r="C222" s="44" t="s">
        <v>6</v>
      </c>
      <c r="D222" s="43" t="s">
        <v>256</v>
      </c>
      <c r="E222" s="72">
        <v>11.15</v>
      </c>
      <c r="F222" s="71">
        <v>1</v>
      </c>
      <c r="G222" s="40" t="s">
        <v>286</v>
      </c>
      <c r="H222" s="40" t="s">
        <v>118</v>
      </c>
      <c r="I222" s="40" t="str">
        <f>IF(J222&lt;=20,"Surface Bureau (SB)",IF(J222&lt;=40,"Surf de Réunion (SR)",IF(J222&lt;=100,"Surf Annexe de Travail (SAT)",IF(J222&lt;=110,"Surf Légale &amp; Sociale (SLS)",IF(J222&lt;=125,"Surf spécifique (SP)",IF(J222&lt;=155,"Surf Services Généraux (SSG)",IF(J222&lt;=165,"Restauration",IF(J222&lt;=180,"Logt de fonction",IF(J222&lt;=195,"Autres surf",IF(J222&lt;=210,"Elts structurels",IF(J222&lt;=230,"Local technique",IF(J222&lt;=240,"Caves et sous-sols",IF(J222&lt;=300,"Circulation",IF(J222&lt;=309,"Combles, caves et ss-sols",IF(J222&lt;=315,"Prolongt ext",IF(J222&lt;=330,"Parking ss-terrain",IF(J222&lt;=350,"Terrasse",IF(J222&lt;=405,"Vides dont trémies","Marches et rampes"))))))))))))))))))</f>
        <v>Surface Bureau (SB)</v>
      </c>
      <c r="J222" s="40">
        <v>1</v>
      </c>
      <c r="K222" s="39">
        <f>IF(J222&lt;=48,E222,"")</f>
        <v>11.15</v>
      </c>
      <c r="L222" s="39">
        <f>IF($J222&lt;=193,$E222,"")</f>
        <v>11.15</v>
      </c>
      <c r="M222" s="39">
        <f>IF($J222&lt;=243,$E222,"")</f>
        <v>11.15</v>
      </c>
      <c r="N222" s="39">
        <f>IF($J222&lt;=413,$E222,"")</f>
        <v>11.15</v>
      </c>
      <c r="O222" s="1">
        <v>1</v>
      </c>
    </row>
    <row r="223" spans="1:15" ht="15.75" customHeight="1">
      <c r="A223" s="40" t="s">
        <v>300</v>
      </c>
      <c r="B223" s="43" t="s">
        <v>7</v>
      </c>
      <c r="C223" s="44" t="s">
        <v>6</v>
      </c>
      <c r="D223" s="43" t="s">
        <v>256</v>
      </c>
      <c r="E223" s="72">
        <v>22.45</v>
      </c>
      <c r="F223" s="71">
        <v>2</v>
      </c>
      <c r="G223" s="40" t="s">
        <v>286</v>
      </c>
      <c r="H223" s="40" t="s">
        <v>118</v>
      </c>
      <c r="I223" s="40" t="str">
        <f>IF(J223&lt;=20,"Surface Bureau (SB)",IF(J223&lt;=40,"Surf de Réunion (SR)",IF(J223&lt;=100,"Surf Annexe de Travail (SAT)",IF(J223&lt;=110,"Surf Légale &amp; Sociale (SLS)",IF(J223&lt;=125,"Surf spécifique (SP)",IF(J223&lt;=155,"Surf Services Généraux (SSG)",IF(J223&lt;=165,"Restauration",IF(J223&lt;=180,"Logt de fonction",IF(J223&lt;=195,"Autres surf",IF(J223&lt;=210,"Elts structurels",IF(J223&lt;=230,"Local technique",IF(J223&lt;=240,"Caves et sous-sols",IF(J223&lt;=300,"Circulation",IF(J223&lt;=309,"Combles, caves et ss-sols",IF(J223&lt;=315,"Prolongt ext",IF(J223&lt;=330,"Parking ss-terrain",IF(J223&lt;=350,"Terrasse",IF(J223&lt;=405,"Vides dont trémies","Marches et rampes"))))))))))))))))))</f>
        <v>Surface Bureau (SB)</v>
      </c>
      <c r="J223" s="40">
        <v>1</v>
      </c>
      <c r="K223" s="39">
        <f>IF(J223&lt;=48,E223,"")</f>
        <v>22.45</v>
      </c>
      <c r="L223" s="39">
        <f>IF($J223&lt;=193,$E223,"")</f>
        <v>22.45</v>
      </c>
      <c r="M223" s="39">
        <f>IF($J223&lt;=243,$E223,"")</f>
        <v>22.45</v>
      </c>
      <c r="N223" s="39">
        <f>IF($J223&lt;=413,$E223,"")</f>
        <v>22.45</v>
      </c>
      <c r="O223" s="1">
        <v>1</v>
      </c>
    </row>
    <row r="224" spans="1:15" ht="15.75" customHeight="1">
      <c r="A224" s="40" t="s">
        <v>299</v>
      </c>
      <c r="B224" s="43" t="s">
        <v>7</v>
      </c>
      <c r="C224" s="44" t="s">
        <v>122</v>
      </c>
      <c r="D224" s="43" t="s">
        <v>256</v>
      </c>
      <c r="E224" s="72">
        <v>22.21</v>
      </c>
      <c r="F224" s="71">
        <v>2</v>
      </c>
      <c r="G224" s="40" t="s">
        <v>286</v>
      </c>
      <c r="H224" s="40" t="s">
        <v>118</v>
      </c>
      <c r="I224" s="40" t="str">
        <f>IF(J224&lt;=20,"Surface Bureau (SB)",IF(J224&lt;=40,"Surf de Réunion (SR)",IF(J224&lt;=100,"Surf Annexe de Travail (SAT)",IF(J224&lt;=110,"Surf Légale &amp; Sociale (SLS)",IF(J224&lt;=125,"Surf spécifique (SP)",IF(J224&lt;=155,"Surf Services Généraux (SSG)",IF(J224&lt;=165,"Restauration",IF(J224&lt;=180,"Logt de fonction",IF(J224&lt;=195,"Autres surf",IF(J224&lt;=210,"Elts structurels",IF(J224&lt;=230,"Local technique",IF(J224&lt;=240,"Caves et sous-sols",IF(J224&lt;=300,"Circulation",IF(J224&lt;=309,"Combles, caves et ss-sols",IF(J224&lt;=315,"Prolongt ext",IF(J224&lt;=330,"Parking ss-terrain",IF(J224&lt;=350,"Terrasse",IF(J224&lt;=405,"Vides dont trémies","Marches et rampes"))))))))))))))))))</f>
        <v>Surface Bureau (SB)</v>
      </c>
      <c r="J224" s="40">
        <v>1</v>
      </c>
      <c r="K224" s="39">
        <f>IF(J224&lt;=48,E224,"")</f>
        <v>22.21</v>
      </c>
      <c r="L224" s="39">
        <f>IF($J224&lt;=193,$E224,"")</f>
        <v>22.21</v>
      </c>
      <c r="M224" s="39">
        <f>IF($J224&lt;=243,$E224,"")</f>
        <v>22.21</v>
      </c>
      <c r="N224" s="39">
        <f>IF($J224&lt;=413,$E224,"")</f>
        <v>22.21</v>
      </c>
      <c r="O224" s="1">
        <v>1</v>
      </c>
    </row>
    <row r="225" spans="1:29" ht="15.75" customHeight="1">
      <c r="A225" s="40" t="s">
        <v>27</v>
      </c>
      <c r="B225" s="43" t="s">
        <v>7</v>
      </c>
      <c r="C225" s="44" t="s">
        <v>76</v>
      </c>
      <c r="D225" s="43" t="s">
        <v>256</v>
      </c>
      <c r="E225" s="72">
        <v>138.91890000000001</v>
      </c>
      <c r="F225" s="71"/>
      <c r="G225" s="40" t="s">
        <v>49</v>
      </c>
      <c r="H225" s="40" t="s">
        <v>667</v>
      </c>
      <c r="I225" s="40" t="str">
        <f>IF(J225&lt;=20,"Surface Bureau (SB)",IF(J225&lt;=40,"Surf de Réunion (SR)",IF(J225&lt;=100,"Surf Annexe de Travail (SAT)",IF(J225&lt;=110,"Surf Légale &amp; Sociale (SLS)",IF(J225&lt;=125,"Surf spécifique (SP)",IF(J225&lt;=155,"Surf Services Généraux (SSG)",IF(J225&lt;=165,"Restauration",IF(J225&lt;=180,"Logt de fonction",IF(J225&lt;=195,"Autres surf",IF(J225&lt;=210,"Elts structurels",IF(J225&lt;=230,"Local technique",IF(J225&lt;=240,"Caves et sous-sols",IF(J225&lt;=300,"Circulation",IF(J225&lt;=309,"Combles, caves et ss-sols",IF(J225&lt;=315,"Prolongt ext",IF(J225&lt;=330,"Parking ss-terrain",IF(J225&lt;=350,"Terrasse",IF(J225&lt;=405,"Vides dont trémies","Marches et rampes"))))))))))))))))))</f>
        <v>Surf spécifique (SP)</v>
      </c>
      <c r="J225" s="40">
        <v>111</v>
      </c>
      <c r="K225" s="39" t="str">
        <f>IF(J225&lt;=48,E225,"")</f>
        <v/>
      </c>
      <c r="L225" s="39">
        <f>IF($J225&lt;=193,$E225,"")</f>
        <v>138.91890000000001</v>
      </c>
      <c r="M225" s="39">
        <f>IF($J225&lt;=243,$E225,"")</f>
        <v>138.91890000000001</v>
      </c>
      <c r="N225" s="39">
        <f>IF($J225&lt;=413,$E225,"")</f>
        <v>138.91890000000001</v>
      </c>
      <c r="O225" s="4">
        <v>1</v>
      </c>
      <c r="P225" s="4"/>
      <c r="T225" s="4"/>
      <c r="U225" s="4"/>
      <c r="V225" s="4"/>
      <c r="W225" s="4"/>
      <c r="X225" s="4"/>
      <c r="Y225" s="4"/>
      <c r="Z225" s="4"/>
      <c r="AA225" s="4"/>
      <c r="AB225" s="4"/>
      <c r="AC225" s="4"/>
    </row>
    <row r="226" spans="1:29" ht="15.75" customHeight="1">
      <c r="A226" s="40" t="s">
        <v>27</v>
      </c>
      <c r="B226" s="43" t="s">
        <v>7</v>
      </c>
      <c r="C226" s="44" t="s">
        <v>298</v>
      </c>
      <c r="D226" s="43" t="s">
        <v>256</v>
      </c>
      <c r="E226" s="72">
        <v>58.653599999999997</v>
      </c>
      <c r="F226" s="71"/>
      <c r="G226" s="40" t="s">
        <v>49</v>
      </c>
      <c r="H226" s="40" t="s">
        <v>667</v>
      </c>
      <c r="I226" s="40" t="str">
        <f>IF(J226&lt;=20,"Surface Bureau (SB)",IF(J226&lt;=40,"Surf de Réunion (SR)",IF(J226&lt;=100,"Surf Annexe de Travail (SAT)",IF(J226&lt;=110,"Surf Légale &amp; Sociale (SLS)",IF(J226&lt;=125,"Surf spécifique (SP)",IF(J226&lt;=155,"Surf Services Généraux (SSG)",IF(J226&lt;=165,"Restauration",IF(J226&lt;=180,"Logt de fonction",IF(J226&lt;=195,"Autres surf",IF(J226&lt;=210,"Elts structurels",IF(J226&lt;=230,"Local technique",IF(J226&lt;=240,"Caves et sous-sols",IF(J226&lt;=300,"Circulation",IF(J226&lt;=309,"Combles, caves et ss-sols",IF(J226&lt;=315,"Prolongt ext",IF(J226&lt;=330,"Parking ss-terrain",IF(J226&lt;=350,"Terrasse",IF(J226&lt;=405,"Vides dont trémies","Marches et rampes"))))))))))))))))))</f>
        <v>Surf spécifique (SP)</v>
      </c>
      <c r="J226" s="40">
        <v>111</v>
      </c>
      <c r="K226" s="39" t="str">
        <f>IF(J226&lt;=48,E226,"")</f>
        <v/>
      </c>
      <c r="L226" s="39">
        <f>IF($J226&lt;=193,$E226,"")</f>
        <v>58.653599999999997</v>
      </c>
      <c r="M226" s="39">
        <f>IF($J226&lt;=243,$E226,"")</f>
        <v>58.653599999999997</v>
      </c>
      <c r="N226" s="39">
        <f>IF($J226&lt;=413,$E226,"")</f>
        <v>58.653599999999997</v>
      </c>
      <c r="O226" s="4"/>
      <c r="P226" s="4"/>
      <c r="T226" s="4"/>
      <c r="U226" s="4"/>
      <c r="V226" s="4"/>
      <c r="W226" s="4"/>
      <c r="X226" s="4"/>
      <c r="Y226" s="4"/>
      <c r="Z226" s="4"/>
      <c r="AA226" s="4"/>
      <c r="AB226" s="4"/>
      <c r="AC226" s="4"/>
    </row>
    <row r="227" spans="1:29" ht="15.75" customHeight="1">
      <c r="A227" s="40" t="s">
        <v>297</v>
      </c>
      <c r="B227" s="43" t="s">
        <v>7</v>
      </c>
      <c r="C227" s="44" t="s">
        <v>270</v>
      </c>
      <c r="D227" s="43" t="s">
        <v>256</v>
      </c>
      <c r="E227" s="72">
        <v>10.265700000000001</v>
      </c>
      <c r="F227" s="71"/>
      <c r="G227" s="40" t="s">
        <v>269</v>
      </c>
      <c r="H227" s="40" t="s">
        <v>656</v>
      </c>
      <c r="I227" s="40" t="str">
        <f>IF(J227&lt;=20,"Surface Bureau (SB)",IF(J227&lt;=40,"Surf de Réunion (SR)",IF(J227&lt;=100,"Surf Annexe de Travail (SAT)",IF(J227&lt;=110,"Surf Légale &amp; Sociale (SLS)",IF(J227&lt;=125,"Surf spécifique (SP)",IF(J227&lt;=155,"Surf Services Généraux (SSG)",IF(J227&lt;=165,"Restauration",IF(J227&lt;=180,"Logt de fonction",IF(J227&lt;=195,"Autres surf",IF(J227&lt;=210,"Elts structurels",IF(J227&lt;=230,"Local technique",IF(J227&lt;=240,"Caves et sous-sols",IF(J227&lt;=300,"Circulation",IF(J227&lt;=309,"Combles, caves et ss-sols",IF(J227&lt;=315,"Prolongt ext",IF(J227&lt;=330,"Parking ss-terrain",IF(J227&lt;=350,"Terrasse",IF(J227&lt;=405,"Vides dont trémies","Marches et rampes"))))))))))))))))))</f>
        <v>Surf Annexe de Travail (SAT)</v>
      </c>
      <c r="J227" s="40">
        <v>43</v>
      </c>
      <c r="K227" s="39">
        <f>IF(J227&lt;=48,E227,"")</f>
        <v>10.265700000000001</v>
      </c>
      <c r="L227" s="39">
        <f>IF($J227&lt;=193,$E227,"")</f>
        <v>10.265700000000001</v>
      </c>
      <c r="M227" s="39">
        <f>IF($J227&lt;=243,$E227,"")</f>
        <v>10.265700000000001</v>
      </c>
      <c r="N227" s="39">
        <f>IF($J227&lt;=413,$E227,"")</f>
        <v>10.265700000000001</v>
      </c>
      <c r="O227" s="4">
        <v>1</v>
      </c>
      <c r="P227" s="4"/>
      <c r="T227" s="4"/>
      <c r="U227" s="4"/>
      <c r="V227" s="4"/>
      <c r="W227" s="4"/>
      <c r="X227" s="4"/>
      <c r="Y227" s="4"/>
      <c r="Z227" s="4"/>
      <c r="AA227" s="4"/>
      <c r="AB227" s="4"/>
      <c r="AC227" s="4"/>
    </row>
    <row r="228" spans="1:29" ht="15.75" customHeight="1" thickBot="1">
      <c r="A228" s="26" t="s">
        <v>296</v>
      </c>
      <c r="B228" s="26" t="s">
        <v>7</v>
      </c>
      <c r="C228" s="51" t="s">
        <v>267</v>
      </c>
      <c r="D228" s="26" t="s">
        <v>256</v>
      </c>
      <c r="E228" s="28">
        <v>7.9981999999999998</v>
      </c>
      <c r="F228" s="27"/>
      <c r="G228" s="26" t="s">
        <v>49</v>
      </c>
      <c r="H228" s="26" t="s">
        <v>657</v>
      </c>
      <c r="I228" s="26" t="str">
        <f>IF(J228&lt;=20,"Surface Bureau (SB)",IF(J228&lt;=40,"Surf de Réunion (SR)",IF(J228&lt;=100,"Surf Annexe de Travail (SAT)",IF(J228&lt;=110,"Surf Légale &amp; Sociale (SLS)",IF(J228&lt;=125,"Surf spécifique (SP)",IF(J228&lt;=155,"Surf Services Généraux (SSG)",IF(J228&lt;=165,"Restauration",IF(J228&lt;=180,"Logt de fonction",IF(J228&lt;=195,"Autres surf",IF(J228&lt;=210,"Elts structurels",IF(J228&lt;=230,"Local technique",IF(J228&lt;=240,"Caves et sous-sols",IF(J228&lt;=300,"Circulation",IF(J228&lt;=309,"Combles, caves et ss-sols",IF(J228&lt;=315,"Prolongt ext",IF(J228&lt;=330,"Parking ss-terrain",IF(J228&lt;=350,"Terrasse",IF(J228&lt;=405,"Vides dont trémies","Marches et rampes"))))))))))))))))))</f>
        <v>Surf spécifique (SP)</v>
      </c>
      <c r="J228" s="26">
        <v>112</v>
      </c>
      <c r="K228" s="25" t="str">
        <f>IF(J228&lt;=48,E228,"")</f>
        <v/>
      </c>
      <c r="L228" s="25">
        <f>IF($J228&lt;=193,$E228,"")</f>
        <v>7.9981999999999998</v>
      </c>
      <c r="M228" s="25">
        <f>IF($J228&lt;=243,$E228,"")</f>
        <v>7.9981999999999998</v>
      </c>
      <c r="N228" s="25">
        <f>IF($J228&lt;=413,$E228,"")</f>
        <v>7.9981999999999998</v>
      </c>
      <c r="O228" s="4">
        <v>1</v>
      </c>
      <c r="P228" s="4"/>
      <c r="T228" s="4"/>
      <c r="U228" s="4"/>
      <c r="V228" s="4"/>
      <c r="W228" s="4"/>
      <c r="X228" s="4"/>
      <c r="Y228" s="4"/>
      <c r="Z228" s="4"/>
      <c r="AA228" s="4"/>
      <c r="AB228" s="4"/>
      <c r="AC228" s="4"/>
    </row>
    <row r="229" spans="1:29" ht="15.75" customHeight="1">
      <c r="A229" s="40" t="s">
        <v>295</v>
      </c>
      <c r="B229" s="43" t="s">
        <v>7</v>
      </c>
      <c r="C229" s="100" t="s">
        <v>294</v>
      </c>
      <c r="D229" s="36" t="s">
        <v>256</v>
      </c>
      <c r="E229" s="72">
        <v>53.04</v>
      </c>
      <c r="F229" s="71"/>
      <c r="G229" s="40" t="s">
        <v>49</v>
      </c>
      <c r="H229" s="58" t="s">
        <v>667</v>
      </c>
      <c r="I229" s="40" t="str">
        <f>IF(J229&lt;=20,"Surface Bureau (SB)",IF(J229&lt;=40,"Surf de Réunion (SR)",IF(J229&lt;=100,"Surf Annexe de Travail (SAT)",IF(J229&lt;=110,"Surf Légale &amp; Sociale (SLS)",IF(J229&lt;=125,"Surf spécifique (SP)",IF(J229&lt;=155,"Surf Services Généraux (SSG)",IF(J229&lt;=165,"Restauration",IF(J229&lt;=180,"Logt de fonction",IF(J229&lt;=195,"Autres surf",IF(J229&lt;=210,"Elts structurels",IF(J229&lt;=230,"Local technique",IF(J229&lt;=240,"Caves et sous-sols",IF(J229&lt;=300,"Circulation",IF(J229&lt;=309,"Combles, caves et ss-sols",IF(J229&lt;=315,"Prolongt ext",IF(J229&lt;=330,"Parking ss-terrain",IF(J229&lt;=350,"Terrasse",IF(J229&lt;=405,"Vides dont trémies","Marches et rampes"))))))))))))))))))</f>
        <v>Surf spécifique (SP)</v>
      </c>
      <c r="J229" s="40">
        <v>111</v>
      </c>
      <c r="K229" s="32" t="str">
        <f>IF(J229&lt;=48,E229,"")</f>
        <v/>
      </c>
      <c r="L229" s="32">
        <f>IF($J229&lt;=193,$E229,"")</f>
        <v>53.04</v>
      </c>
      <c r="M229" s="32">
        <f>IF($J229&lt;=243,$E229,"")</f>
        <v>53.04</v>
      </c>
      <c r="N229" s="32">
        <f>IF($J229&lt;=413,$E229,"")</f>
        <v>53.04</v>
      </c>
      <c r="O229" s="1">
        <v>1</v>
      </c>
    </row>
    <row r="230" spans="1:29" ht="15.75" customHeight="1">
      <c r="A230" s="40"/>
      <c r="B230" s="43" t="s">
        <v>7</v>
      </c>
      <c r="C230" s="100" t="s">
        <v>293</v>
      </c>
      <c r="D230" s="43" t="s">
        <v>256</v>
      </c>
      <c r="E230" s="72">
        <v>240.42400000000001</v>
      </c>
      <c r="F230" s="71"/>
      <c r="G230" s="40" t="s">
        <v>49</v>
      </c>
      <c r="H230" s="40" t="s">
        <v>670</v>
      </c>
      <c r="I230" s="40" t="str">
        <f>IF(J230&lt;=20,"Surface Bureau (SB)",IF(J230&lt;=40,"Surf de Réunion (SR)",IF(J230&lt;=100,"Surf Annexe de Travail (SAT)",IF(J230&lt;=110,"Surf Légale &amp; Sociale (SLS)",IF(J230&lt;=125,"Surf spécifique (SP)",IF(J230&lt;=155,"Surf Services Généraux (SSG)",IF(J230&lt;=165,"Restauration",IF(J230&lt;=180,"Logt de fonction",IF(J230&lt;=195,"Autres surf",IF(J230&lt;=210,"Elts structurels",IF(J230&lt;=230,"Local technique",IF(J230&lt;=240,"Caves et sous-sols",IF(J230&lt;=300,"Circulation",IF(J230&lt;=309,"Combles, caves et ss-sols",IF(J230&lt;=315,"Prolongt ext",IF(J230&lt;=330,"Parking ss-terrain",IF(J230&lt;=350,"Terrasse",IF(J230&lt;=405,"Vides dont trémies","Marches et rampes"))))))))))))))))))</f>
        <v>Surf spécifique (SP)</v>
      </c>
      <c r="J230" s="40">
        <v>117</v>
      </c>
      <c r="K230" s="39" t="str">
        <f>IF(J230&lt;=48,E230,"")</f>
        <v/>
      </c>
      <c r="L230" s="39">
        <f>IF($J230&lt;=193,$E230,"")</f>
        <v>240.42400000000001</v>
      </c>
      <c r="M230" s="39">
        <f>IF($J230&lt;=243,$E230,"")</f>
        <v>240.42400000000001</v>
      </c>
      <c r="N230" s="39">
        <f>IF($J230&lt;=413,$E230,"")</f>
        <v>240.42400000000001</v>
      </c>
      <c r="O230" s="1">
        <v>1</v>
      </c>
    </row>
    <row r="231" spans="1:29" ht="15.75" customHeight="1">
      <c r="A231" s="40" t="s">
        <v>292</v>
      </c>
      <c r="B231" s="43" t="s">
        <v>7</v>
      </c>
      <c r="C231" s="100" t="s">
        <v>291</v>
      </c>
      <c r="D231" s="43" t="s">
        <v>256</v>
      </c>
      <c r="E231" s="72">
        <v>7.1260000000000003</v>
      </c>
      <c r="F231" s="71"/>
      <c r="G231" s="3" t="s">
        <v>49</v>
      </c>
      <c r="H231" s="40" t="s">
        <v>657</v>
      </c>
      <c r="I231" s="40" t="str">
        <f>IF(J231&lt;=20,"Surface Bureau (SB)",IF(J231&lt;=40,"Surf de Réunion (SR)",IF(J231&lt;=100,"Surf Annexe de Travail (SAT)",IF(J231&lt;=110,"Surf Légale &amp; Sociale (SLS)",IF(J231&lt;=125,"Surf spécifique (SP)",IF(J231&lt;=155,"Surf Services Généraux (SSG)",IF(J231&lt;=165,"Restauration",IF(J231&lt;=180,"Logt de fonction",IF(J231&lt;=195,"Autres surf",IF(J231&lt;=210,"Elts structurels",IF(J231&lt;=230,"Local technique",IF(J231&lt;=240,"Caves et sous-sols",IF(J231&lt;=300,"Circulation",IF(J231&lt;=309,"Combles, caves et ss-sols",IF(J231&lt;=315,"Prolongt ext",IF(J231&lt;=330,"Parking ss-terrain",IF(J231&lt;=350,"Terrasse",IF(J231&lt;=405,"Vides dont trémies","Marches et rampes"))))))))))))))))))</f>
        <v>Surf spécifique (SP)</v>
      </c>
      <c r="J231" s="40">
        <v>112</v>
      </c>
      <c r="K231" s="39" t="str">
        <f>IF(J231&lt;=48,E231,"")</f>
        <v/>
      </c>
      <c r="L231" s="39">
        <f>IF($J231&lt;=193,$E231,"")</f>
        <v>7.1260000000000003</v>
      </c>
      <c r="M231" s="39">
        <f>IF($J231&lt;=243,$E231,"")</f>
        <v>7.1260000000000003</v>
      </c>
      <c r="N231" s="39">
        <f>IF($J231&lt;=413,$E231,"")</f>
        <v>7.1260000000000003</v>
      </c>
      <c r="O231" s="1">
        <v>1</v>
      </c>
    </row>
    <row r="232" spans="1:29" ht="15.75" customHeight="1">
      <c r="A232" s="40" t="s">
        <v>290</v>
      </c>
      <c r="B232" s="43" t="s">
        <v>7</v>
      </c>
      <c r="C232" s="100" t="s">
        <v>289</v>
      </c>
      <c r="D232" s="43" t="s">
        <v>256</v>
      </c>
      <c r="E232" s="6">
        <v>7.6971999999999996</v>
      </c>
      <c r="F232" s="71"/>
      <c r="G232" s="40" t="s">
        <v>49</v>
      </c>
      <c r="H232" s="40" t="s">
        <v>657</v>
      </c>
      <c r="I232" s="40" t="str">
        <f>IF(J232&lt;=20,"Surface Bureau (SB)",IF(J232&lt;=40,"Surf de Réunion (SR)",IF(J232&lt;=100,"Surf Annexe de Travail (SAT)",IF(J232&lt;=110,"Surf Légale &amp; Sociale (SLS)",IF(J232&lt;=125,"Surf spécifique (SP)",IF(J232&lt;=155,"Surf Services Généraux (SSG)",IF(J232&lt;=165,"Restauration",IF(J232&lt;=180,"Logt de fonction",IF(J232&lt;=195,"Autres surf",IF(J232&lt;=210,"Elts structurels",IF(J232&lt;=230,"Local technique",IF(J232&lt;=240,"Caves et sous-sols",IF(J232&lt;=300,"Circulation",IF(J232&lt;=309,"Combles, caves et ss-sols",IF(J232&lt;=315,"Prolongt ext",IF(J232&lt;=330,"Parking ss-terrain",IF(J232&lt;=350,"Terrasse",IF(J232&lt;=405,"Vides dont trémies","Marches et rampes"))))))))))))))))))</f>
        <v>Surf spécifique (SP)</v>
      </c>
      <c r="J232" s="40">
        <v>112</v>
      </c>
      <c r="K232" s="39" t="str">
        <f>IF(J232&lt;=48,E232,"")</f>
        <v/>
      </c>
      <c r="L232" s="39">
        <f>IF($J232&lt;=193,$E232,"")</f>
        <v>7.6971999999999996</v>
      </c>
      <c r="M232" s="39">
        <f>IF($J232&lt;=243,$E232,"")</f>
        <v>7.6971999999999996</v>
      </c>
      <c r="N232" s="39">
        <f>IF($J232&lt;=413,$E232,"")</f>
        <v>7.6971999999999996</v>
      </c>
      <c r="O232" s="1">
        <v>1</v>
      </c>
    </row>
    <row r="233" spans="1:29" ht="15.75" customHeight="1">
      <c r="A233" s="40" t="s">
        <v>288</v>
      </c>
      <c r="B233" s="43" t="s">
        <v>7</v>
      </c>
      <c r="C233" s="44" t="s">
        <v>115</v>
      </c>
      <c r="D233" s="43" t="s">
        <v>256</v>
      </c>
      <c r="E233" s="72">
        <v>29.4</v>
      </c>
      <c r="F233" s="71"/>
      <c r="G233" s="40" t="s">
        <v>49</v>
      </c>
      <c r="H233" s="40" t="s">
        <v>669</v>
      </c>
      <c r="I233" s="40" t="str">
        <f>IF(J233&lt;=20,"Surface Bureau (SB)",IF(J233&lt;=40,"Surf de Réunion (SR)",IF(J233&lt;=100,"Surf Annexe de Travail (SAT)",IF(J233&lt;=110,"Surf Légale &amp; Sociale (SLS)",IF(J233&lt;=125,"Surf spécifique (SP)",IF(J233&lt;=155,"Surf Services Généraux (SSG)",IF(J233&lt;=165,"Restauration",IF(J233&lt;=180,"Logt de fonction",IF(J233&lt;=195,"Autres surf",IF(J233&lt;=210,"Elts structurels",IF(J233&lt;=230,"Local technique",IF(J233&lt;=240,"Caves et sous-sols",IF(J233&lt;=300,"Circulation",IF(J233&lt;=309,"Combles, caves et ss-sols",IF(J233&lt;=315,"Prolongt ext",IF(J233&lt;=330,"Parking ss-terrain",IF(J233&lt;=350,"Terrasse",IF(J233&lt;=405,"Vides dont trémies","Marches et rampes"))))))))))))))))))</f>
        <v>Surf de Réunion (SR)</v>
      </c>
      <c r="J233" s="40">
        <v>24</v>
      </c>
      <c r="K233" s="39">
        <f>IF(J233&lt;=48,E233,"")</f>
        <v>29.4</v>
      </c>
      <c r="L233" s="39">
        <f>IF($J233&lt;=193,$E233,"")</f>
        <v>29.4</v>
      </c>
      <c r="M233" s="39">
        <f>IF($J233&lt;=243,$E233,"")</f>
        <v>29.4</v>
      </c>
      <c r="N233" s="39">
        <f>IF($J233&lt;=413,$E233,"")</f>
        <v>29.4</v>
      </c>
      <c r="O233" s="1">
        <v>1</v>
      </c>
    </row>
    <row r="234" spans="1:29" ht="15.75" customHeight="1">
      <c r="A234" s="40" t="s">
        <v>287</v>
      </c>
      <c r="B234" s="43" t="s">
        <v>7</v>
      </c>
      <c r="C234" s="44" t="s">
        <v>90</v>
      </c>
      <c r="D234" s="43" t="s">
        <v>256</v>
      </c>
      <c r="E234" s="72">
        <v>5.84</v>
      </c>
      <c r="F234" s="71"/>
      <c r="G234" s="40" t="s">
        <v>286</v>
      </c>
      <c r="H234" s="40" t="s">
        <v>118</v>
      </c>
      <c r="I234" s="40" t="str">
        <f>IF(J234&lt;=20,"Surface Bureau (SB)",IF(J234&lt;=40,"Surf de Réunion (SR)",IF(J234&lt;=100,"Surf Annexe de Travail (SAT)",IF(J234&lt;=110,"Surf Légale &amp; Sociale (SLS)",IF(J234&lt;=125,"Surf spécifique (SP)",IF(J234&lt;=155,"Surf Services Généraux (SSG)",IF(J234&lt;=165,"Restauration",IF(J234&lt;=180,"Logt de fonction",IF(J234&lt;=195,"Autres surf",IF(J234&lt;=210,"Elts structurels",IF(J234&lt;=230,"Local technique",IF(J234&lt;=240,"Caves et sous-sols",IF(J234&lt;=300,"Circulation",IF(J234&lt;=309,"Combles, caves et ss-sols",IF(J234&lt;=315,"Prolongt ext",IF(J234&lt;=330,"Parking ss-terrain",IF(J234&lt;=350,"Terrasse",IF(J234&lt;=405,"Vides dont trémies","Marches et rampes"))))))))))))))))))</f>
        <v>Surface Bureau (SB)</v>
      </c>
      <c r="J234" s="40">
        <v>2</v>
      </c>
      <c r="K234" s="39">
        <f>IF(J234&lt;=48,E234,"")</f>
        <v>5.84</v>
      </c>
      <c r="L234" s="39">
        <f>IF($J234&lt;=193,$E234,"")</f>
        <v>5.84</v>
      </c>
      <c r="M234" s="39">
        <f>IF($J234&lt;=243,$E234,"")</f>
        <v>5.84</v>
      </c>
      <c r="N234" s="39">
        <f>IF($J234&lt;=413,$E234,"")</f>
        <v>5.84</v>
      </c>
      <c r="O234" s="1">
        <v>1</v>
      </c>
    </row>
    <row r="235" spans="1:29" ht="15.75" customHeight="1">
      <c r="A235" s="40" t="s">
        <v>285</v>
      </c>
      <c r="B235" s="43" t="s">
        <v>7</v>
      </c>
      <c r="C235" s="44" t="s">
        <v>6</v>
      </c>
      <c r="D235" s="43" t="s">
        <v>256</v>
      </c>
      <c r="E235" s="72">
        <v>10.97</v>
      </c>
      <c r="F235" s="71">
        <v>1</v>
      </c>
      <c r="G235" s="40" t="s">
        <v>49</v>
      </c>
      <c r="H235" s="40" t="s">
        <v>118</v>
      </c>
      <c r="I235" s="40" t="str">
        <f>IF(J235&lt;=20,"Surface Bureau (SB)",IF(J235&lt;=40,"Surf de Réunion (SR)",IF(J235&lt;=100,"Surf Annexe de Travail (SAT)",IF(J235&lt;=110,"Surf Légale &amp; Sociale (SLS)",IF(J235&lt;=125,"Surf spécifique (SP)",IF(J235&lt;=155,"Surf Services Généraux (SSG)",IF(J235&lt;=165,"Restauration",IF(J235&lt;=180,"Logt de fonction",IF(J235&lt;=195,"Autres surf",IF(J235&lt;=210,"Elts structurels",IF(J235&lt;=230,"Local technique",IF(J235&lt;=240,"Caves et sous-sols",IF(J235&lt;=300,"Circulation",IF(J235&lt;=309,"Combles, caves et ss-sols",IF(J235&lt;=315,"Prolongt ext",IF(J235&lt;=330,"Parking ss-terrain",IF(J235&lt;=350,"Terrasse",IF(J235&lt;=405,"Vides dont trémies","Marches et rampes"))))))))))))))))))</f>
        <v>Surface Bureau (SB)</v>
      </c>
      <c r="J235" s="40">
        <v>1</v>
      </c>
      <c r="K235" s="39">
        <f>IF(J235&lt;=48,E235,"")</f>
        <v>10.97</v>
      </c>
      <c r="L235" s="39">
        <f>IF($J235&lt;=193,$E235,"")</f>
        <v>10.97</v>
      </c>
      <c r="M235" s="39">
        <f>IF($J235&lt;=243,$E235,"")</f>
        <v>10.97</v>
      </c>
      <c r="N235" s="39">
        <f>IF($J235&lt;=413,$E235,"")</f>
        <v>10.97</v>
      </c>
      <c r="O235" s="1">
        <v>1</v>
      </c>
    </row>
    <row r="236" spans="1:29" ht="15.75" customHeight="1">
      <c r="A236" s="40" t="s">
        <v>284</v>
      </c>
      <c r="B236" s="43" t="s">
        <v>7</v>
      </c>
      <c r="C236" s="44" t="s">
        <v>6</v>
      </c>
      <c r="D236" s="43" t="s">
        <v>256</v>
      </c>
      <c r="E236" s="72">
        <v>11.05</v>
      </c>
      <c r="F236" s="71">
        <v>1</v>
      </c>
      <c r="G236" s="40" t="s">
        <v>278</v>
      </c>
      <c r="H236" s="40" t="s">
        <v>118</v>
      </c>
      <c r="I236" s="40" t="str">
        <f>IF(J236&lt;=20,"Surface Bureau (SB)",IF(J236&lt;=40,"Surf de Réunion (SR)",IF(J236&lt;=100,"Surf Annexe de Travail (SAT)",IF(J236&lt;=110,"Surf Légale &amp; Sociale (SLS)",IF(J236&lt;=125,"Surf spécifique (SP)",IF(J236&lt;=155,"Surf Services Généraux (SSG)",IF(J236&lt;=165,"Restauration",IF(J236&lt;=180,"Logt de fonction",IF(J236&lt;=195,"Autres surf",IF(J236&lt;=210,"Elts structurels",IF(J236&lt;=230,"Local technique",IF(J236&lt;=240,"Caves et sous-sols",IF(J236&lt;=300,"Circulation",IF(J236&lt;=309,"Combles, caves et ss-sols",IF(J236&lt;=315,"Prolongt ext",IF(J236&lt;=330,"Parking ss-terrain",IF(J236&lt;=350,"Terrasse",IF(J236&lt;=405,"Vides dont trémies","Marches et rampes"))))))))))))))))))</f>
        <v>Surface Bureau (SB)</v>
      </c>
      <c r="J236" s="40">
        <v>1</v>
      </c>
      <c r="K236" s="39">
        <f>IF(J236&lt;=48,E236,"")</f>
        <v>11.05</v>
      </c>
      <c r="L236" s="39">
        <f>IF($J236&lt;=193,$E236,"")</f>
        <v>11.05</v>
      </c>
      <c r="M236" s="39">
        <f>IF($J236&lt;=243,$E236,"")</f>
        <v>11.05</v>
      </c>
      <c r="N236" s="39">
        <f>IF($J236&lt;=413,$E236,"")</f>
        <v>11.05</v>
      </c>
      <c r="O236" s="1">
        <v>1</v>
      </c>
    </row>
    <row r="237" spans="1:29" ht="15.75" customHeight="1">
      <c r="A237" s="40" t="s">
        <v>283</v>
      </c>
      <c r="B237" s="43" t="s">
        <v>7</v>
      </c>
      <c r="C237" s="44" t="s">
        <v>6</v>
      </c>
      <c r="D237" s="43" t="s">
        <v>256</v>
      </c>
      <c r="E237" s="72">
        <v>11.05</v>
      </c>
      <c r="F237" s="71">
        <v>1</v>
      </c>
      <c r="G237" s="40" t="s">
        <v>278</v>
      </c>
      <c r="H237" s="40" t="s">
        <v>118</v>
      </c>
      <c r="I237" s="40" t="str">
        <f>IF(J237&lt;=20,"Surface Bureau (SB)",IF(J237&lt;=40,"Surf de Réunion (SR)",IF(J237&lt;=100,"Surf Annexe de Travail (SAT)",IF(J237&lt;=110,"Surf Légale &amp; Sociale (SLS)",IF(J237&lt;=125,"Surf spécifique (SP)",IF(J237&lt;=155,"Surf Services Généraux (SSG)",IF(J237&lt;=165,"Restauration",IF(J237&lt;=180,"Logt de fonction",IF(J237&lt;=195,"Autres surf",IF(J237&lt;=210,"Elts structurels",IF(J237&lt;=230,"Local technique",IF(J237&lt;=240,"Caves et sous-sols",IF(J237&lt;=300,"Circulation",IF(J237&lt;=309,"Combles, caves et ss-sols",IF(J237&lt;=315,"Prolongt ext",IF(J237&lt;=330,"Parking ss-terrain",IF(J237&lt;=350,"Terrasse",IF(J237&lt;=405,"Vides dont trémies","Marches et rampes"))))))))))))))))))</f>
        <v>Surface Bureau (SB)</v>
      </c>
      <c r="J237" s="40">
        <v>1</v>
      </c>
      <c r="K237" s="39">
        <f>IF(J237&lt;=48,E237,"")</f>
        <v>11.05</v>
      </c>
      <c r="L237" s="39">
        <f>IF($J237&lt;=193,$E237,"")</f>
        <v>11.05</v>
      </c>
      <c r="M237" s="39">
        <f>IF($J237&lt;=243,$E237,"")</f>
        <v>11.05</v>
      </c>
      <c r="N237" s="39">
        <f>IF($J237&lt;=413,$E237,"")</f>
        <v>11.05</v>
      </c>
      <c r="O237" s="1">
        <v>1</v>
      </c>
    </row>
    <row r="238" spans="1:29" ht="15.75" customHeight="1">
      <c r="A238" s="40" t="s">
        <v>282</v>
      </c>
      <c r="B238" s="43" t="s">
        <v>7</v>
      </c>
      <c r="C238" s="44" t="s">
        <v>6</v>
      </c>
      <c r="D238" s="43" t="s">
        <v>256</v>
      </c>
      <c r="E238" s="72">
        <v>11</v>
      </c>
      <c r="F238" s="71">
        <v>1</v>
      </c>
      <c r="G238" s="40" t="s">
        <v>278</v>
      </c>
      <c r="H238" s="40" t="s">
        <v>118</v>
      </c>
      <c r="I238" s="40" t="str">
        <f>IF(J238&lt;=20,"Surface Bureau (SB)",IF(J238&lt;=40,"Surf de Réunion (SR)",IF(J238&lt;=100,"Surf Annexe de Travail (SAT)",IF(J238&lt;=110,"Surf Légale &amp; Sociale (SLS)",IF(J238&lt;=125,"Surf spécifique (SP)",IF(J238&lt;=155,"Surf Services Généraux (SSG)",IF(J238&lt;=165,"Restauration",IF(J238&lt;=180,"Logt de fonction",IF(J238&lt;=195,"Autres surf",IF(J238&lt;=210,"Elts structurels",IF(J238&lt;=230,"Local technique",IF(J238&lt;=240,"Caves et sous-sols",IF(J238&lt;=300,"Circulation",IF(J238&lt;=309,"Combles, caves et ss-sols",IF(J238&lt;=315,"Prolongt ext",IF(J238&lt;=330,"Parking ss-terrain",IF(J238&lt;=350,"Terrasse",IF(J238&lt;=405,"Vides dont trémies","Marches et rampes"))))))))))))))))))</f>
        <v>Surface Bureau (SB)</v>
      </c>
      <c r="J238" s="40">
        <v>1</v>
      </c>
      <c r="K238" s="39">
        <f>IF(J238&lt;=48,E238,"")</f>
        <v>11</v>
      </c>
      <c r="L238" s="39">
        <f>IF($J238&lt;=193,$E238,"")</f>
        <v>11</v>
      </c>
      <c r="M238" s="39">
        <f>IF($J238&lt;=243,$E238,"")</f>
        <v>11</v>
      </c>
      <c r="N238" s="39">
        <f>IF($J238&lt;=413,$E238,"")</f>
        <v>11</v>
      </c>
      <c r="O238" s="1">
        <v>1</v>
      </c>
    </row>
    <row r="239" spans="1:29" ht="15.75" customHeight="1">
      <c r="A239" s="40" t="s">
        <v>281</v>
      </c>
      <c r="B239" s="43" t="s">
        <v>7</v>
      </c>
      <c r="C239" s="44" t="s">
        <v>6</v>
      </c>
      <c r="D239" s="43" t="s">
        <v>256</v>
      </c>
      <c r="E239" s="72">
        <v>11.05</v>
      </c>
      <c r="F239" s="71">
        <v>1</v>
      </c>
      <c r="G239" s="40" t="s">
        <v>278</v>
      </c>
      <c r="H239" s="40" t="s">
        <v>118</v>
      </c>
      <c r="I239" s="40" t="str">
        <f>IF(J239&lt;=20,"Surface Bureau (SB)",IF(J239&lt;=40,"Surf de Réunion (SR)",IF(J239&lt;=100,"Surf Annexe de Travail (SAT)",IF(J239&lt;=110,"Surf Légale &amp; Sociale (SLS)",IF(J239&lt;=125,"Surf spécifique (SP)",IF(J239&lt;=155,"Surf Services Généraux (SSG)",IF(J239&lt;=165,"Restauration",IF(J239&lt;=180,"Logt de fonction",IF(J239&lt;=195,"Autres surf",IF(J239&lt;=210,"Elts structurels",IF(J239&lt;=230,"Local technique",IF(J239&lt;=240,"Caves et sous-sols",IF(J239&lt;=300,"Circulation",IF(J239&lt;=309,"Combles, caves et ss-sols",IF(J239&lt;=315,"Prolongt ext",IF(J239&lt;=330,"Parking ss-terrain",IF(J239&lt;=350,"Terrasse",IF(J239&lt;=405,"Vides dont trémies","Marches et rampes"))))))))))))))))))</f>
        <v>Surface Bureau (SB)</v>
      </c>
      <c r="J239" s="40">
        <v>1</v>
      </c>
      <c r="K239" s="39">
        <f>IF(J239&lt;=48,E239,"")</f>
        <v>11.05</v>
      </c>
      <c r="L239" s="39">
        <f>IF($J239&lt;=193,$E239,"")</f>
        <v>11.05</v>
      </c>
      <c r="M239" s="39">
        <f>IF($J239&lt;=243,$E239,"")</f>
        <v>11.05</v>
      </c>
      <c r="N239" s="39">
        <f>IF($J239&lt;=413,$E239,"")</f>
        <v>11.05</v>
      </c>
      <c r="O239" s="1">
        <v>1</v>
      </c>
    </row>
    <row r="240" spans="1:29" ht="15.75" customHeight="1">
      <c r="A240" s="40" t="s">
        <v>280</v>
      </c>
      <c r="B240" s="43" t="s">
        <v>7</v>
      </c>
      <c r="C240" s="44" t="s">
        <v>6</v>
      </c>
      <c r="D240" s="43" t="s">
        <v>256</v>
      </c>
      <c r="E240" s="72">
        <v>10.93</v>
      </c>
      <c r="F240" s="71">
        <v>1</v>
      </c>
      <c r="G240" s="40" t="s">
        <v>278</v>
      </c>
      <c r="H240" s="40" t="s">
        <v>118</v>
      </c>
      <c r="I240" s="40" t="str">
        <f>IF(J240&lt;=20,"Surface Bureau (SB)",IF(J240&lt;=40,"Surf de Réunion (SR)",IF(J240&lt;=100,"Surf Annexe de Travail (SAT)",IF(J240&lt;=110,"Surf Légale &amp; Sociale (SLS)",IF(J240&lt;=125,"Surf spécifique (SP)",IF(J240&lt;=155,"Surf Services Généraux (SSG)",IF(J240&lt;=165,"Restauration",IF(J240&lt;=180,"Logt de fonction",IF(J240&lt;=195,"Autres surf",IF(J240&lt;=210,"Elts structurels",IF(J240&lt;=230,"Local technique",IF(J240&lt;=240,"Caves et sous-sols",IF(J240&lt;=300,"Circulation",IF(J240&lt;=309,"Combles, caves et ss-sols",IF(J240&lt;=315,"Prolongt ext",IF(J240&lt;=330,"Parking ss-terrain",IF(J240&lt;=350,"Terrasse",IF(J240&lt;=405,"Vides dont trémies","Marches et rampes"))))))))))))))))))</f>
        <v>Surface Bureau (SB)</v>
      </c>
      <c r="J240" s="40">
        <v>1</v>
      </c>
      <c r="K240" s="39">
        <f>IF(J240&lt;=48,E240,"")</f>
        <v>10.93</v>
      </c>
      <c r="L240" s="39">
        <f>IF($J240&lt;=193,$E240,"")</f>
        <v>10.93</v>
      </c>
      <c r="M240" s="39">
        <f>IF($J240&lt;=243,$E240,"")</f>
        <v>10.93</v>
      </c>
      <c r="N240" s="39">
        <f>IF($J240&lt;=413,$E240,"")</f>
        <v>10.93</v>
      </c>
      <c r="O240" s="1">
        <v>1</v>
      </c>
    </row>
    <row r="241" spans="1:29" ht="15.75" customHeight="1">
      <c r="A241" s="40" t="s">
        <v>279</v>
      </c>
      <c r="B241" s="43" t="s">
        <v>7</v>
      </c>
      <c r="C241" s="44" t="s">
        <v>6</v>
      </c>
      <c r="D241" s="43" t="s">
        <v>256</v>
      </c>
      <c r="E241" s="72">
        <v>16.71</v>
      </c>
      <c r="F241" s="71">
        <v>1</v>
      </c>
      <c r="G241" s="40" t="s">
        <v>278</v>
      </c>
      <c r="H241" s="40" t="s">
        <v>118</v>
      </c>
      <c r="I241" s="40" t="str">
        <f>IF(J241&lt;=20,"Surface Bureau (SB)",IF(J241&lt;=40,"Surf de Réunion (SR)",IF(J241&lt;=100,"Surf Annexe de Travail (SAT)",IF(J241&lt;=110,"Surf Légale &amp; Sociale (SLS)",IF(J241&lt;=125,"Surf spécifique (SP)",IF(J241&lt;=155,"Surf Services Généraux (SSG)",IF(J241&lt;=165,"Restauration",IF(J241&lt;=180,"Logt de fonction",IF(J241&lt;=195,"Autres surf",IF(J241&lt;=210,"Elts structurels",IF(J241&lt;=230,"Local technique",IF(J241&lt;=240,"Caves et sous-sols",IF(J241&lt;=300,"Circulation",IF(J241&lt;=309,"Combles, caves et ss-sols",IF(J241&lt;=315,"Prolongt ext",IF(J241&lt;=330,"Parking ss-terrain",IF(J241&lt;=350,"Terrasse",IF(J241&lt;=405,"Vides dont trémies","Marches et rampes"))))))))))))))))))</f>
        <v>Surface Bureau (SB)</v>
      </c>
      <c r="J241" s="40">
        <v>1</v>
      </c>
      <c r="K241" s="39">
        <f>IF(J241&lt;=48,E241,"")</f>
        <v>16.71</v>
      </c>
      <c r="L241" s="39">
        <f>IF($J241&lt;=193,$E241,"")</f>
        <v>16.71</v>
      </c>
      <c r="M241" s="39">
        <f>IF($J241&lt;=243,$E241,"")</f>
        <v>16.71</v>
      </c>
      <c r="N241" s="39">
        <f>IF($J241&lt;=413,$E241,"")</f>
        <v>16.71</v>
      </c>
      <c r="O241" s="1">
        <v>1</v>
      </c>
    </row>
    <row r="242" spans="1:29" ht="15.75" customHeight="1">
      <c r="A242" s="40" t="s">
        <v>277</v>
      </c>
      <c r="B242" s="43" t="s">
        <v>7</v>
      </c>
      <c r="C242" s="44" t="s">
        <v>6</v>
      </c>
      <c r="D242" s="43" t="s">
        <v>256</v>
      </c>
      <c r="E242" s="72">
        <v>16.78</v>
      </c>
      <c r="F242" s="71">
        <v>1</v>
      </c>
      <c r="G242" s="40" t="s">
        <v>276</v>
      </c>
      <c r="H242" s="40" t="s">
        <v>118</v>
      </c>
      <c r="I242" s="40" t="str">
        <f>IF(J242&lt;=20,"Surface Bureau (SB)",IF(J242&lt;=40,"Surf de Réunion (SR)",IF(J242&lt;=100,"Surf Annexe de Travail (SAT)",IF(J242&lt;=110,"Surf Légale &amp; Sociale (SLS)",IF(J242&lt;=125,"Surf spécifique (SP)",IF(J242&lt;=155,"Surf Services Généraux (SSG)",IF(J242&lt;=165,"Restauration",IF(J242&lt;=180,"Logt de fonction",IF(J242&lt;=195,"Autres surf",IF(J242&lt;=210,"Elts structurels",IF(J242&lt;=230,"Local technique",IF(J242&lt;=240,"Caves et sous-sols",IF(J242&lt;=300,"Circulation",IF(J242&lt;=309,"Combles, caves et ss-sols",IF(J242&lt;=315,"Prolongt ext",IF(J242&lt;=330,"Parking ss-terrain",IF(J242&lt;=350,"Terrasse",IF(J242&lt;=405,"Vides dont trémies","Marches et rampes"))))))))))))))))))</f>
        <v>Surface Bureau (SB)</v>
      </c>
      <c r="J242" s="40">
        <v>1</v>
      </c>
      <c r="K242" s="39">
        <f>IF(J242&lt;=48,E242,"")</f>
        <v>16.78</v>
      </c>
      <c r="L242" s="39">
        <f>IF($J242&lt;=193,$E242,"")</f>
        <v>16.78</v>
      </c>
      <c r="M242" s="39">
        <f>IF($J242&lt;=243,$E242,"")</f>
        <v>16.78</v>
      </c>
      <c r="N242" s="39">
        <f>IF($J242&lt;=413,$E242,"")</f>
        <v>16.78</v>
      </c>
      <c r="O242" s="1">
        <v>1</v>
      </c>
    </row>
    <row r="243" spans="1:29" ht="15.75" customHeight="1">
      <c r="A243" s="40" t="s">
        <v>275</v>
      </c>
      <c r="B243" s="43" t="s">
        <v>7</v>
      </c>
      <c r="C243" s="44" t="s">
        <v>6</v>
      </c>
      <c r="D243" s="43" t="s">
        <v>256</v>
      </c>
      <c r="E243" s="72">
        <v>16.78</v>
      </c>
      <c r="F243" s="71">
        <v>1</v>
      </c>
      <c r="G243" s="40" t="s">
        <v>273</v>
      </c>
      <c r="H243" s="40" t="s">
        <v>118</v>
      </c>
      <c r="I243" s="40" t="str">
        <f>IF(J243&lt;=20,"Surface Bureau (SB)",IF(J243&lt;=40,"Surf de Réunion (SR)",IF(J243&lt;=100,"Surf Annexe de Travail (SAT)",IF(J243&lt;=110,"Surf Légale &amp; Sociale (SLS)",IF(J243&lt;=125,"Surf spécifique (SP)",IF(J243&lt;=155,"Surf Services Généraux (SSG)",IF(J243&lt;=165,"Restauration",IF(J243&lt;=180,"Logt de fonction",IF(J243&lt;=195,"Autres surf",IF(J243&lt;=210,"Elts structurels",IF(J243&lt;=230,"Local technique",IF(J243&lt;=240,"Caves et sous-sols",IF(J243&lt;=300,"Circulation",IF(J243&lt;=309,"Combles, caves et ss-sols",IF(J243&lt;=315,"Prolongt ext",IF(J243&lt;=330,"Parking ss-terrain",IF(J243&lt;=350,"Terrasse",IF(J243&lt;=405,"Vides dont trémies","Marches et rampes"))))))))))))))))))</f>
        <v>Surface Bureau (SB)</v>
      </c>
      <c r="J243" s="40">
        <v>1</v>
      </c>
      <c r="K243" s="39">
        <f>IF(J243&lt;=48,E243,"")</f>
        <v>16.78</v>
      </c>
      <c r="L243" s="39">
        <f>IF($J243&lt;=193,$E243,"")</f>
        <v>16.78</v>
      </c>
      <c r="M243" s="39">
        <f>IF($J243&lt;=243,$E243,"")</f>
        <v>16.78</v>
      </c>
      <c r="N243" s="39">
        <f>IF($J243&lt;=413,$E243,"")</f>
        <v>16.78</v>
      </c>
      <c r="O243" s="1">
        <v>1</v>
      </c>
    </row>
    <row r="244" spans="1:29" ht="15.75" customHeight="1">
      <c r="A244" s="40" t="s">
        <v>274</v>
      </c>
      <c r="B244" s="43" t="s">
        <v>7</v>
      </c>
      <c r="C244" s="44" t="s">
        <v>6</v>
      </c>
      <c r="D244" s="43" t="s">
        <v>256</v>
      </c>
      <c r="E244" s="72">
        <v>22.13</v>
      </c>
      <c r="F244" s="71">
        <v>2</v>
      </c>
      <c r="G244" s="40" t="s">
        <v>273</v>
      </c>
      <c r="H244" s="40" t="s">
        <v>118</v>
      </c>
      <c r="I244" s="40" t="str">
        <f>IF(J244&lt;=20,"Surface Bureau (SB)",IF(J244&lt;=40,"Surf de Réunion (SR)",IF(J244&lt;=100,"Surf Annexe de Travail (SAT)",IF(J244&lt;=110,"Surf Légale &amp; Sociale (SLS)",IF(J244&lt;=125,"Surf spécifique (SP)",IF(J244&lt;=155,"Surf Services Généraux (SSG)",IF(J244&lt;=165,"Restauration",IF(J244&lt;=180,"Logt de fonction",IF(J244&lt;=195,"Autres surf",IF(J244&lt;=210,"Elts structurels",IF(J244&lt;=230,"Local technique",IF(J244&lt;=240,"Caves et sous-sols",IF(J244&lt;=300,"Circulation",IF(J244&lt;=309,"Combles, caves et ss-sols",IF(J244&lt;=315,"Prolongt ext",IF(J244&lt;=330,"Parking ss-terrain",IF(J244&lt;=350,"Terrasse",IF(J244&lt;=405,"Vides dont trémies","Marches et rampes"))))))))))))))))))</f>
        <v>Surface Bureau (SB)</v>
      </c>
      <c r="J244" s="40">
        <v>1</v>
      </c>
      <c r="K244" s="39">
        <f>IF(J244&lt;=48,E244,"")</f>
        <v>22.13</v>
      </c>
      <c r="L244" s="39">
        <f>IF($J244&lt;=193,$E244,"")</f>
        <v>22.13</v>
      </c>
      <c r="M244" s="39">
        <f>IF($J244&lt;=243,$E244,"")</f>
        <v>22.13</v>
      </c>
      <c r="N244" s="39">
        <f>IF($J244&lt;=413,$E244,"")</f>
        <v>22.13</v>
      </c>
      <c r="O244" s="1">
        <v>1</v>
      </c>
    </row>
    <row r="245" spans="1:29" ht="15.75" customHeight="1">
      <c r="A245" s="40" t="s">
        <v>27</v>
      </c>
      <c r="B245" s="43" t="s">
        <v>7</v>
      </c>
      <c r="C245" s="44" t="s">
        <v>76</v>
      </c>
      <c r="D245" s="43" t="s">
        <v>256</v>
      </c>
      <c r="E245" s="72">
        <v>160.95500000000001</v>
      </c>
      <c r="F245" s="71"/>
      <c r="G245" s="40" t="s">
        <v>49</v>
      </c>
      <c r="H245" s="40" t="s">
        <v>667</v>
      </c>
      <c r="I245" s="40" t="str">
        <f>IF(J245&lt;=20,"Surface Bureau (SB)",IF(J245&lt;=40,"Surf de Réunion (SR)",IF(J245&lt;=100,"Surf Annexe de Travail (SAT)",IF(J245&lt;=110,"Surf Légale &amp; Sociale (SLS)",IF(J245&lt;=125,"Surf spécifique (SP)",IF(J245&lt;=155,"Surf Services Généraux (SSG)",IF(J245&lt;=165,"Restauration",IF(J245&lt;=180,"Logt de fonction",IF(J245&lt;=195,"Autres surf",IF(J245&lt;=210,"Elts structurels",IF(J245&lt;=230,"Local technique",IF(J245&lt;=240,"Caves et sous-sols",IF(J245&lt;=300,"Circulation",IF(J245&lt;=309,"Combles, caves et ss-sols",IF(J245&lt;=315,"Prolongt ext",IF(J245&lt;=330,"Parking ss-terrain",IF(J245&lt;=350,"Terrasse",IF(J245&lt;=405,"Vides dont trémies","Marches et rampes"))))))))))))))))))</f>
        <v>Surf spécifique (SP)</v>
      </c>
      <c r="J245" s="40">
        <v>111</v>
      </c>
      <c r="K245" s="39" t="str">
        <f>IF(J245&lt;=48,E245,"")</f>
        <v/>
      </c>
      <c r="L245" s="39">
        <f>IF($J245&lt;=193,$E245,"")</f>
        <v>160.95500000000001</v>
      </c>
      <c r="M245" s="39">
        <f>IF($J245&lt;=243,$E245,"")</f>
        <v>160.95500000000001</v>
      </c>
      <c r="N245" s="39">
        <f>IF($J245&lt;=413,$E245,"")</f>
        <v>160.95500000000001</v>
      </c>
      <c r="O245" s="1">
        <v>1</v>
      </c>
    </row>
    <row r="246" spans="1:29" ht="15.75" customHeight="1">
      <c r="A246" s="40" t="s">
        <v>27</v>
      </c>
      <c r="B246" s="43" t="s">
        <v>7</v>
      </c>
      <c r="C246" s="44" t="s">
        <v>272</v>
      </c>
      <c r="D246" s="43" t="s">
        <v>256</v>
      </c>
      <c r="E246" s="72">
        <v>58.826000000000001</v>
      </c>
      <c r="F246" s="71"/>
      <c r="G246" s="40" t="s">
        <v>49</v>
      </c>
      <c r="H246" s="40" t="s">
        <v>667</v>
      </c>
      <c r="I246" s="40" t="str">
        <f>IF(J246&lt;=20,"Surface Bureau (SB)",IF(J246&lt;=40,"Surf de Réunion (SR)",IF(J246&lt;=100,"Surf Annexe de Travail (SAT)",IF(J246&lt;=110,"Surf Légale &amp; Sociale (SLS)",IF(J246&lt;=125,"Surf spécifique (SP)",IF(J246&lt;=155,"Surf Services Généraux (SSG)",IF(J246&lt;=165,"Restauration",IF(J246&lt;=180,"Logt de fonction",IF(J246&lt;=195,"Autres surf",IF(J246&lt;=210,"Elts structurels",IF(J246&lt;=230,"Local technique",IF(J246&lt;=240,"Caves et sous-sols",IF(J246&lt;=300,"Circulation",IF(J246&lt;=309,"Combles, caves et ss-sols",IF(J246&lt;=315,"Prolongt ext",IF(J246&lt;=330,"Parking ss-terrain",IF(J246&lt;=350,"Terrasse",IF(J246&lt;=405,"Vides dont trémies","Marches et rampes"))))))))))))))))))</f>
        <v>Surf spécifique (SP)</v>
      </c>
      <c r="J246" s="40">
        <v>111</v>
      </c>
      <c r="K246" s="39" t="str">
        <f>IF(J246&lt;=48,E246,"")</f>
        <v/>
      </c>
      <c r="L246" s="39">
        <f>IF($J246&lt;=193,$E246,"")</f>
        <v>58.826000000000001</v>
      </c>
      <c r="M246" s="39">
        <f>IF($J246&lt;=243,$E246,"")</f>
        <v>58.826000000000001</v>
      </c>
      <c r="N246" s="39">
        <f>IF($J246&lt;=413,$E246,"")</f>
        <v>58.826000000000001</v>
      </c>
    </row>
    <row r="247" spans="1:29" ht="15.75" customHeight="1">
      <c r="A247" s="40" t="s">
        <v>271</v>
      </c>
      <c r="B247" s="43" t="s">
        <v>7</v>
      </c>
      <c r="C247" s="44" t="s">
        <v>270</v>
      </c>
      <c r="D247" s="43" t="s">
        <v>256</v>
      </c>
      <c r="E247" s="72">
        <v>10.103</v>
      </c>
      <c r="F247" s="71"/>
      <c r="G247" s="40" t="s">
        <v>269</v>
      </c>
      <c r="H247" s="40" t="s">
        <v>656</v>
      </c>
      <c r="I247" s="40" t="str">
        <f>IF(J247&lt;=20,"Surface Bureau (SB)",IF(J247&lt;=40,"Surf de Réunion (SR)",IF(J247&lt;=100,"Surf Annexe de Travail (SAT)",IF(J247&lt;=110,"Surf Légale &amp; Sociale (SLS)",IF(J247&lt;=125,"Surf spécifique (SP)",IF(J247&lt;=155,"Surf Services Généraux (SSG)",IF(J247&lt;=165,"Restauration",IF(J247&lt;=180,"Logt de fonction",IF(J247&lt;=195,"Autres surf",IF(J247&lt;=210,"Elts structurels",IF(J247&lt;=230,"Local technique",IF(J247&lt;=240,"Caves et sous-sols",IF(J247&lt;=300,"Circulation",IF(J247&lt;=309,"Combles, caves et ss-sols",IF(J247&lt;=315,"Prolongt ext",IF(J247&lt;=330,"Parking ss-terrain",IF(J247&lt;=350,"Terrasse",IF(J247&lt;=405,"Vides dont trémies","Marches et rampes"))))))))))))))))))</f>
        <v>Surf Annexe de Travail (SAT)</v>
      </c>
      <c r="J247" s="40">
        <v>43</v>
      </c>
      <c r="K247" s="39">
        <f>IF(J247&lt;=48,E247,"")</f>
        <v>10.103</v>
      </c>
      <c r="L247" s="39">
        <f>IF($J247&lt;=193,$E247,"")</f>
        <v>10.103</v>
      </c>
      <c r="M247" s="39">
        <f>IF($J247&lt;=243,$E247,"")</f>
        <v>10.103</v>
      </c>
      <c r="N247" s="39">
        <f>IF($J246&lt;=413,$E246,"")</f>
        <v>58.826000000000001</v>
      </c>
      <c r="O247" s="1">
        <v>1</v>
      </c>
    </row>
    <row r="248" spans="1:29" ht="15.75" customHeight="1" thickBot="1">
      <c r="A248" s="26" t="s">
        <v>268</v>
      </c>
      <c r="B248" s="26" t="s">
        <v>7</v>
      </c>
      <c r="C248" s="51" t="s">
        <v>267</v>
      </c>
      <c r="D248" s="26" t="s">
        <v>256</v>
      </c>
      <c r="E248" s="28">
        <v>8</v>
      </c>
      <c r="F248" s="27"/>
      <c r="G248" s="26" t="s">
        <v>49</v>
      </c>
      <c r="H248" s="26" t="s">
        <v>657</v>
      </c>
      <c r="I248" s="26" t="str">
        <f>IF(J248&lt;=20,"Surface Bureau (SB)",IF(J248&lt;=40,"Surf de Réunion (SR)",IF(J248&lt;=100,"Surf Annexe de Travail (SAT)",IF(J248&lt;=110,"Surf Légale &amp; Sociale (SLS)",IF(J248&lt;=125,"Surf spécifique (SP)",IF(J248&lt;=155,"Surf Services Généraux (SSG)",IF(J248&lt;=165,"Restauration",IF(J248&lt;=180,"Logt de fonction",IF(J248&lt;=195,"Autres surf",IF(J248&lt;=210,"Elts structurels",IF(J248&lt;=230,"Local technique",IF(J248&lt;=240,"Caves et sous-sols",IF(J248&lt;=300,"Circulation",IF(J248&lt;=309,"Combles, caves et ss-sols",IF(J248&lt;=315,"Prolongt ext",IF(J248&lt;=330,"Parking ss-terrain",IF(J248&lt;=350,"Terrasse",IF(J248&lt;=405,"Vides dont trémies","Marches et rampes"))))))))))))))))))</f>
        <v>Surf spécifique (SP)</v>
      </c>
      <c r="J248" s="26">
        <v>112</v>
      </c>
      <c r="K248" s="25" t="str">
        <f>IF(J248&lt;=48,E248,"")</f>
        <v/>
      </c>
      <c r="L248" s="25">
        <f>IF($J248&lt;=193,$E248,"")</f>
        <v>8</v>
      </c>
      <c r="M248" s="25">
        <f>IF($J248&lt;=243,$E248,"")</f>
        <v>8</v>
      </c>
      <c r="N248" s="25">
        <f>IF($J248&lt;=413,$E248,"")</f>
        <v>8</v>
      </c>
      <c r="O248" s="1">
        <v>1</v>
      </c>
    </row>
    <row r="249" spans="1:29" ht="15.75" customHeight="1">
      <c r="A249" s="40" t="s">
        <v>266</v>
      </c>
      <c r="B249" s="43" t="s">
        <v>7</v>
      </c>
      <c r="C249" s="44" t="s">
        <v>264</v>
      </c>
      <c r="D249" s="43" t="s">
        <v>256</v>
      </c>
      <c r="E249" s="72">
        <v>87.5</v>
      </c>
      <c r="F249" s="71"/>
      <c r="G249" s="40" t="s">
        <v>217</v>
      </c>
      <c r="H249" s="58" t="s">
        <v>669</v>
      </c>
      <c r="I249" s="40" t="str">
        <f>IF(J249&lt;=20,"Surface Bureau (SB)",IF(J249&lt;=40,"Surf de Réunion (SR)",IF(J249&lt;=100,"Surf Annexe de Travail (SAT)",IF(J249&lt;=110,"Surf Légale &amp; Sociale (SLS)",IF(J249&lt;=125,"Surf spécifique (SP)",IF(J249&lt;=155,"Surf Services Généraux (SSG)",IF(J249&lt;=165,"Restauration",IF(J249&lt;=180,"Logt de fonction",IF(J249&lt;=195,"Autres surf",IF(J249&lt;=210,"Elts structurels",IF(J249&lt;=230,"Local technique",IF(J249&lt;=240,"Caves et sous-sols",IF(J249&lt;=300,"Circulation",IF(J249&lt;=309,"Combles, caves et ss-sols",IF(J249&lt;=315,"Prolongt ext",IF(J249&lt;=330,"Parking ss-terrain",IF(J249&lt;=350,"Terrasse",IF(J249&lt;=405,"Vides dont trémies","Marches et rampes"))))))))))))))))))</f>
        <v>Surf spécifique (SP)</v>
      </c>
      <c r="J249" s="40">
        <v>117</v>
      </c>
      <c r="K249" s="32" t="str">
        <f>IF(J249&lt;=48,E249,"")</f>
        <v/>
      </c>
      <c r="L249" s="32">
        <f>IF($J249&lt;=193,$E249,"")</f>
        <v>87.5</v>
      </c>
      <c r="M249" s="32">
        <f>IF($J249&lt;=243,$E249,"")</f>
        <v>87.5</v>
      </c>
      <c r="N249" s="32">
        <f>IF($J249&lt;=413,$E249,"")</f>
        <v>87.5</v>
      </c>
      <c r="O249" s="4"/>
      <c r="P249" s="4"/>
      <c r="T249" s="4"/>
      <c r="U249" s="4"/>
      <c r="V249" s="4"/>
      <c r="W249" s="4"/>
      <c r="X249" s="4"/>
      <c r="Y249" s="4"/>
      <c r="Z249" s="4"/>
      <c r="AA249" s="4"/>
      <c r="AB249" s="4"/>
      <c r="AC249" s="4"/>
    </row>
    <row r="250" spans="1:29" ht="15.75" customHeight="1">
      <c r="A250" s="40" t="s">
        <v>265</v>
      </c>
      <c r="B250" s="43" t="s">
        <v>7</v>
      </c>
      <c r="C250" s="44" t="s">
        <v>264</v>
      </c>
      <c r="D250" s="43" t="s">
        <v>256</v>
      </c>
      <c r="E250" s="72">
        <v>84</v>
      </c>
      <c r="F250" s="71"/>
      <c r="G250" s="40" t="s">
        <v>217</v>
      </c>
      <c r="H250" s="40" t="s">
        <v>669</v>
      </c>
      <c r="I250" s="40" t="str">
        <f>IF(J250&lt;=20,"Surface Bureau (SB)",IF(J250&lt;=40,"Surf de Réunion (SR)",IF(J250&lt;=100,"Surf Annexe de Travail (SAT)",IF(J250&lt;=110,"Surf Légale &amp; Sociale (SLS)",IF(J250&lt;=125,"Surf spécifique (SP)",IF(J250&lt;=155,"Surf Services Généraux (SSG)",IF(J250&lt;=165,"Restauration",IF(J250&lt;=180,"Logt de fonction",IF(J250&lt;=195,"Autres surf",IF(J250&lt;=210,"Elts structurels",IF(J250&lt;=230,"Local technique",IF(J250&lt;=240,"Caves et sous-sols",IF(J250&lt;=300,"Circulation",IF(J250&lt;=309,"Combles, caves et ss-sols",IF(J250&lt;=315,"Prolongt ext",IF(J250&lt;=330,"Parking ss-terrain",IF(J250&lt;=350,"Terrasse",IF(J250&lt;=405,"Vides dont trémies","Marches et rampes"))))))))))))))))))</f>
        <v>Surf spécifique (SP)</v>
      </c>
      <c r="J250" s="40">
        <v>117</v>
      </c>
      <c r="K250" s="39" t="str">
        <f>IF(J250&lt;=48,E250,"")</f>
        <v/>
      </c>
      <c r="L250" s="39">
        <f>IF($J250&lt;=193,$E250,"")</f>
        <v>84</v>
      </c>
      <c r="M250" s="39">
        <f>IF($J250&lt;=243,$E250,"")</f>
        <v>84</v>
      </c>
      <c r="N250" s="39">
        <f>IF($J250&lt;=413,$E250,"")</f>
        <v>84</v>
      </c>
      <c r="O250" s="4"/>
      <c r="P250" s="4"/>
      <c r="T250" s="4"/>
      <c r="U250" s="4"/>
      <c r="V250" s="4"/>
      <c r="W250" s="4"/>
      <c r="X250" s="4"/>
      <c r="Y250" s="4"/>
      <c r="Z250" s="4"/>
      <c r="AA250" s="4"/>
      <c r="AB250" s="4"/>
      <c r="AC250" s="4"/>
    </row>
    <row r="251" spans="1:29" ht="15.75" customHeight="1">
      <c r="A251" s="40" t="s">
        <v>27</v>
      </c>
      <c r="B251" s="43" t="s">
        <v>7</v>
      </c>
      <c r="C251" s="44" t="s">
        <v>263</v>
      </c>
      <c r="D251" s="43" t="s">
        <v>256</v>
      </c>
      <c r="E251" s="72">
        <v>87.194500000000005</v>
      </c>
      <c r="F251" s="71"/>
      <c r="G251" s="40" t="s">
        <v>49</v>
      </c>
      <c r="H251" s="40" t="s">
        <v>667</v>
      </c>
      <c r="I251" s="40" t="str">
        <f>IF(J251&lt;=20,"Surface Bureau (SB)",IF(J251&lt;=40,"Surf de Réunion (SR)",IF(J251&lt;=100,"Surf Annexe de Travail (SAT)",IF(J251&lt;=110,"Surf Légale &amp; Sociale (SLS)",IF(J251&lt;=125,"Surf spécifique (SP)",IF(J251&lt;=155,"Surf Services Généraux (SSG)",IF(J251&lt;=165,"Restauration",IF(J251&lt;=180,"Logt de fonction",IF(J251&lt;=195,"Autres surf",IF(J251&lt;=210,"Elts structurels",IF(J251&lt;=230,"Local technique",IF(J251&lt;=240,"Caves et sous-sols",IF(J251&lt;=300,"Circulation",IF(J251&lt;=309,"Combles, caves et ss-sols",IF(J251&lt;=315,"Prolongt ext",IF(J251&lt;=330,"Parking ss-terrain",IF(J251&lt;=350,"Terrasse",IF(J251&lt;=405,"Vides dont trémies","Marches et rampes"))))))))))))))))))</f>
        <v>Surf spécifique (SP)</v>
      </c>
      <c r="J251" s="40">
        <v>111</v>
      </c>
      <c r="K251" s="39" t="str">
        <f>IF(J251&lt;=48,E251,"")</f>
        <v/>
      </c>
      <c r="L251" s="39">
        <f>IF($J251&lt;=193,$E251,"")</f>
        <v>87.194500000000005</v>
      </c>
      <c r="M251" s="39">
        <f>IF($J251&lt;=243,$E251,"")</f>
        <v>87.194500000000005</v>
      </c>
      <c r="N251" s="39">
        <f>IF($J251&lt;=413,$E251,"")</f>
        <v>87.194500000000005</v>
      </c>
      <c r="O251" s="4"/>
      <c r="P251" s="4"/>
      <c r="T251" s="4"/>
      <c r="U251" s="4"/>
      <c r="V251" s="4"/>
      <c r="W251" s="4"/>
      <c r="X251" s="4"/>
      <c r="Y251" s="4"/>
      <c r="Z251" s="4"/>
      <c r="AA251" s="4"/>
      <c r="AB251" s="4"/>
      <c r="AC251" s="4"/>
    </row>
    <row r="252" spans="1:29" ht="15.75" customHeight="1">
      <c r="A252" s="40" t="s">
        <v>262</v>
      </c>
      <c r="B252" s="43" t="s">
        <v>7</v>
      </c>
      <c r="C252" s="44" t="s">
        <v>260</v>
      </c>
      <c r="D252" s="43" t="s">
        <v>256</v>
      </c>
      <c r="E252" s="72">
        <v>8.8630999999999993</v>
      </c>
      <c r="F252" s="71"/>
      <c r="G252" s="40" t="s">
        <v>49</v>
      </c>
      <c r="H252" s="40" t="s">
        <v>657</v>
      </c>
      <c r="I252" s="40" t="str">
        <f>IF(J252&lt;=20,"Surface Bureau (SB)",IF(J252&lt;=40,"Surf de Réunion (SR)",IF(J252&lt;=100,"Surf Annexe de Travail (SAT)",IF(J252&lt;=110,"Surf Légale &amp; Sociale (SLS)",IF(J252&lt;=125,"Surf spécifique (SP)",IF(J252&lt;=155,"Surf Services Généraux (SSG)",IF(J252&lt;=165,"Restauration",IF(J252&lt;=180,"Logt de fonction",IF(J252&lt;=195,"Autres surf",IF(J252&lt;=210,"Elts structurels",IF(J252&lt;=230,"Local technique",IF(J252&lt;=240,"Caves et sous-sols",IF(J252&lt;=300,"Circulation",IF(J252&lt;=309,"Combles, caves et ss-sols",IF(J252&lt;=315,"Prolongt ext",IF(J252&lt;=330,"Parking ss-terrain",IF(J252&lt;=350,"Terrasse",IF(J252&lt;=405,"Vides dont trémies","Marches et rampes"))))))))))))))))))</f>
        <v>Surf spécifique (SP)</v>
      </c>
      <c r="J252" s="40">
        <v>112</v>
      </c>
      <c r="K252" s="39" t="str">
        <f>IF(J252&lt;=48,E252,"")</f>
        <v/>
      </c>
      <c r="L252" s="39">
        <f>IF($J252&lt;=193,$E252,"")</f>
        <v>8.8630999999999993</v>
      </c>
      <c r="M252" s="39">
        <f>IF($J252&lt;=243,$E252,"")</f>
        <v>8.8630999999999993</v>
      </c>
      <c r="N252" s="39">
        <f>IF($J252&lt;=413,$E252,"")</f>
        <v>8.8630999999999993</v>
      </c>
      <c r="O252" s="4">
        <v>1</v>
      </c>
      <c r="P252" s="4"/>
      <c r="T252" s="4"/>
      <c r="U252" s="4"/>
      <c r="V252" s="4"/>
      <c r="W252" s="4"/>
      <c r="X252" s="4"/>
      <c r="Y252" s="4"/>
      <c r="Z252" s="4"/>
      <c r="AA252" s="4"/>
      <c r="AB252" s="4"/>
      <c r="AC252" s="4"/>
    </row>
    <row r="253" spans="1:29" ht="15.75" customHeight="1">
      <c r="A253" s="40" t="s">
        <v>261</v>
      </c>
      <c r="B253" s="43" t="s">
        <v>7</v>
      </c>
      <c r="C253" s="44" t="s">
        <v>260</v>
      </c>
      <c r="D253" s="43" t="s">
        <v>256</v>
      </c>
      <c r="E253" s="72">
        <v>10.3827</v>
      </c>
      <c r="F253" s="71"/>
      <c r="G253" s="40" t="s">
        <v>49</v>
      </c>
      <c r="H253" s="40" t="s">
        <v>657</v>
      </c>
      <c r="I253" s="40" t="str">
        <f>IF(J253&lt;=20,"Surface Bureau (SB)",IF(J253&lt;=40,"Surf de Réunion (SR)",IF(J253&lt;=100,"Surf Annexe de Travail (SAT)",IF(J253&lt;=110,"Surf Légale &amp; Sociale (SLS)",IF(J253&lt;=125,"Surf spécifique (SP)",IF(J253&lt;=155,"Surf Services Généraux (SSG)",IF(J253&lt;=165,"Restauration",IF(J253&lt;=180,"Logt de fonction",IF(J253&lt;=195,"Autres surf",IF(J253&lt;=210,"Elts structurels",IF(J253&lt;=230,"Local technique",IF(J253&lt;=240,"Caves et sous-sols",IF(J253&lt;=300,"Circulation",IF(J253&lt;=309,"Combles, caves et ss-sols",IF(J253&lt;=315,"Prolongt ext",IF(J253&lt;=330,"Parking ss-terrain",IF(J253&lt;=350,"Terrasse",IF(J253&lt;=405,"Vides dont trémies","Marches et rampes"))))))))))))))))))</f>
        <v>Surf spécifique (SP)</v>
      </c>
      <c r="J253" s="40">
        <v>112</v>
      </c>
      <c r="K253" s="39" t="str">
        <f>IF(J253&lt;=48,E253,"")</f>
        <v/>
      </c>
      <c r="L253" s="39">
        <f>IF($J253&lt;=193,$E253,"")</f>
        <v>10.3827</v>
      </c>
      <c r="M253" s="39">
        <f>IF($J253&lt;=243,$E253,"")</f>
        <v>10.3827</v>
      </c>
      <c r="N253" s="39">
        <f>IF($J253&lt;=413,$E253,"")</f>
        <v>10.3827</v>
      </c>
      <c r="O253" s="4">
        <v>1</v>
      </c>
      <c r="P253" s="4"/>
      <c r="T253" s="4"/>
      <c r="U253" s="4"/>
      <c r="V253" s="4"/>
      <c r="W253" s="4"/>
      <c r="X253" s="4"/>
      <c r="Y253" s="4"/>
      <c r="Z253" s="4"/>
      <c r="AA253" s="4"/>
      <c r="AB253" s="4"/>
      <c r="AC253" s="4"/>
    </row>
    <row r="254" spans="1:29" ht="15.75" customHeight="1">
      <c r="A254" s="40" t="s">
        <v>259</v>
      </c>
      <c r="B254" s="43" t="s">
        <v>7</v>
      </c>
      <c r="C254" s="44" t="s">
        <v>257</v>
      </c>
      <c r="D254" s="43" t="s">
        <v>256</v>
      </c>
      <c r="E254" s="72">
        <v>72.58</v>
      </c>
      <c r="F254" s="71"/>
      <c r="G254" s="40" t="s">
        <v>217</v>
      </c>
      <c r="H254" s="40" t="s">
        <v>669</v>
      </c>
      <c r="I254" s="40" t="str">
        <f>IF(J254&lt;=20,"Surface Bureau (SB)",IF(J254&lt;=40,"Surf de Réunion (SR)",IF(J254&lt;=100,"Surf Annexe de Travail (SAT)",IF(J254&lt;=110,"Surf Légale &amp; Sociale (SLS)",IF(J254&lt;=125,"Surf spécifique (SP)",IF(J254&lt;=155,"Surf Services Généraux (SSG)",IF(J254&lt;=165,"Restauration",IF(J254&lt;=180,"Logt de fonction",IF(J254&lt;=195,"Autres surf",IF(J254&lt;=210,"Elts structurels",IF(J254&lt;=230,"Local technique",IF(J254&lt;=240,"Caves et sous-sols",IF(J254&lt;=300,"Circulation",IF(J254&lt;=309,"Combles, caves et ss-sols",IF(J254&lt;=315,"Prolongt ext",IF(J254&lt;=330,"Parking ss-terrain",IF(J254&lt;=350,"Terrasse",IF(J254&lt;=405,"Vides dont trémies","Marches et rampes"))))))))))))))))))</f>
        <v>Surf spécifique (SP)</v>
      </c>
      <c r="J254" s="40">
        <v>116</v>
      </c>
      <c r="K254" s="39" t="str">
        <f>IF(J254&lt;=48,E254,"")</f>
        <v/>
      </c>
      <c r="L254" s="39">
        <f>IF($J254&lt;=193,$E254,"")</f>
        <v>72.58</v>
      </c>
      <c r="M254" s="39">
        <f>IF($J254&lt;=243,$E254,"")</f>
        <v>72.58</v>
      </c>
      <c r="N254" s="39">
        <f>IF($J254&lt;=413,$E254,"")</f>
        <v>72.58</v>
      </c>
      <c r="O254" s="4">
        <v>1</v>
      </c>
      <c r="P254" s="4"/>
      <c r="T254" s="4"/>
      <c r="U254" s="4"/>
      <c r="V254" s="4"/>
      <c r="W254" s="4"/>
      <c r="X254" s="4"/>
      <c r="Y254" s="4"/>
      <c r="Z254" s="4"/>
      <c r="AA254" s="4"/>
      <c r="AB254" s="4"/>
      <c r="AC254" s="4"/>
    </row>
    <row r="255" spans="1:29" ht="15.75" customHeight="1">
      <c r="A255" s="40" t="s">
        <v>258</v>
      </c>
      <c r="B255" s="43" t="s">
        <v>7</v>
      </c>
      <c r="C255" s="44" t="s">
        <v>257</v>
      </c>
      <c r="D255" s="43" t="s">
        <v>256</v>
      </c>
      <c r="E255" s="72">
        <v>74.58</v>
      </c>
      <c r="F255" s="71"/>
      <c r="G255" s="40" t="s">
        <v>217</v>
      </c>
      <c r="H255" s="40" t="s">
        <v>669</v>
      </c>
      <c r="I255" s="40" t="str">
        <f>IF(J255&lt;=20,"Surface Bureau (SB)",IF(J255&lt;=40,"Surf de Réunion (SR)",IF(J255&lt;=100,"Surf Annexe de Travail (SAT)",IF(J255&lt;=110,"Surf Légale &amp; Sociale (SLS)",IF(J255&lt;=125,"Surf spécifique (SP)",IF(J255&lt;=155,"Surf Services Généraux (SSG)",IF(J255&lt;=165,"Restauration",IF(J255&lt;=180,"Logt de fonction",IF(J255&lt;=195,"Autres surf",IF(J255&lt;=210,"Elts structurels",IF(J255&lt;=230,"Local technique",IF(J255&lt;=240,"Caves et sous-sols",IF(J255&lt;=300,"Circulation",IF(J255&lt;=309,"Combles, caves et ss-sols",IF(J255&lt;=315,"Prolongt ext",IF(J255&lt;=330,"Parking ss-terrain",IF(J255&lt;=350,"Terrasse",IF(J255&lt;=405,"Vides dont trémies","Marches et rampes"))))))))))))))))))</f>
        <v>Surf spécifique (SP)</v>
      </c>
      <c r="J255" s="40">
        <v>116</v>
      </c>
      <c r="K255" s="39" t="str">
        <f>IF(J255&lt;=48,E255,"")</f>
        <v/>
      </c>
      <c r="L255" s="39">
        <f>IF($J255&lt;=193,$E255,"")</f>
        <v>74.58</v>
      </c>
      <c r="M255" s="39">
        <f>IF($J255&lt;=243,$E255,"")</f>
        <v>74.58</v>
      </c>
      <c r="N255" s="39">
        <f>IF($J255&lt;=413,$E255,"")</f>
        <v>74.58</v>
      </c>
      <c r="O255" s="4">
        <v>1</v>
      </c>
      <c r="P255" s="4"/>
      <c r="T255" s="4"/>
      <c r="U255" s="4"/>
      <c r="V255" s="4"/>
      <c r="W255" s="4"/>
      <c r="X255" s="4"/>
      <c r="Y255" s="4"/>
      <c r="Z255" s="4"/>
      <c r="AA255" s="4"/>
      <c r="AB255" s="4"/>
      <c r="AC255" s="4"/>
    </row>
    <row r="256" spans="1:29" ht="15.75" customHeight="1" thickBot="1">
      <c r="A256" s="26" t="s">
        <v>27</v>
      </c>
      <c r="B256" s="26" t="s">
        <v>7</v>
      </c>
      <c r="C256" s="51" t="s">
        <v>76</v>
      </c>
      <c r="D256" s="26" t="s">
        <v>256</v>
      </c>
      <c r="E256" s="28">
        <v>110.8883</v>
      </c>
      <c r="F256" s="27"/>
      <c r="G256" s="26" t="s">
        <v>49</v>
      </c>
      <c r="H256" s="40" t="s">
        <v>667</v>
      </c>
      <c r="I256" s="26" t="str">
        <f>IF(J256&lt;=20,"Surface Bureau (SB)",IF(J256&lt;=40,"Surf de Réunion (SR)",IF(J256&lt;=100,"Surf Annexe de Travail (SAT)",IF(J256&lt;=110,"Surf Légale &amp; Sociale (SLS)",IF(J256&lt;=125,"Surf spécifique (SP)",IF(J256&lt;=155,"Surf Services Généraux (SSG)",IF(J256&lt;=165,"Restauration",IF(J256&lt;=180,"Logt de fonction",IF(J256&lt;=195,"Autres surf",IF(J256&lt;=210,"Elts structurels",IF(J256&lt;=230,"Local technique",IF(J256&lt;=240,"Caves et sous-sols",IF(J256&lt;=300,"Circulation",IF(J256&lt;=309,"Combles, caves et ss-sols",IF(J256&lt;=315,"Prolongt ext",IF(J256&lt;=330,"Parking ss-terrain",IF(J256&lt;=350,"Terrasse",IF(J256&lt;=405,"Vides dont trémies","Marches et rampes"))))))))))))))))))</f>
        <v>Surf spécifique (SP)</v>
      </c>
      <c r="J256" s="26">
        <v>111</v>
      </c>
      <c r="K256" s="25" t="str">
        <f>IF(J256&lt;=48,E256,"")</f>
        <v/>
      </c>
      <c r="L256" s="25">
        <f>IF($J256&lt;=193,$E256,"")</f>
        <v>110.8883</v>
      </c>
      <c r="M256" s="25">
        <f>IF($J256&lt;=243,$E256,"")</f>
        <v>110.8883</v>
      </c>
      <c r="N256" s="25">
        <f>IF($J256&lt;=413,$E256,"")</f>
        <v>110.8883</v>
      </c>
      <c r="O256" s="4"/>
      <c r="P256" s="4"/>
      <c r="T256" s="4"/>
      <c r="U256" s="4"/>
      <c r="V256" s="4"/>
      <c r="W256" s="4"/>
      <c r="X256" s="4"/>
      <c r="Y256" s="4"/>
      <c r="Z256" s="4"/>
      <c r="AA256" s="4"/>
      <c r="AB256" s="4"/>
      <c r="AC256" s="4"/>
    </row>
    <row r="257" spans="1:29" ht="15.75" customHeight="1" thickBot="1">
      <c r="A257" s="24"/>
      <c r="B257" s="22"/>
      <c r="C257" s="23" t="s">
        <v>3</v>
      </c>
      <c r="D257" s="22"/>
      <c r="E257" s="20">
        <f>(SUBTOTAL(9,E161:E256))</f>
        <v>3076.0386000000012</v>
      </c>
      <c r="F257" s="21">
        <f>(SUBTOTAL(9,F161:F256))</f>
        <v>85</v>
      </c>
      <c r="G257" s="20"/>
      <c r="H257" s="20"/>
      <c r="I257" s="20"/>
      <c r="J257" s="20"/>
      <c r="K257" s="19">
        <f>(SUBTOTAL(9,K161:K256))</f>
        <v>1438.9924999999998</v>
      </c>
      <c r="L257" s="19">
        <f>(SUBTOTAL(9,L161:L255))</f>
        <v>2965.1503000000012</v>
      </c>
      <c r="M257" s="19">
        <f>(SUBTOTAL(9,M161:M256))</f>
        <v>3102.042300000001</v>
      </c>
      <c r="N257" s="19">
        <f>(SUBTOTAL(9,N161:N256))</f>
        <v>3150.7653000000009</v>
      </c>
    </row>
    <row r="258" spans="1:29" ht="15.75" customHeight="1" thickBot="1">
      <c r="A258" s="3"/>
      <c r="B258" s="99"/>
      <c r="C258" s="4"/>
      <c r="D258" s="98" t="s">
        <v>255</v>
      </c>
      <c r="E258" s="16">
        <f>SUBTOTAL(9,E4:E256)</f>
        <v>10913.207999999997</v>
      </c>
      <c r="F258" s="15">
        <f>SUBTOTAL(9,F4:F256)</f>
        <v>185</v>
      </c>
      <c r="G258" s="14"/>
      <c r="H258" s="14"/>
      <c r="I258" s="14"/>
      <c r="J258" s="14"/>
      <c r="K258" s="13">
        <f>SUBTOTAL(9,K4:K256)</f>
        <v>2689.315300000002</v>
      </c>
      <c r="L258" s="13">
        <f>SUBTOTAL(9,L4:L256)</f>
        <v>10343.636799999998</v>
      </c>
      <c r="M258" s="13">
        <f>SUBTOTAL(9,M4:M256)</f>
        <v>10702.755499999997</v>
      </c>
      <c r="N258" s="13">
        <f>SUBTOTAL(9,N4:N256)</f>
        <v>10987.934699999996</v>
      </c>
      <c r="O258" s="4"/>
      <c r="P258" s="4"/>
      <c r="T258" s="4"/>
      <c r="U258" s="4"/>
      <c r="V258" s="4"/>
      <c r="W258" s="4"/>
      <c r="X258" s="4"/>
      <c r="Y258" s="4"/>
      <c r="Z258" s="4"/>
      <c r="AA258" s="4"/>
      <c r="AB258" s="4"/>
      <c r="AC258" s="4"/>
    </row>
    <row r="259" spans="1:29" ht="19.5" customHeight="1" thickBot="1">
      <c r="A259" s="63" t="s">
        <v>215</v>
      </c>
      <c r="B259" s="60"/>
      <c r="C259" s="60"/>
      <c r="D259" s="60"/>
      <c r="E259" s="95"/>
      <c r="F259" s="94"/>
      <c r="G259" s="60"/>
      <c r="H259" s="60"/>
      <c r="I259" s="60"/>
      <c r="J259" s="60"/>
      <c r="K259" s="60"/>
      <c r="L259" s="60"/>
      <c r="M259" s="60"/>
      <c r="N259" s="60"/>
    </row>
    <row r="260" spans="1:29" ht="15.75" customHeight="1">
      <c r="A260" s="58" t="s">
        <v>254</v>
      </c>
      <c r="B260" s="58" t="s">
        <v>17</v>
      </c>
      <c r="C260" s="44" t="s">
        <v>250</v>
      </c>
      <c r="D260" s="58" t="s">
        <v>215</v>
      </c>
      <c r="E260" s="72">
        <v>137.73560000000001</v>
      </c>
      <c r="F260" s="71"/>
      <c r="G260" s="40" t="s">
        <v>217</v>
      </c>
      <c r="H260" s="40" t="s">
        <v>669</v>
      </c>
      <c r="I260" s="40" t="str">
        <f>IF(J260&lt;=20,"Surface Bureau (SB)",IF(J260&lt;=40,"Surf de Réunion (SR)",IF(J260&lt;=100,"Surf Annexe de Travail (SAT)",IF(J260&lt;=110,"Surf Légale &amp; Sociale (SLS)",IF(J260&lt;=125,"Surf spécifique (SP)",IF(J260&lt;=155,"Surf Services Généraux (SSG)",IF(J260&lt;=165,"Restauration",IF(J260&lt;=180,"Logt de fonction",IF(J260&lt;=195,"Autres surf",IF(J260&lt;=210,"Elts structurels",IF(J260&lt;=230,"Local technique",IF(J260&lt;=240,"Caves et sous-sols",IF(J260&lt;=300,"Circulation",IF(J260&lt;=309,"Combles, caves et ss-sols",IF(J260&lt;=315,"Prolongt ext",IF(J260&lt;=330,"Parking ss-terrain",IF(J260&lt;=350,"Terrasse",IF(J260&lt;=405,"Vides dont trémies","Marches et rampes"))))))))))))))))))</f>
        <v>Surf spécifique (SP)</v>
      </c>
      <c r="J260" s="40">
        <v>116</v>
      </c>
      <c r="K260" s="32" t="str">
        <f>IF(J260&lt;=48,E260,"")</f>
        <v/>
      </c>
      <c r="L260" s="32">
        <f>IF($J260&lt;=193,$E260,"")</f>
        <v>137.73560000000001</v>
      </c>
      <c r="M260" s="32">
        <f>IF($J260&lt;=243,$E260,"")</f>
        <v>137.73560000000001</v>
      </c>
      <c r="N260" s="32">
        <f>IF($J260&lt;=413,$E260,"")</f>
        <v>137.73560000000001</v>
      </c>
      <c r="O260" s="1">
        <v>1</v>
      </c>
    </row>
    <row r="261" spans="1:29" ht="15.75" customHeight="1">
      <c r="A261" s="40" t="s">
        <v>253</v>
      </c>
      <c r="B261" s="40" t="s">
        <v>17</v>
      </c>
      <c r="C261" s="44" t="s">
        <v>250</v>
      </c>
      <c r="D261" s="40" t="s">
        <v>215</v>
      </c>
      <c r="E261" s="72">
        <v>137.82769999999999</v>
      </c>
      <c r="F261" s="71"/>
      <c r="G261" s="40" t="s">
        <v>217</v>
      </c>
      <c r="H261" s="40" t="s">
        <v>669</v>
      </c>
      <c r="I261" s="40" t="str">
        <f>IF(J261&lt;=20,"Surface Bureau (SB)",IF(J261&lt;=40,"Surf de Réunion (SR)",IF(J261&lt;=100,"Surf Annexe de Travail (SAT)",IF(J261&lt;=110,"Surf Légale &amp; Sociale (SLS)",IF(J261&lt;=125,"Surf spécifique (SP)",IF(J261&lt;=155,"Surf Services Généraux (SSG)",IF(J261&lt;=165,"Restauration",IF(J261&lt;=180,"Logt de fonction",IF(J261&lt;=195,"Autres surf",IF(J261&lt;=210,"Elts structurels",IF(J261&lt;=230,"Local technique",IF(J261&lt;=240,"Caves et sous-sols",IF(J261&lt;=300,"Circulation",IF(J261&lt;=309,"Combles, caves et ss-sols",IF(J261&lt;=315,"Prolongt ext",IF(J261&lt;=330,"Parking ss-terrain",IF(J261&lt;=350,"Terrasse",IF(J261&lt;=405,"Vides dont trémies","Marches et rampes"))))))))))))))))))</f>
        <v>Surf spécifique (SP)</v>
      </c>
      <c r="J261" s="40">
        <v>116</v>
      </c>
      <c r="K261" s="39" t="str">
        <f>IF(J261&lt;=48,E261,"")</f>
        <v/>
      </c>
      <c r="L261" s="39">
        <f>IF($J261&lt;=193,$E261,"")</f>
        <v>137.82769999999999</v>
      </c>
      <c r="M261" s="39">
        <f>IF($J261&lt;=243,$E261,"")</f>
        <v>137.82769999999999</v>
      </c>
      <c r="N261" s="39">
        <f>IF($J261&lt;=413,$E261,"")</f>
        <v>137.82769999999999</v>
      </c>
      <c r="O261" s="1">
        <v>1</v>
      </c>
    </row>
    <row r="262" spans="1:29" ht="15.75" customHeight="1">
      <c r="A262" s="40" t="s">
        <v>252</v>
      </c>
      <c r="B262" s="40" t="s">
        <v>17</v>
      </c>
      <c r="C262" s="44" t="s">
        <v>250</v>
      </c>
      <c r="D262" s="40" t="s">
        <v>215</v>
      </c>
      <c r="E262" s="72">
        <v>136.87260000000001</v>
      </c>
      <c r="F262" s="71"/>
      <c r="G262" s="40" t="s">
        <v>217</v>
      </c>
      <c r="H262" s="40" t="s">
        <v>669</v>
      </c>
      <c r="I262" s="40" t="str">
        <f>IF(J262&lt;=20,"Surface Bureau (SB)",IF(J262&lt;=40,"Surf de Réunion (SR)",IF(J262&lt;=100,"Surf Annexe de Travail (SAT)",IF(J262&lt;=110,"Surf Légale &amp; Sociale (SLS)",IF(J262&lt;=125,"Surf spécifique (SP)",IF(J262&lt;=155,"Surf Services Généraux (SSG)",IF(J262&lt;=165,"Restauration",IF(J262&lt;=180,"Logt de fonction",IF(J262&lt;=195,"Autres surf",IF(J262&lt;=210,"Elts structurels",IF(J262&lt;=230,"Local technique",IF(J262&lt;=240,"Caves et sous-sols",IF(J262&lt;=300,"Circulation",IF(J262&lt;=309,"Combles, caves et ss-sols",IF(J262&lt;=315,"Prolongt ext",IF(J262&lt;=330,"Parking ss-terrain",IF(J262&lt;=350,"Terrasse",IF(J262&lt;=405,"Vides dont trémies","Marches et rampes"))))))))))))))))))</f>
        <v>Surf spécifique (SP)</v>
      </c>
      <c r="J262" s="40">
        <v>116</v>
      </c>
      <c r="K262" s="39" t="str">
        <f>IF(J262&lt;=48,E262,"")</f>
        <v/>
      </c>
      <c r="L262" s="39">
        <f>IF($J262&lt;=193,$E262,"")</f>
        <v>136.87260000000001</v>
      </c>
      <c r="M262" s="39">
        <f>IF($J262&lt;=243,$E262,"")</f>
        <v>136.87260000000001</v>
      </c>
      <c r="N262" s="39">
        <f>IF($J262&lt;=413,$E262,"")</f>
        <v>136.87260000000001</v>
      </c>
      <c r="O262" s="1">
        <v>1</v>
      </c>
    </row>
    <row r="263" spans="1:29" ht="15.75" customHeight="1">
      <c r="A263" s="40" t="s">
        <v>251</v>
      </c>
      <c r="B263" s="40" t="s">
        <v>17</v>
      </c>
      <c r="C263" s="44" t="s">
        <v>250</v>
      </c>
      <c r="D263" s="40" t="s">
        <v>215</v>
      </c>
      <c r="E263" s="72">
        <v>136.99809999999999</v>
      </c>
      <c r="F263" s="71"/>
      <c r="G263" s="40" t="s">
        <v>217</v>
      </c>
      <c r="H263" s="40" t="s">
        <v>669</v>
      </c>
      <c r="I263" s="40" t="str">
        <f>IF(J263&lt;=20,"Surface Bureau (SB)",IF(J263&lt;=40,"Surf de Réunion (SR)",IF(J263&lt;=100,"Surf Annexe de Travail (SAT)",IF(J263&lt;=110,"Surf Légale &amp; Sociale (SLS)",IF(J263&lt;=125,"Surf spécifique (SP)",IF(J263&lt;=155,"Surf Services Généraux (SSG)",IF(J263&lt;=165,"Restauration",IF(J263&lt;=180,"Logt de fonction",IF(J263&lt;=195,"Autres surf",IF(J263&lt;=210,"Elts structurels",IF(J263&lt;=230,"Local technique",IF(J263&lt;=240,"Caves et sous-sols",IF(J263&lt;=300,"Circulation",IF(J263&lt;=309,"Combles, caves et ss-sols",IF(J263&lt;=315,"Prolongt ext",IF(J263&lt;=330,"Parking ss-terrain",IF(J263&lt;=350,"Terrasse",IF(J263&lt;=405,"Vides dont trémies","Marches et rampes"))))))))))))))))))</f>
        <v>Surf spécifique (SP)</v>
      </c>
      <c r="J263" s="40">
        <v>116</v>
      </c>
      <c r="K263" s="39" t="str">
        <f>IF(J263&lt;=48,E263,"")</f>
        <v/>
      </c>
      <c r="L263" s="39">
        <f>IF($J263&lt;=193,$E263,"")</f>
        <v>136.99809999999999</v>
      </c>
      <c r="M263" s="39">
        <f>IF($J263&lt;=243,$E263,"")</f>
        <v>136.99809999999999</v>
      </c>
      <c r="N263" s="39">
        <f>IF($J263&lt;=413,$E263,"")</f>
        <v>136.99809999999999</v>
      </c>
      <c r="O263" s="1">
        <v>1</v>
      </c>
    </row>
    <row r="264" spans="1:29" ht="15.75" customHeight="1">
      <c r="A264" s="40" t="s">
        <v>249</v>
      </c>
      <c r="B264" s="40" t="s">
        <v>17</v>
      </c>
      <c r="C264" s="44" t="s">
        <v>247</v>
      </c>
      <c r="D264" s="40" t="s">
        <v>215</v>
      </c>
      <c r="E264" s="72">
        <v>109.2336</v>
      </c>
      <c r="F264" s="71"/>
      <c r="G264" s="40" t="s">
        <v>217</v>
      </c>
      <c r="H264" s="40" t="s">
        <v>669</v>
      </c>
      <c r="I264" s="40" t="str">
        <f>IF(J264&lt;=20,"Surface Bureau (SB)",IF(J264&lt;=40,"Surf de Réunion (SR)",IF(J264&lt;=100,"Surf Annexe de Travail (SAT)",IF(J264&lt;=110,"Surf Légale &amp; Sociale (SLS)",IF(J264&lt;=125,"Surf spécifique (SP)",IF(J264&lt;=155,"Surf Services Généraux (SSG)",IF(J264&lt;=165,"Restauration",IF(J264&lt;=180,"Logt de fonction",IF(J264&lt;=195,"Autres surf",IF(J264&lt;=210,"Elts structurels",IF(J264&lt;=230,"Local technique",IF(J264&lt;=240,"Caves et sous-sols",IF(J264&lt;=300,"Circulation",IF(J264&lt;=309,"Combles, caves et ss-sols",IF(J264&lt;=315,"Prolongt ext",IF(J264&lt;=330,"Parking ss-terrain",IF(J264&lt;=350,"Terrasse",IF(J264&lt;=405,"Vides dont trémies","Marches et rampes"))))))))))))))))))</f>
        <v>Surf spécifique (SP)</v>
      </c>
      <c r="J264" s="40">
        <v>116</v>
      </c>
      <c r="K264" s="39" t="str">
        <f>IF(J264&lt;=48,E264,"")</f>
        <v/>
      </c>
      <c r="L264" s="39">
        <f>IF($J264&lt;=193,$E264,"")</f>
        <v>109.2336</v>
      </c>
      <c r="M264" s="39">
        <f>IF($J264&lt;=243,$E264,"")</f>
        <v>109.2336</v>
      </c>
      <c r="N264" s="39">
        <f>IF($J264&lt;=413,$E264,"")</f>
        <v>109.2336</v>
      </c>
      <c r="O264" s="1">
        <v>1</v>
      </c>
    </row>
    <row r="265" spans="1:29" ht="15.75" customHeight="1">
      <c r="A265" s="40" t="s">
        <v>248</v>
      </c>
      <c r="B265" s="40" t="s">
        <v>17</v>
      </c>
      <c r="C265" s="44" t="s">
        <v>247</v>
      </c>
      <c r="D265" s="40" t="s">
        <v>215</v>
      </c>
      <c r="E265" s="72">
        <v>109.31699999999999</v>
      </c>
      <c r="F265" s="71"/>
      <c r="G265" s="40" t="s">
        <v>217</v>
      </c>
      <c r="H265" s="40" t="s">
        <v>669</v>
      </c>
      <c r="I265" s="40" t="str">
        <f>IF(J265&lt;=20,"Surface Bureau (SB)",IF(J265&lt;=40,"Surf de Réunion (SR)",IF(J265&lt;=100,"Surf Annexe de Travail (SAT)",IF(J265&lt;=110,"Surf Légale &amp; Sociale (SLS)",IF(J265&lt;=125,"Surf spécifique (SP)",IF(J265&lt;=155,"Surf Services Généraux (SSG)",IF(J265&lt;=165,"Restauration",IF(J265&lt;=180,"Logt de fonction",IF(J265&lt;=195,"Autres surf",IF(J265&lt;=210,"Elts structurels",IF(J265&lt;=230,"Local technique",IF(J265&lt;=240,"Caves et sous-sols",IF(J265&lt;=300,"Circulation",IF(J265&lt;=309,"Combles, caves et ss-sols",IF(J265&lt;=315,"Prolongt ext",IF(J265&lt;=330,"Parking ss-terrain",IF(J265&lt;=350,"Terrasse",IF(J265&lt;=405,"Vides dont trémies","Marches et rampes"))))))))))))))))))</f>
        <v>Surf spécifique (SP)</v>
      </c>
      <c r="J265" s="40">
        <v>116</v>
      </c>
      <c r="K265" s="39" t="str">
        <f>IF(J265&lt;=48,E265,"")</f>
        <v/>
      </c>
      <c r="L265" s="39">
        <f>IF($J265&lt;=193,$E265,"")</f>
        <v>109.31699999999999</v>
      </c>
      <c r="M265" s="39">
        <f>IF($J265&lt;=243,$E265,"")</f>
        <v>109.31699999999999</v>
      </c>
      <c r="N265" s="39">
        <f>IF($J265&lt;=413,$E265,"")</f>
        <v>109.31699999999999</v>
      </c>
      <c r="O265" s="1">
        <v>1</v>
      </c>
    </row>
    <row r="266" spans="1:29" ht="15.75" customHeight="1">
      <c r="A266" s="40" t="s">
        <v>246</v>
      </c>
      <c r="B266" s="40" t="s">
        <v>17</v>
      </c>
      <c r="C266" s="44" t="s">
        <v>244</v>
      </c>
      <c r="D266" s="40" t="s">
        <v>215</v>
      </c>
      <c r="E266" s="72">
        <v>82.4084</v>
      </c>
      <c r="F266" s="71"/>
      <c r="G266" s="40" t="s">
        <v>217</v>
      </c>
      <c r="H266" s="40" t="s">
        <v>669</v>
      </c>
      <c r="I266" s="40" t="str">
        <f>IF(J266&lt;=20,"Surface Bureau (SB)",IF(J266&lt;=40,"Surf de Réunion (SR)",IF(J266&lt;=100,"Surf Annexe de Travail (SAT)",IF(J266&lt;=110,"Surf Légale &amp; Sociale (SLS)",IF(J266&lt;=125,"Surf spécifique (SP)",IF(J266&lt;=155,"Surf Services Généraux (SSG)",IF(J266&lt;=165,"Restauration",IF(J266&lt;=180,"Logt de fonction",IF(J266&lt;=195,"Autres surf",IF(J266&lt;=210,"Elts structurels",IF(J266&lt;=230,"Local technique",IF(J266&lt;=240,"Caves et sous-sols",IF(J266&lt;=300,"Circulation",IF(J266&lt;=309,"Combles, caves et ss-sols",IF(J266&lt;=315,"Prolongt ext",IF(J266&lt;=330,"Parking ss-terrain",IF(J266&lt;=350,"Terrasse",IF(J266&lt;=405,"Vides dont trémies","Marches et rampes"))))))))))))))))))</f>
        <v>Surf spécifique (SP)</v>
      </c>
      <c r="J266" s="40">
        <v>116</v>
      </c>
      <c r="K266" s="39" t="str">
        <f>IF(J266&lt;=48,E266,"")</f>
        <v/>
      </c>
      <c r="L266" s="39">
        <f>IF($J266&lt;=193,$E266,"")</f>
        <v>82.4084</v>
      </c>
      <c r="M266" s="39">
        <f>IF($J266&lt;=243,$E266,"")</f>
        <v>82.4084</v>
      </c>
      <c r="N266" s="39">
        <f>IF($J266&lt;=413,$E266,"")</f>
        <v>82.4084</v>
      </c>
      <c r="O266" s="1">
        <v>1</v>
      </c>
    </row>
    <row r="267" spans="1:29" ht="15.75" customHeight="1">
      <c r="A267" s="40" t="s">
        <v>245</v>
      </c>
      <c r="B267" s="40" t="s">
        <v>17</v>
      </c>
      <c r="C267" s="44" t="s">
        <v>244</v>
      </c>
      <c r="D267" s="40" t="s">
        <v>215</v>
      </c>
      <c r="E267" s="72">
        <v>82.423599999999993</v>
      </c>
      <c r="F267" s="71"/>
      <c r="G267" s="40" t="s">
        <v>217</v>
      </c>
      <c r="H267" s="40" t="s">
        <v>669</v>
      </c>
      <c r="I267" s="40" t="str">
        <f>IF(J267&lt;=20,"Surface Bureau (SB)",IF(J267&lt;=40,"Surf de Réunion (SR)",IF(J267&lt;=100,"Surf Annexe de Travail (SAT)",IF(J267&lt;=110,"Surf Légale &amp; Sociale (SLS)",IF(J267&lt;=125,"Surf spécifique (SP)",IF(J267&lt;=155,"Surf Services Généraux (SSG)",IF(J267&lt;=165,"Restauration",IF(J267&lt;=180,"Logt de fonction",IF(J267&lt;=195,"Autres surf",IF(J267&lt;=210,"Elts structurels",IF(J267&lt;=230,"Local technique",IF(J267&lt;=240,"Caves et sous-sols",IF(J267&lt;=300,"Circulation",IF(J267&lt;=309,"Combles, caves et ss-sols",IF(J267&lt;=315,"Prolongt ext",IF(J267&lt;=330,"Parking ss-terrain",IF(J267&lt;=350,"Terrasse",IF(J267&lt;=405,"Vides dont trémies","Marches et rampes"))))))))))))))))))</f>
        <v>Surf spécifique (SP)</v>
      </c>
      <c r="J267" s="40">
        <v>116</v>
      </c>
      <c r="K267" s="39" t="str">
        <f>IF(J267&lt;=48,E267,"")</f>
        <v/>
      </c>
      <c r="L267" s="39">
        <f>IF($J267&lt;=193,$E267,"")</f>
        <v>82.423599999999993</v>
      </c>
      <c r="M267" s="39">
        <f>IF($J267&lt;=243,$E267,"")</f>
        <v>82.423599999999993</v>
      </c>
      <c r="N267" s="39">
        <f>IF($J267&lt;=413,$E267,"")</f>
        <v>82.423599999999993</v>
      </c>
      <c r="O267" s="1">
        <v>1</v>
      </c>
    </row>
    <row r="268" spans="1:29" ht="15.75" customHeight="1">
      <c r="A268" s="40" t="s">
        <v>243</v>
      </c>
      <c r="B268" s="40" t="s">
        <v>17</v>
      </c>
      <c r="C268" s="44" t="s">
        <v>242</v>
      </c>
      <c r="D268" s="40" t="s">
        <v>215</v>
      </c>
      <c r="E268" s="72">
        <v>4.1399999999999997</v>
      </c>
      <c r="F268" s="71"/>
      <c r="G268" s="40" t="s">
        <v>49</v>
      </c>
      <c r="H268" s="40" t="s">
        <v>656</v>
      </c>
      <c r="I268" s="40" t="str">
        <f>IF(J268&lt;=20,"Surface Bureau (SB)",IF(J268&lt;=40,"Surf de Réunion (SR)",IF(J268&lt;=100,"Surf Annexe de Travail (SAT)",IF(J268&lt;=110,"Surf Légale &amp; Sociale (SLS)",IF(J268&lt;=125,"Surf spécifique (SP)",IF(J268&lt;=155,"Surf Services Généraux (SSG)",IF(J268&lt;=165,"Restauration",IF(J268&lt;=180,"Logt de fonction",IF(J268&lt;=195,"Autres surf",IF(J268&lt;=210,"Elts structurels",IF(J268&lt;=230,"Local technique",IF(J268&lt;=240,"Caves et sous-sols",IF(J268&lt;=300,"Circulation",IF(J268&lt;=309,"Combles, caves et ss-sols",IF(J268&lt;=315,"Prolongt ext",IF(J268&lt;=330,"Parking ss-terrain",IF(J268&lt;=350,"Terrasse",IF(J268&lt;=405,"Vides dont trémies","Marches et rampes"))))))))))))))))))</f>
        <v>Local technique</v>
      </c>
      <c r="J268" s="40">
        <v>230</v>
      </c>
      <c r="K268" s="39" t="str">
        <f>IF(J268&lt;=48,E268,"")</f>
        <v/>
      </c>
      <c r="L268" s="39" t="str">
        <f>IF($J268&lt;=193,$E268,"")</f>
        <v/>
      </c>
      <c r="M268" s="39">
        <f>IF($J268&lt;=243,$E268,"")</f>
        <v>4.1399999999999997</v>
      </c>
      <c r="N268" s="39">
        <f>IF($J268&lt;=413,$E268,"")</f>
        <v>4.1399999999999997</v>
      </c>
      <c r="O268" s="1">
        <v>1</v>
      </c>
    </row>
    <row r="269" spans="1:29" ht="15.75" customHeight="1">
      <c r="A269" s="40" t="s">
        <v>241</v>
      </c>
      <c r="B269" s="40" t="s">
        <v>17</v>
      </c>
      <c r="C269" s="44" t="s">
        <v>240</v>
      </c>
      <c r="D269" s="40" t="s">
        <v>215</v>
      </c>
      <c r="E269" s="72">
        <v>4.3600000000000003</v>
      </c>
      <c r="F269" s="71"/>
      <c r="G269" s="40" t="s">
        <v>49</v>
      </c>
      <c r="H269" s="40" t="s">
        <v>656</v>
      </c>
      <c r="I269" s="40" t="str">
        <f>IF(J269&lt;=20,"Surface Bureau (SB)",IF(J269&lt;=40,"Surf de Réunion (SR)",IF(J269&lt;=100,"Surf Annexe de Travail (SAT)",IF(J269&lt;=110,"Surf Légale &amp; Sociale (SLS)",IF(J269&lt;=125,"Surf spécifique (SP)",IF(J269&lt;=155,"Surf Services Généraux (SSG)",IF(J269&lt;=165,"Restauration",IF(J269&lt;=180,"Logt de fonction",IF(J269&lt;=195,"Autres surf",IF(J269&lt;=210,"Elts structurels",IF(J269&lt;=230,"Local technique",IF(J269&lt;=240,"Caves et sous-sols",IF(J269&lt;=300,"Circulation",IF(J269&lt;=309,"Combles, caves et ss-sols",IF(J269&lt;=315,"Prolongt ext",IF(J269&lt;=330,"Parking ss-terrain",IF(J269&lt;=350,"Terrasse",IF(J269&lt;=405,"Vides dont trémies","Marches et rampes"))))))))))))))))))</f>
        <v>Local technique</v>
      </c>
      <c r="J269" s="40">
        <v>230</v>
      </c>
      <c r="K269" s="39" t="str">
        <f>IF(J269&lt;=48,E269,"")</f>
        <v/>
      </c>
      <c r="L269" s="39" t="str">
        <f>IF($J269&lt;=193,$E269,"")</f>
        <v/>
      </c>
      <c r="M269" s="39">
        <f>IF($J269&lt;=243,$E269,"")</f>
        <v>4.3600000000000003</v>
      </c>
      <c r="N269" s="39">
        <f>IF($J269&lt;=413,$E269,"")</f>
        <v>4.3600000000000003</v>
      </c>
      <c r="O269" s="1">
        <v>1</v>
      </c>
    </row>
    <row r="270" spans="1:29" ht="15.75" customHeight="1">
      <c r="A270" s="40" t="s">
        <v>62</v>
      </c>
      <c r="B270" s="40" t="s">
        <v>17</v>
      </c>
      <c r="C270" s="44" t="s">
        <v>239</v>
      </c>
      <c r="D270" s="40" t="s">
        <v>215</v>
      </c>
      <c r="E270" s="72">
        <v>1.51</v>
      </c>
      <c r="F270" s="71"/>
      <c r="G270" s="40" t="s">
        <v>49</v>
      </c>
      <c r="H270" s="40" t="s">
        <v>656</v>
      </c>
      <c r="I270" s="40" t="str">
        <f>IF(J270&lt;=20,"Surface Bureau (SB)",IF(J270&lt;=40,"Surf de Réunion (SR)",IF(J270&lt;=100,"Surf Annexe de Travail (SAT)",IF(J270&lt;=110,"Surf Légale &amp; Sociale (SLS)",IF(J270&lt;=125,"Surf spécifique (SP)",IF(J270&lt;=155,"Surf Services Généraux (SSG)",IF(J270&lt;=165,"Restauration",IF(J270&lt;=180,"Logt de fonction",IF(J270&lt;=195,"Autres surf",IF(J270&lt;=210,"Elts structurels",IF(J270&lt;=230,"Local technique",IF(J270&lt;=240,"Caves et sous-sols",IF(J270&lt;=300,"Circulation",IF(J270&lt;=309,"Combles, caves et ss-sols",IF(J270&lt;=315,"Prolongt ext",IF(J270&lt;=330,"Parking ss-terrain",IF(J270&lt;=350,"Terrasse",IF(J270&lt;=405,"Vides dont trémies","Marches et rampes"))))))))))))))))))</f>
        <v>Local technique</v>
      </c>
      <c r="J270" s="40">
        <v>230</v>
      </c>
      <c r="K270" s="39" t="str">
        <f>IF(J270&lt;=48,E270,"")</f>
        <v/>
      </c>
      <c r="L270" s="39" t="str">
        <f>IF($J270&lt;=193,$E270,"")</f>
        <v/>
      </c>
      <c r="M270" s="39">
        <f>IF($J270&lt;=243,$E270,"")</f>
        <v>1.51</v>
      </c>
      <c r="N270" s="39">
        <f>IF($J270&lt;=413,$E270,"")</f>
        <v>1.51</v>
      </c>
      <c r="O270" s="1">
        <v>1</v>
      </c>
    </row>
    <row r="271" spans="1:29" ht="15.75" customHeight="1" thickBot="1">
      <c r="A271" s="40" t="s">
        <v>27</v>
      </c>
      <c r="B271" s="40" t="s">
        <v>17</v>
      </c>
      <c r="C271" s="44" t="s">
        <v>104</v>
      </c>
      <c r="D271" s="40" t="s">
        <v>215</v>
      </c>
      <c r="E271" s="72">
        <v>182.64</v>
      </c>
      <c r="F271" s="71"/>
      <c r="G271" s="75" t="s">
        <v>49</v>
      </c>
      <c r="H271" s="40" t="s">
        <v>667</v>
      </c>
      <c r="I271" s="75" t="str">
        <f>IF(J271&lt;=20,"Surface Bureau (SB)",IF(J271&lt;=40,"Surf de Réunion (SR)",IF(J271&lt;=100,"Surf Annexe de Travail (SAT)",IF(J271&lt;=110,"Surf Légale &amp; Sociale (SLS)",IF(J271&lt;=125,"Surf spécifique (SP)",IF(J271&lt;=155,"Surf Services Généraux (SSG)",IF(J271&lt;=165,"Restauration",IF(J271&lt;=180,"Logt de fonction",IF(J271&lt;=195,"Autres surf",IF(J271&lt;=210,"Elts structurels",IF(J271&lt;=230,"Local technique",IF(J271&lt;=240,"Caves et sous-sols",IF(J271&lt;=300,"Circulation",IF(J271&lt;=309,"Combles, caves et ss-sols",IF(J271&lt;=315,"Prolongt ext",IF(J271&lt;=330,"Parking ss-terrain",IF(J271&lt;=350,"Terrasse",IF(J271&lt;=405,"Vides dont trémies","Marches et rampes"))))))))))))))))))</f>
        <v>Surf spécifique (SP)</v>
      </c>
      <c r="J271" s="75">
        <v>111</v>
      </c>
      <c r="K271" s="39" t="str">
        <f>IF(J271&lt;=48,E271,"")</f>
        <v/>
      </c>
      <c r="L271" s="39">
        <f>IF($J271&lt;=193,$E271,"")</f>
        <v>182.64</v>
      </c>
      <c r="M271" s="39">
        <f>IF($J271&lt;=243,$E271,"")</f>
        <v>182.64</v>
      </c>
      <c r="N271" s="39">
        <f>IF($J271&lt;=413,$E271,"")</f>
        <v>182.64</v>
      </c>
      <c r="O271" s="1">
        <v>1</v>
      </c>
    </row>
    <row r="272" spans="1:29" ht="15.75" customHeight="1" thickBot="1">
      <c r="A272" s="24"/>
      <c r="B272" s="22"/>
      <c r="C272" s="23" t="s">
        <v>15</v>
      </c>
      <c r="D272" s="22"/>
      <c r="E272" s="20">
        <f>(SUBTOTAL(9,E260:E271))</f>
        <v>1125.4666000000002</v>
      </c>
      <c r="F272" s="21"/>
      <c r="G272" s="20"/>
      <c r="H272" s="20"/>
      <c r="I272" s="20"/>
      <c r="J272" s="20"/>
      <c r="K272" s="19">
        <f>(SUBTOTAL(9,K260:K271))</f>
        <v>0</v>
      </c>
      <c r="L272" s="19">
        <f>(SUBTOTAL(9,L259:L271))</f>
        <v>1115.4566</v>
      </c>
      <c r="M272" s="19">
        <f>(SUBTOTAL(9,M260:M271))</f>
        <v>1125.4666000000002</v>
      </c>
      <c r="N272" s="19">
        <f>(SUBTOTAL(9,N260:N271))</f>
        <v>1125.4666000000002</v>
      </c>
    </row>
    <row r="273" spans="1:15" ht="15.75" customHeight="1">
      <c r="A273" s="40" t="s">
        <v>238</v>
      </c>
      <c r="B273" s="36" t="s">
        <v>12</v>
      </c>
      <c r="C273" s="44" t="s">
        <v>218</v>
      </c>
      <c r="D273" s="43" t="s">
        <v>215</v>
      </c>
      <c r="E273" s="72">
        <v>36.47</v>
      </c>
      <c r="F273" s="71"/>
      <c r="G273" s="40" t="s">
        <v>217</v>
      </c>
      <c r="H273" s="40" t="s">
        <v>669</v>
      </c>
      <c r="I273" s="40" t="str">
        <f>IF(J273&lt;=20,"Surface Bureau (SB)",IF(J273&lt;=40,"Surf de Réunion (SR)",IF(J273&lt;=100,"Surf Annexe de Travail (SAT)",IF(J273&lt;=110,"Surf Légale &amp; Sociale (SLS)",IF(J273&lt;=125,"Surf spécifique (SP)",IF(J273&lt;=155,"Surf Services Généraux (SSG)",IF(J273&lt;=165,"Restauration",IF(J273&lt;=180,"Logt de fonction",IF(J273&lt;=195,"Autres surf",IF(J273&lt;=210,"Elts structurels",IF(J273&lt;=230,"Local technique",IF(J273&lt;=240,"Caves et sous-sols",IF(J273&lt;=300,"Circulation",IF(J273&lt;=309,"Combles, caves et ss-sols",IF(J273&lt;=315,"Prolongt ext",IF(J273&lt;=330,"Parking ss-terrain",IF(J273&lt;=350,"Terrasse",IF(J273&lt;=405,"Vides dont trémies","Marches et rampes"))))))))))))))))))</f>
        <v>Surf spécifique (SP)</v>
      </c>
      <c r="J273" s="40">
        <v>117</v>
      </c>
      <c r="K273" s="32" t="str">
        <f>IF(J273&lt;=48,E273,"")</f>
        <v/>
      </c>
      <c r="L273" s="32">
        <f>IF($J273&lt;=193,$E273,"")</f>
        <v>36.47</v>
      </c>
      <c r="M273" s="32">
        <f>IF($J273&lt;=243,$E273,"")</f>
        <v>36.47</v>
      </c>
      <c r="N273" s="32">
        <f>IF($J273&lt;=413,$E273,"")</f>
        <v>36.47</v>
      </c>
      <c r="O273" s="1">
        <v>1</v>
      </c>
    </row>
    <row r="274" spans="1:15" ht="15.75" customHeight="1">
      <c r="A274" s="40" t="s">
        <v>237</v>
      </c>
      <c r="B274" s="43" t="s">
        <v>12</v>
      </c>
      <c r="C274" s="44" t="s">
        <v>218</v>
      </c>
      <c r="D274" s="43" t="s">
        <v>215</v>
      </c>
      <c r="E274" s="72">
        <v>36.46</v>
      </c>
      <c r="F274" s="71"/>
      <c r="G274" s="40" t="s">
        <v>217</v>
      </c>
      <c r="H274" s="40" t="s">
        <v>669</v>
      </c>
      <c r="I274" s="40" t="str">
        <f>IF(J274&lt;=20,"Surface Bureau (SB)",IF(J274&lt;=40,"Surf de Réunion (SR)",IF(J274&lt;=100,"Surf Annexe de Travail (SAT)",IF(J274&lt;=110,"Surf Légale &amp; Sociale (SLS)",IF(J274&lt;=125,"Surf spécifique (SP)",IF(J274&lt;=155,"Surf Services Généraux (SSG)",IF(J274&lt;=165,"Restauration",IF(J274&lt;=180,"Logt de fonction",IF(J274&lt;=195,"Autres surf",IF(J274&lt;=210,"Elts structurels",IF(J274&lt;=230,"Local technique",IF(J274&lt;=240,"Caves et sous-sols",IF(J274&lt;=300,"Circulation",IF(J274&lt;=309,"Combles, caves et ss-sols",IF(J274&lt;=315,"Prolongt ext",IF(J274&lt;=330,"Parking ss-terrain",IF(J274&lt;=350,"Terrasse",IF(J274&lt;=405,"Vides dont trémies","Marches et rampes"))))))))))))))))))</f>
        <v>Surf spécifique (SP)</v>
      </c>
      <c r="J274" s="40">
        <v>117</v>
      </c>
      <c r="K274" s="39" t="str">
        <f>IF(J274&lt;=48,E274,"")</f>
        <v/>
      </c>
      <c r="L274" s="39">
        <f>IF($J274&lt;=193,$E274,"")</f>
        <v>36.46</v>
      </c>
      <c r="M274" s="39">
        <f>IF($J274&lt;=243,$E274,"")</f>
        <v>36.46</v>
      </c>
      <c r="N274" s="39">
        <f>IF($J274&lt;=413,$E274,"")</f>
        <v>36.46</v>
      </c>
      <c r="O274" s="1">
        <v>1</v>
      </c>
    </row>
    <row r="275" spans="1:15" ht="15.75" customHeight="1">
      <c r="A275" s="40" t="s">
        <v>236</v>
      </c>
      <c r="B275" s="43" t="s">
        <v>12</v>
      </c>
      <c r="C275" s="44" t="s">
        <v>218</v>
      </c>
      <c r="D275" s="43" t="s">
        <v>215</v>
      </c>
      <c r="E275" s="72">
        <v>26.39</v>
      </c>
      <c r="F275" s="71"/>
      <c r="G275" s="40" t="s">
        <v>217</v>
      </c>
      <c r="H275" s="40" t="s">
        <v>669</v>
      </c>
      <c r="I275" s="40" t="str">
        <f>IF(J275&lt;=20,"Surface Bureau (SB)",IF(J275&lt;=40,"Surf de Réunion (SR)",IF(J275&lt;=100,"Surf Annexe de Travail (SAT)",IF(J275&lt;=110,"Surf Légale &amp; Sociale (SLS)",IF(J275&lt;=125,"Surf spécifique (SP)",IF(J275&lt;=155,"Surf Services Généraux (SSG)",IF(J275&lt;=165,"Restauration",IF(J275&lt;=180,"Logt de fonction",IF(J275&lt;=195,"Autres surf",IF(J275&lt;=210,"Elts structurels",IF(J275&lt;=230,"Local technique",IF(J275&lt;=240,"Caves et sous-sols",IF(J275&lt;=300,"Circulation",IF(J275&lt;=309,"Combles, caves et ss-sols",IF(J275&lt;=315,"Prolongt ext",IF(J275&lt;=330,"Parking ss-terrain",IF(J275&lt;=350,"Terrasse",IF(J275&lt;=405,"Vides dont trémies","Marches et rampes"))))))))))))))))))</f>
        <v>Surf spécifique (SP)</v>
      </c>
      <c r="J275" s="40">
        <v>117</v>
      </c>
      <c r="K275" s="39" t="str">
        <f>IF(J275&lt;=48,E275,"")</f>
        <v/>
      </c>
      <c r="L275" s="39">
        <f>IF($J275&lt;=193,$E275,"")</f>
        <v>26.39</v>
      </c>
      <c r="M275" s="39">
        <f>IF($J275&lt;=243,$E275,"")</f>
        <v>26.39</v>
      </c>
      <c r="N275" s="39">
        <f>IF($J275&lt;=413,$E275,"")</f>
        <v>26.39</v>
      </c>
      <c r="O275" s="1">
        <v>1</v>
      </c>
    </row>
    <row r="276" spans="1:15" ht="15.75" customHeight="1">
      <c r="A276" s="40" t="s">
        <v>235</v>
      </c>
      <c r="B276" s="43" t="s">
        <v>12</v>
      </c>
      <c r="C276" s="44" t="s">
        <v>218</v>
      </c>
      <c r="D276" s="43" t="s">
        <v>215</v>
      </c>
      <c r="E276" s="72">
        <v>26.3</v>
      </c>
      <c r="F276" s="71"/>
      <c r="G276" s="40" t="s">
        <v>217</v>
      </c>
      <c r="H276" s="40" t="s">
        <v>669</v>
      </c>
      <c r="I276" s="40" t="str">
        <f>IF(J276&lt;=20,"Surface Bureau (SB)",IF(J276&lt;=40,"Surf de Réunion (SR)",IF(J276&lt;=100,"Surf Annexe de Travail (SAT)",IF(J276&lt;=110,"Surf Légale &amp; Sociale (SLS)",IF(J276&lt;=125,"Surf spécifique (SP)",IF(J276&lt;=155,"Surf Services Généraux (SSG)",IF(J276&lt;=165,"Restauration",IF(J276&lt;=180,"Logt de fonction",IF(J276&lt;=195,"Autres surf",IF(J276&lt;=210,"Elts structurels",IF(J276&lt;=230,"Local technique",IF(J276&lt;=240,"Caves et sous-sols",IF(J276&lt;=300,"Circulation",IF(J276&lt;=309,"Combles, caves et ss-sols",IF(J276&lt;=315,"Prolongt ext",IF(J276&lt;=330,"Parking ss-terrain",IF(J276&lt;=350,"Terrasse",IF(J276&lt;=405,"Vides dont trémies","Marches et rampes"))))))))))))))))))</f>
        <v>Surf spécifique (SP)</v>
      </c>
      <c r="J276" s="40">
        <v>117</v>
      </c>
      <c r="K276" s="39" t="str">
        <f>IF(J276&lt;=48,E276,"")</f>
        <v/>
      </c>
      <c r="L276" s="39">
        <f>IF($J276&lt;=193,$E276,"")</f>
        <v>26.3</v>
      </c>
      <c r="M276" s="39">
        <f>IF($J276&lt;=243,$E276,"")</f>
        <v>26.3</v>
      </c>
      <c r="N276" s="39">
        <f>IF($J276&lt;=413,$E276,"")</f>
        <v>26.3</v>
      </c>
      <c r="O276" s="1">
        <v>1</v>
      </c>
    </row>
    <row r="277" spans="1:15" ht="15.75" customHeight="1">
      <c r="A277" s="40" t="s">
        <v>234</v>
      </c>
      <c r="B277" s="43" t="s">
        <v>12</v>
      </c>
      <c r="C277" s="44" t="s">
        <v>227</v>
      </c>
      <c r="D277" s="43" t="s">
        <v>215</v>
      </c>
      <c r="E277" s="72">
        <v>26.68</v>
      </c>
      <c r="F277" s="71"/>
      <c r="G277" s="40" t="s">
        <v>217</v>
      </c>
      <c r="H277" s="40" t="s">
        <v>669</v>
      </c>
      <c r="I277" s="40" t="str">
        <f>IF(J277&lt;=20,"Surface Bureau (SB)",IF(J277&lt;=40,"Surf de Réunion (SR)",IF(J277&lt;=100,"Surf Annexe de Travail (SAT)",IF(J277&lt;=110,"Surf Légale &amp; Sociale (SLS)",IF(J277&lt;=125,"Surf spécifique (SP)",IF(J277&lt;=155,"Surf Services Généraux (SSG)",IF(J277&lt;=165,"Restauration",IF(J277&lt;=180,"Logt de fonction",IF(J277&lt;=195,"Autres surf",IF(J277&lt;=210,"Elts structurels",IF(J277&lt;=230,"Local technique",IF(J277&lt;=240,"Caves et sous-sols",IF(J277&lt;=300,"Circulation",IF(J277&lt;=309,"Combles, caves et ss-sols",IF(J277&lt;=315,"Prolongt ext",IF(J277&lt;=330,"Parking ss-terrain",IF(J277&lt;=350,"Terrasse",IF(J277&lt;=405,"Vides dont trémies","Marches et rampes"))))))))))))))))))</f>
        <v>Surf spécifique (SP)</v>
      </c>
      <c r="J277" s="40">
        <v>117</v>
      </c>
      <c r="K277" s="39" t="str">
        <f>IF(J277&lt;=48,E277,"")</f>
        <v/>
      </c>
      <c r="L277" s="39">
        <f>IF($J277&lt;=193,$E277,"")</f>
        <v>26.68</v>
      </c>
      <c r="M277" s="39">
        <f>IF($J277&lt;=243,$E277,"")</f>
        <v>26.68</v>
      </c>
      <c r="N277" s="39">
        <f>IF($J277&lt;=413,$E277,"")</f>
        <v>26.68</v>
      </c>
      <c r="O277" s="1">
        <v>1</v>
      </c>
    </row>
    <row r="278" spans="1:15" ht="15.75" customHeight="1">
      <c r="A278" s="40" t="s">
        <v>233</v>
      </c>
      <c r="B278" s="43" t="s">
        <v>12</v>
      </c>
      <c r="C278" s="44" t="s">
        <v>232</v>
      </c>
      <c r="D278" s="43" t="s">
        <v>215</v>
      </c>
      <c r="E278" s="72">
        <v>26.52</v>
      </c>
      <c r="F278" s="71"/>
      <c r="G278" s="40" t="s">
        <v>217</v>
      </c>
      <c r="H278" s="40" t="s">
        <v>669</v>
      </c>
      <c r="I278" s="40" t="str">
        <f>IF(J278&lt;=20,"Surface Bureau (SB)",IF(J278&lt;=40,"Surf de Réunion (SR)",IF(J278&lt;=100,"Surf Annexe de Travail (SAT)",IF(J278&lt;=110,"Surf Légale &amp; Sociale (SLS)",IF(J278&lt;=125,"Surf spécifique (SP)",IF(J278&lt;=155,"Surf Services Généraux (SSG)",IF(J278&lt;=165,"Restauration",IF(J278&lt;=180,"Logt de fonction",IF(J278&lt;=195,"Autres surf",IF(J278&lt;=210,"Elts structurels",IF(J278&lt;=230,"Local technique",IF(J278&lt;=240,"Caves et sous-sols",IF(J278&lt;=300,"Circulation",IF(J278&lt;=309,"Combles, caves et ss-sols",IF(J278&lt;=315,"Prolongt ext",IF(J278&lt;=330,"Parking ss-terrain",IF(J278&lt;=350,"Terrasse",IF(J278&lt;=405,"Vides dont trémies","Marches et rampes"))))))))))))))))))</f>
        <v>Surf spécifique (SP)</v>
      </c>
      <c r="J278" s="40">
        <v>115</v>
      </c>
      <c r="K278" s="39" t="str">
        <f>IF(J278&lt;=48,E278,"")</f>
        <v/>
      </c>
      <c r="L278" s="39">
        <f>IF($J278&lt;=193,$E278,"")</f>
        <v>26.52</v>
      </c>
      <c r="M278" s="39">
        <f>IF($J278&lt;=243,$E278,"")</f>
        <v>26.52</v>
      </c>
      <c r="N278" s="39">
        <f>IF($J278&lt;=413,$E278,"")</f>
        <v>26.52</v>
      </c>
      <c r="O278" s="1">
        <v>1</v>
      </c>
    </row>
    <row r="279" spans="1:15" ht="15.75" customHeight="1">
      <c r="A279" s="40" t="s">
        <v>231</v>
      </c>
      <c r="B279" s="43" t="s">
        <v>12</v>
      </c>
      <c r="C279" s="44" t="s">
        <v>227</v>
      </c>
      <c r="D279" s="43" t="s">
        <v>215</v>
      </c>
      <c r="E279" s="72">
        <v>26.79</v>
      </c>
      <c r="F279" s="71"/>
      <c r="G279" s="40" t="s">
        <v>217</v>
      </c>
      <c r="H279" s="40" t="s">
        <v>669</v>
      </c>
      <c r="I279" s="40" t="str">
        <f>IF(J279&lt;=20,"Surface Bureau (SB)",IF(J279&lt;=40,"Surf de Réunion (SR)",IF(J279&lt;=100,"Surf Annexe de Travail (SAT)",IF(J279&lt;=110,"Surf Légale &amp; Sociale (SLS)",IF(J279&lt;=125,"Surf spécifique (SP)",IF(J279&lt;=155,"Surf Services Généraux (SSG)",IF(J279&lt;=165,"Restauration",IF(J279&lt;=180,"Logt de fonction",IF(J279&lt;=195,"Autres surf",IF(J279&lt;=210,"Elts structurels",IF(J279&lt;=230,"Local technique",IF(J279&lt;=240,"Caves et sous-sols",IF(J279&lt;=300,"Circulation",IF(J279&lt;=309,"Combles, caves et ss-sols",IF(J279&lt;=315,"Prolongt ext",IF(J279&lt;=330,"Parking ss-terrain",IF(J279&lt;=350,"Terrasse",IF(J279&lt;=405,"Vides dont trémies","Marches et rampes"))))))))))))))))))</f>
        <v>Surf spécifique (SP)</v>
      </c>
      <c r="J279" s="40">
        <v>117</v>
      </c>
      <c r="K279" s="39" t="str">
        <f>IF(J279&lt;=48,E279,"")</f>
        <v/>
      </c>
      <c r="L279" s="39">
        <f>IF($J279&lt;=193,$E279,"")</f>
        <v>26.79</v>
      </c>
      <c r="M279" s="39">
        <f>IF($J279&lt;=243,$E279,"")</f>
        <v>26.79</v>
      </c>
      <c r="N279" s="39">
        <f>IF($J279&lt;=413,$E279,"")</f>
        <v>26.79</v>
      </c>
      <c r="O279" s="1">
        <v>1</v>
      </c>
    </row>
    <row r="280" spans="1:15" ht="15.75" customHeight="1">
      <c r="A280" s="40" t="s">
        <v>230</v>
      </c>
      <c r="B280" s="43" t="s">
        <v>12</v>
      </c>
      <c r="C280" s="44" t="s">
        <v>229</v>
      </c>
      <c r="D280" s="43" t="s">
        <v>215</v>
      </c>
      <c r="E280" s="72">
        <v>13.16</v>
      </c>
      <c r="F280" s="71"/>
      <c r="G280" s="40" t="s">
        <v>217</v>
      </c>
      <c r="H280" s="40" t="s">
        <v>669</v>
      </c>
      <c r="I280" s="40" t="str">
        <f>IF(J280&lt;=20,"Surface Bureau (SB)",IF(J280&lt;=40,"Surf de Réunion (SR)",IF(J280&lt;=100,"Surf Annexe de Travail (SAT)",IF(J280&lt;=110,"Surf Légale &amp; Sociale (SLS)",IF(J280&lt;=125,"Surf spécifique (SP)",IF(J280&lt;=155,"Surf Services Généraux (SSG)",IF(J280&lt;=165,"Restauration",IF(J280&lt;=180,"Logt de fonction",IF(J280&lt;=195,"Autres surf",IF(J280&lt;=210,"Elts structurels",IF(J280&lt;=230,"Local technique",IF(J280&lt;=240,"Caves et sous-sols",IF(J280&lt;=300,"Circulation",IF(J280&lt;=309,"Combles, caves et ss-sols",IF(J280&lt;=315,"Prolongt ext",IF(J280&lt;=330,"Parking ss-terrain",IF(J280&lt;=350,"Terrasse",IF(J280&lt;=405,"Vides dont trémies","Marches et rampes"))))))))))))))))))</f>
        <v>Surf spécifique (SP)</v>
      </c>
      <c r="J280" s="40">
        <v>117</v>
      </c>
      <c r="K280" s="39" t="str">
        <f>IF(J280&lt;=48,E280,"")</f>
        <v/>
      </c>
      <c r="L280" s="39">
        <f>IF($J280&lt;=193,$E280,"")</f>
        <v>13.16</v>
      </c>
      <c r="M280" s="39">
        <f>IF($J280&lt;=243,$E280,"")</f>
        <v>13.16</v>
      </c>
      <c r="N280" s="39">
        <f>IF($J280&lt;=413,$E280,"")</f>
        <v>13.16</v>
      </c>
      <c r="O280" s="1">
        <v>1</v>
      </c>
    </row>
    <row r="281" spans="1:15" ht="15.75" customHeight="1">
      <c r="A281" s="40" t="s">
        <v>228</v>
      </c>
      <c r="B281" s="43" t="s">
        <v>12</v>
      </c>
      <c r="C281" s="44" t="s">
        <v>227</v>
      </c>
      <c r="D281" s="43" t="s">
        <v>215</v>
      </c>
      <c r="E281" s="72">
        <v>26.34</v>
      </c>
      <c r="F281" s="71"/>
      <c r="G281" s="40" t="s">
        <v>217</v>
      </c>
      <c r="H281" s="40" t="s">
        <v>669</v>
      </c>
      <c r="I281" s="40" t="str">
        <f>IF(J281&lt;=20,"Surface Bureau (SB)",IF(J281&lt;=40,"Surf de Réunion (SR)",IF(J281&lt;=100,"Surf Annexe de Travail (SAT)",IF(J281&lt;=110,"Surf Légale &amp; Sociale (SLS)",IF(J281&lt;=125,"Surf spécifique (SP)",IF(J281&lt;=155,"Surf Services Généraux (SSG)",IF(J281&lt;=165,"Restauration",IF(J281&lt;=180,"Logt de fonction",IF(J281&lt;=195,"Autres surf",IF(J281&lt;=210,"Elts structurels",IF(J281&lt;=230,"Local technique",IF(J281&lt;=240,"Caves et sous-sols",IF(J281&lt;=300,"Circulation",IF(J281&lt;=309,"Combles, caves et ss-sols",IF(J281&lt;=315,"Prolongt ext",IF(J281&lt;=330,"Parking ss-terrain",IF(J281&lt;=350,"Terrasse",IF(J281&lt;=405,"Vides dont trémies","Marches et rampes"))))))))))))))))))</f>
        <v>Surf spécifique (SP)</v>
      </c>
      <c r="J281" s="40">
        <v>117</v>
      </c>
      <c r="K281" s="39" t="str">
        <f>IF(J281&lt;=48,E281,"")</f>
        <v/>
      </c>
      <c r="L281" s="39">
        <f>IF($J281&lt;=193,$E281,"")</f>
        <v>26.34</v>
      </c>
      <c r="M281" s="39">
        <f>IF($J281&lt;=243,$E281,"")</f>
        <v>26.34</v>
      </c>
      <c r="N281" s="39">
        <f>IF($J281&lt;=413,$E281,"")</f>
        <v>26.34</v>
      </c>
      <c r="O281" s="1">
        <v>1</v>
      </c>
    </row>
    <row r="282" spans="1:15" ht="15.75" customHeight="1">
      <c r="A282" s="40" t="s">
        <v>226</v>
      </c>
      <c r="B282" s="43" t="s">
        <v>12</v>
      </c>
      <c r="C282" s="44" t="s">
        <v>223</v>
      </c>
      <c r="D282" s="43" t="s">
        <v>215</v>
      </c>
      <c r="E282" s="72">
        <v>40.26</v>
      </c>
      <c r="F282" s="71"/>
      <c r="G282" s="40" t="s">
        <v>217</v>
      </c>
      <c r="H282" s="40" t="s">
        <v>669</v>
      </c>
      <c r="I282" s="40" t="str">
        <f>IF(J282&lt;=20,"Surface Bureau (SB)",IF(J282&lt;=40,"Surf de Réunion (SR)",IF(J282&lt;=100,"Surf Annexe de Travail (SAT)",IF(J282&lt;=110,"Surf Légale &amp; Sociale (SLS)",IF(J282&lt;=125,"Surf spécifique (SP)",IF(J282&lt;=155,"Surf Services Généraux (SSG)",IF(J282&lt;=165,"Restauration",IF(J282&lt;=180,"Logt de fonction",IF(J282&lt;=195,"Autres surf",IF(J282&lt;=210,"Elts structurels",IF(J282&lt;=230,"Local technique",IF(J282&lt;=240,"Caves et sous-sols",IF(J282&lt;=300,"Circulation",IF(J282&lt;=309,"Combles, caves et ss-sols",IF(J282&lt;=315,"Prolongt ext",IF(J282&lt;=330,"Parking ss-terrain",IF(J282&lt;=350,"Terrasse",IF(J282&lt;=405,"Vides dont trémies","Marches et rampes"))))))))))))))))))</f>
        <v>Surf spécifique (SP)</v>
      </c>
      <c r="J282" s="40">
        <v>117</v>
      </c>
      <c r="K282" s="39" t="str">
        <f>IF(J282&lt;=48,E282,"")</f>
        <v/>
      </c>
      <c r="L282" s="39">
        <f>IF($J282&lt;=193,$E282,"")</f>
        <v>40.26</v>
      </c>
      <c r="M282" s="39">
        <f>IF($J282&lt;=243,$E282,"")</f>
        <v>40.26</v>
      </c>
      <c r="N282" s="39">
        <f>IF($J282&lt;=413,$E282,"")</f>
        <v>40.26</v>
      </c>
      <c r="O282" s="1">
        <v>1</v>
      </c>
    </row>
    <row r="283" spans="1:15" ht="15.75" customHeight="1">
      <c r="A283" s="40" t="s">
        <v>225</v>
      </c>
      <c r="B283" s="43" t="s">
        <v>12</v>
      </c>
      <c r="C283" s="44" t="s">
        <v>223</v>
      </c>
      <c r="D283" s="43" t="s">
        <v>215</v>
      </c>
      <c r="E283" s="72">
        <v>40.22</v>
      </c>
      <c r="F283" s="71"/>
      <c r="G283" s="40" t="s">
        <v>217</v>
      </c>
      <c r="H283" s="40" t="s">
        <v>669</v>
      </c>
      <c r="I283" s="40" t="str">
        <f>IF(J283&lt;=20,"Surface Bureau (SB)",IF(J283&lt;=40,"Surf de Réunion (SR)",IF(J283&lt;=100,"Surf Annexe de Travail (SAT)",IF(J283&lt;=110,"Surf Légale &amp; Sociale (SLS)",IF(J283&lt;=125,"Surf spécifique (SP)",IF(J283&lt;=155,"Surf Services Généraux (SSG)",IF(J283&lt;=165,"Restauration",IF(J283&lt;=180,"Logt de fonction",IF(J283&lt;=195,"Autres surf",IF(J283&lt;=210,"Elts structurels",IF(J283&lt;=230,"Local technique",IF(J283&lt;=240,"Caves et sous-sols",IF(J283&lt;=300,"Circulation",IF(J283&lt;=309,"Combles, caves et ss-sols",IF(J283&lt;=315,"Prolongt ext",IF(J283&lt;=330,"Parking ss-terrain",IF(J283&lt;=350,"Terrasse",IF(J283&lt;=405,"Vides dont trémies","Marches et rampes"))))))))))))))))))</f>
        <v>Surf spécifique (SP)</v>
      </c>
      <c r="J283" s="40">
        <v>117</v>
      </c>
      <c r="K283" s="39" t="str">
        <f>IF(J283&lt;=48,E283,"")</f>
        <v/>
      </c>
      <c r="L283" s="39">
        <f>IF($J283&lt;=193,$E283,"")</f>
        <v>40.22</v>
      </c>
      <c r="M283" s="39">
        <f>IF($J283&lt;=243,$E283,"")</f>
        <v>40.22</v>
      </c>
      <c r="N283" s="39">
        <f>IF($J283&lt;=413,$E283,"")</f>
        <v>40.22</v>
      </c>
      <c r="O283" s="1">
        <v>1</v>
      </c>
    </row>
    <row r="284" spans="1:15" ht="15.75" customHeight="1">
      <c r="A284" s="40" t="s">
        <v>224</v>
      </c>
      <c r="B284" s="43" t="s">
        <v>12</v>
      </c>
      <c r="C284" s="44" t="s">
        <v>223</v>
      </c>
      <c r="D284" s="43" t="s">
        <v>215</v>
      </c>
      <c r="E284" s="72">
        <v>40.22</v>
      </c>
      <c r="F284" s="71"/>
      <c r="G284" s="40" t="s">
        <v>217</v>
      </c>
      <c r="H284" s="40" t="s">
        <v>669</v>
      </c>
      <c r="I284" s="40" t="str">
        <f>IF(J284&lt;=20,"Surface Bureau (SB)",IF(J284&lt;=40,"Surf de Réunion (SR)",IF(J284&lt;=100,"Surf Annexe de Travail (SAT)",IF(J284&lt;=110,"Surf Légale &amp; Sociale (SLS)",IF(J284&lt;=125,"Surf spécifique (SP)",IF(J284&lt;=155,"Surf Services Généraux (SSG)",IF(J284&lt;=165,"Restauration",IF(J284&lt;=180,"Logt de fonction",IF(J284&lt;=195,"Autres surf",IF(J284&lt;=210,"Elts structurels",IF(J284&lt;=230,"Local technique",IF(J284&lt;=240,"Caves et sous-sols",IF(J284&lt;=300,"Circulation",IF(J284&lt;=309,"Combles, caves et ss-sols",IF(J284&lt;=315,"Prolongt ext",IF(J284&lt;=330,"Parking ss-terrain",IF(J284&lt;=350,"Terrasse",IF(J284&lt;=405,"Vides dont trémies","Marches et rampes"))))))))))))))))))</f>
        <v>Surf spécifique (SP)</v>
      </c>
      <c r="J284" s="40">
        <v>117</v>
      </c>
      <c r="K284" s="39" t="str">
        <f>IF(J284&lt;=48,E284,"")</f>
        <v/>
      </c>
      <c r="L284" s="39">
        <f>IF($J284&lt;=193,$E284,"")</f>
        <v>40.22</v>
      </c>
      <c r="M284" s="39">
        <f>IF($J284&lt;=243,$E284,"")</f>
        <v>40.22</v>
      </c>
      <c r="N284" s="39">
        <f>IF($J284&lt;=413,$E284,"")</f>
        <v>40.22</v>
      </c>
      <c r="O284" s="1">
        <v>1</v>
      </c>
    </row>
    <row r="285" spans="1:15" ht="15.75" customHeight="1">
      <c r="A285" s="40" t="s">
        <v>222</v>
      </c>
      <c r="B285" s="43" t="s">
        <v>12</v>
      </c>
      <c r="C285" s="44" t="s">
        <v>218</v>
      </c>
      <c r="D285" s="43" t="s">
        <v>215</v>
      </c>
      <c r="E285" s="72">
        <v>26.58</v>
      </c>
      <c r="F285" s="71"/>
      <c r="G285" s="40" t="s">
        <v>217</v>
      </c>
      <c r="H285" s="40" t="s">
        <v>669</v>
      </c>
      <c r="I285" s="40" t="str">
        <f>IF(J285&lt;=20,"Surface Bureau (SB)",IF(J285&lt;=40,"Surf de Réunion (SR)",IF(J285&lt;=100,"Surf Annexe de Travail (SAT)",IF(J285&lt;=110,"Surf Légale &amp; Sociale (SLS)",IF(J285&lt;=125,"Surf spécifique (SP)",IF(J285&lt;=155,"Surf Services Généraux (SSG)",IF(J285&lt;=165,"Restauration",IF(J285&lt;=180,"Logt de fonction",IF(J285&lt;=195,"Autres surf",IF(J285&lt;=210,"Elts structurels",IF(J285&lt;=230,"Local technique",IF(J285&lt;=240,"Caves et sous-sols",IF(J285&lt;=300,"Circulation",IF(J285&lt;=309,"Combles, caves et ss-sols",IF(J285&lt;=315,"Prolongt ext",IF(J285&lt;=330,"Parking ss-terrain",IF(J285&lt;=350,"Terrasse",IF(J285&lt;=405,"Vides dont trémies","Marches et rampes"))))))))))))))))))</f>
        <v>Surf spécifique (SP)</v>
      </c>
      <c r="J285" s="40">
        <v>117</v>
      </c>
      <c r="K285" s="39" t="str">
        <f>IF(J285&lt;=48,E285,"")</f>
        <v/>
      </c>
      <c r="L285" s="39">
        <f>IF($J285&lt;=193,$E285,"")</f>
        <v>26.58</v>
      </c>
      <c r="M285" s="39">
        <f>IF($J285&lt;=243,$E285,"")</f>
        <v>26.58</v>
      </c>
      <c r="N285" s="39">
        <f>IF($J285&lt;=413,$E285,"")</f>
        <v>26.58</v>
      </c>
      <c r="O285" s="1">
        <v>1</v>
      </c>
    </row>
    <row r="286" spans="1:15" ht="15.75" customHeight="1">
      <c r="A286" s="40" t="s">
        <v>221</v>
      </c>
      <c r="B286" s="43" t="s">
        <v>12</v>
      </c>
      <c r="C286" s="44" t="s">
        <v>218</v>
      </c>
      <c r="D286" s="43" t="s">
        <v>215</v>
      </c>
      <c r="E286" s="72">
        <v>26.58</v>
      </c>
      <c r="F286" s="71"/>
      <c r="G286" s="40" t="s">
        <v>217</v>
      </c>
      <c r="H286" s="40" t="s">
        <v>669</v>
      </c>
      <c r="I286" s="40" t="str">
        <f>IF(J286&lt;=20,"Surface Bureau (SB)",IF(J286&lt;=40,"Surf de Réunion (SR)",IF(J286&lt;=100,"Surf Annexe de Travail (SAT)",IF(J286&lt;=110,"Surf Légale &amp; Sociale (SLS)",IF(J286&lt;=125,"Surf spécifique (SP)",IF(J286&lt;=155,"Surf Services Généraux (SSG)",IF(J286&lt;=165,"Restauration",IF(J286&lt;=180,"Logt de fonction",IF(J286&lt;=195,"Autres surf",IF(J286&lt;=210,"Elts structurels",IF(J286&lt;=230,"Local technique",IF(J286&lt;=240,"Caves et sous-sols",IF(J286&lt;=300,"Circulation",IF(J286&lt;=309,"Combles, caves et ss-sols",IF(J286&lt;=315,"Prolongt ext",IF(J286&lt;=330,"Parking ss-terrain",IF(J286&lt;=350,"Terrasse",IF(J286&lt;=405,"Vides dont trémies","Marches et rampes"))))))))))))))))))</f>
        <v>Surf spécifique (SP)</v>
      </c>
      <c r="J286" s="40">
        <v>117</v>
      </c>
      <c r="K286" s="39" t="str">
        <f>IF(J286&lt;=48,E286,"")</f>
        <v/>
      </c>
      <c r="L286" s="39">
        <f>IF($J286&lt;=193,$E286,"")</f>
        <v>26.58</v>
      </c>
      <c r="M286" s="39">
        <f>IF($J286&lt;=243,$E286,"")</f>
        <v>26.58</v>
      </c>
      <c r="N286" s="39">
        <f>IF($J286&lt;=413,$E286,"")</f>
        <v>26.58</v>
      </c>
      <c r="O286" s="1">
        <v>1</v>
      </c>
    </row>
    <row r="287" spans="1:15" ht="15.75" customHeight="1">
      <c r="A287" s="40" t="s">
        <v>220</v>
      </c>
      <c r="B287" s="43" t="s">
        <v>12</v>
      </c>
      <c r="C287" s="44" t="s">
        <v>218</v>
      </c>
      <c r="D287" s="43" t="s">
        <v>215</v>
      </c>
      <c r="E287" s="72">
        <v>26.84</v>
      </c>
      <c r="F287" s="71"/>
      <c r="G287" s="40" t="s">
        <v>217</v>
      </c>
      <c r="H287" s="40" t="s">
        <v>669</v>
      </c>
      <c r="I287" s="40" t="str">
        <f>IF(J287&lt;=20,"Surface Bureau (SB)",IF(J287&lt;=40,"Surf de Réunion (SR)",IF(J287&lt;=100,"Surf Annexe de Travail (SAT)",IF(J287&lt;=110,"Surf Légale &amp; Sociale (SLS)",IF(J287&lt;=125,"Surf spécifique (SP)",IF(J287&lt;=155,"Surf Services Généraux (SSG)",IF(J287&lt;=165,"Restauration",IF(J287&lt;=180,"Logt de fonction",IF(J287&lt;=195,"Autres surf",IF(J287&lt;=210,"Elts structurels",IF(J287&lt;=230,"Local technique",IF(J287&lt;=240,"Caves et sous-sols",IF(J287&lt;=300,"Circulation",IF(J287&lt;=309,"Combles, caves et ss-sols",IF(J287&lt;=315,"Prolongt ext",IF(J287&lt;=330,"Parking ss-terrain",IF(J287&lt;=350,"Terrasse",IF(J287&lt;=405,"Vides dont trémies","Marches et rampes"))))))))))))))))))</f>
        <v>Surf spécifique (SP)</v>
      </c>
      <c r="J287" s="40">
        <v>117</v>
      </c>
      <c r="K287" s="39" t="str">
        <f>IF(J287&lt;=48,E287,"")</f>
        <v/>
      </c>
      <c r="L287" s="39">
        <f>IF($J287&lt;=193,$E287,"")</f>
        <v>26.84</v>
      </c>
      <c r="M287" s="39">
        <f>IF($J287&lt;=243,$E287,"")</f>
        <v>26.84</v>
      </c>
      <c r="N287" s="39">
        <f>IF($J287&lt;=413,$E287,"")</f>
        <v>26.84</v>
      </c>
      <c r="O287" s="1">
        <v>1</v>
      </c>
    </row>
    <row r="288" spans="1:15" ht="15.75" customHeight="1">
      <c r="A288" s="40" t="s">
        <v>219</v>
      </c>
      <c r="B288" s="43" t="s">
        <v>12</v>
      </c>
      <c r="C288" s="44" t="s">
        <v>218</v>
      </c>
      <c r="D288" s="43" t="s">
        <v>215</v>
      </c>
      <c r="E288" s="72">
        <v>26.84</v>
      </c>
      <c r="F288" s="71"/>
      <c r="G288" s="40" t="s">
        <v>217</v>
      </c>
      <c r="H288" s="40" t="s">
        <v>669</v>
      </c>
      <c r="I288" s="40" t="str">
        <f>IF(J288&lt;=20,"Surface Bureau (SB)",IF(J288&lt;=40,"Surf de Réunion (SR)",IF(J288&lt;=100,"Surf Annexe de Travail (SAT)",IF(J288&lt;=110,"Surf Légale &amp; Sociale (SLS)",IF(J288&lt;=125,"Surf spécifique (SP)",IF(J288&lt;=155,"Surf Services Généraux (SSG)",IF(J288&lt;=165,"Restauration",IF(J288&lt;=180,"Logt de fonction",IF(J288&lt;=195,"Autres surf",IF(J288&lt;=210,"Elts structurels",IF(J288&lt;=230,"Local technique",IF(J288&lt;=240,"Caves et sous-sols",IF(J288&lt;=300,"Circulation",IF(J288&lt;=309,"Combles, caves et ss-sols",IF(J288&lt;=315,"Prolongt ext",IF(J288&lt;=330,"Parking ss-terrain",IF(J288&lt;=350,"Terrasse",IF(J288&lt;=405,"Vides dont trémies","Marches et rampes"))))))))))))))))))</f>
        <v>Surf spécifique (SP)</v>
      </c>
      <c r="J288" s="40">
        <v>117</v>
      </c>
      <c r="K288" s="39" t="str">
        <f>IF(J288&lt;=48,E288,"")</f>
        <v/>
      </c>
      <c r="L288" s="39">
        <f>IF($J288&lt;=193,$E288,"")</f>
        <v>26.84</v>
      </c>
      <c r="M288" s="39">
        <f>IF($J288&lt;=243,$E288,"")</f>
        <v>26.84</v>
      </c>
      <c r="N288" s="39">
        <f>IF($J288&lt;=413,$E288,"")</f>
        <v>26.84</v>
      </c>
      <c r="O288" s="1">
        <v>1</v>
      </c>
    </row>
    <row r="289" spans="1:15" ht="15.75" customHeight="1">
      <c r="A289" s="40" t="s">
        <v>27</v>
      </c>
      <c r="B289" s="43" t="s">
        <v>12</v>
      </c>
      <c r="C289" s="44" t="s">
        <v>76</v>
      </c>
      <c r="D289" s="43" t="s">
        <v>215</v>
      </c>
      <c r="E289" s="72">
        <v>189.05029999999999</v>
      </c>
      <c r="F289" s="71"/>
      <c r="G289" s="40" t="s">
        <v>49</v>
      </c>
      <c r="H289" s="40" t="s">
        <v>667</v>
      </c>
      <c r="I289" s="40" t="str">
        <f>IF(J289&lt;=20,"Surface Bureau (SB)",IF(J289&lt;=40,"Surf de Réunion (SR)",IF(J289&lt;=100,"Surf Annexe de Travail (SAT)",IF(J289&lt;=110,"Surf Légale &amp; Sociale (SLS)",IF(J289&lt;=125,"Surf spécifique (SP)",IF(J289&lt;=155,"Surf Services Généraux (SSG)",IF(J289&lt;=165,"Restauration",IF(J289&lt;=180,"Logt de fonction",IF(J289&lt;=195,"Autres surf",IF(J289&lt;=210,"Elts structurels",IF(J289&lt;=230,"Local technique",IF(J289&lt;=240,"Caves et sous-sols",IF(J289&lt;=300,"Circulation",IF(J289&lt;=309,"Combles, caves et ss-sols",IF(J289&lt;=315,"Prolongt ext",IF(J289&lt;=330,"Parking ss-terrain",IF(J289&lt;=350,"Terrasse",IF(J289&lt;=405,"Vides dont trémies","Marches et rampes"))))))))))))))))))</f>
        <v>Surf spécifique (SP)</v>
      </c>
      <c r="J289" s="40">
        <v>111</v>
      </c>
      <c r="K289" s="39" t="str">
        <f>IF(J289&lt;=48,E289,"")</f>
        <v/>
      </c>
      <c r="L289" s="39">
        <f>IF($J289&lt;=193,$E289,"")</f>
        <v>189.05029999999999</v>
      </c>
      <c r="M289" s="39">
        <f>IF($J289&lt;=243,$E289,"")</f>
        <v>189.05029999999999</v>
      </c>
      <c r="N289" s="39">
        <f>IF($J289&lt;=413,$E289,"")</f>
        <v>189.05029999999999</v>
      </c>
      <c r="O289" s="1">
        <v>1</v>
      </c>
    </row>
    <row r="290" spans="1:15" ht="15.75" customHeight="1" thickBot="1">
      <c r="A290" s="97" t="s">
        <v>27</v>
      </c>
      <c r="B290" s="26" t="s">
        <v>12</v>
      </c>
      <c r="C290" s="51" t="s">
        <v>216</v>
      </c>
      <c r="D290" s="29" t="s">
        <v>215</v>
      </c>
      <c r="E290" s="28">
        <v>17.391400000000001</v>
      </c>
      <c r="F290" s="27"/>
      <c r="G290" s="26" t="s">
        <v>49</v>
      </c>
      <c r="H290" s="40" t="s">
        <v>654</v>
      </c>
      <c r="I290" s="26" t="str">
        <f>IF(J290&lt;=20,"Surface Bureau (SB)",IF(J290&lt;=40,"Surf de Réunion (SR)",IF(J290&lt;=100,"Surf Annexe de Travail (SAT)",IF(J290&lt;=110,"Surf Légale &amp; Sociale (SLS)",IF(J290&lt;=125,"Surf spécifique (SP)",IF(J290&lt;=155,"Surf Services Généraux (SSG)",IF(J290&lt;=165,"Restauration",IF(J290&lt;=180,"Logt de fonction",IF(J290&lt;=195,"Autres surf",IF(J290&lt;=210,"Elts structurels",IF(J290&lt;=230,"Local technique",IF(J290&lt;=240,"Caves et sous-sols",IF(J290&lt;=300,"Circulation",IF(J290&lt;=309,"Combles, caves et ss-sols",IF(J290&lt;=315,"Prolongt ext",IF(J290&lt;=330,"Parking ss-terrain",IF(J290&lt;=350,"Terrasse",IF(J290&lt;=405,"Vides dont trémies","Marches et rampes"))))))))))))))))))</f>
        <v>Vides dont trémies</v>
      </c>
      <c r="J290" s="26">
        <v>401</v>
      </c>
      <c r="K290" s="25" t="str">
        <f>IF(J290&lt;=48,E290,"")</f>
        <v/>
      </c>
      <c r="L290" s="25" t="str">
        <f>IF($J290&lt;=193,$E290,"")</f>
        <v/>
      </c>
      <c r="M290" s="25" t="str">
        <f>IF($J290&lt;=243,$E290,"")</f>
        <v/>
      </c>
      <c r="N290" s="25">
        <f>IF($J290&lt;=413,$E290,"")</f>
        <v>17.391400000000001</v>
      </c>
    </row>
    <row r="291" spans="1:15" ht="15.75" customHeight="1" thickBot="1">
      <c r="A291" s="24"/>
      <c r="B291" s="22"/>
      <c r="C291" s="23" t="s">
        <v>10</v>
      </c>
      <c r="D291" s="22"/>
      <c r="E291" s="20">
        <f>(SUBTOTAL(9,E273:E290))</f>
        <v>679.09169999999995</v>
      </c>
      <c r="F291" s="21"/>
      <c r="G291" s="20"/>
      <c r="H291" s="20"/>
      <c r="I291" s="20"/>
      <c r="J291" s="20"/>
      <c r="K291" s="19">
        <f>(SUBTOTAL(9,K273:K290))</f>
        <v>0</v>
      </c>
      <c r="L291" s="19">
        <f>(SUBTOTAL(9,L272:L289))</f>
        <v>661.70029999999997</v>
      </c>
      <c r="M291" s="19">
        <f>(SUBTOTAL(9,M273:M290))</f>
        <v>661.70029999999997</v>
      </c>
      <c r="N291" s="19">
        <f>(SUBTOTAL(9,N273:N290))</f>
        <v>679.09169999999995</v>
      </c>
    </row>
    <row r="292" spans="1:15" ht="15.75" customHeight="1" thickBot="1">
      <c r="A292" s="3"/>
      <c r="B292" s="68"/>
      <c r="C292" s="4"/>
      <c r="D292" s="64" t="s">
        <v>214</v>
      </c>
      <c r="E292" s="16">
        <f>SUBTOTAL(9,E260:E290)</f>
        <v>1804.5583000000001</v>
      </c>
      <c r="F292" s="15"/>
      <c r="G292" s="14"/>
      <c r="H292" s="14"/>
      <c r="I292" s="14"/>
      <c r="J292" s="14"/>
      <c r="K292" s="13">
        <f>SUBTOTAL(9,K260:K290)</f>
        <v>0</v>
      </c>
      <c r="L292" s="13">
        <f>SUBTOTAL(9,L260:L290)</f>
        <v>1777.1569</v>
      </c>
      <c r="M292" s="13">
        <f>SUBTOTAL(9,M260:M290)</f>
        <v>1787.1669000000002</v>
      </c>
      <c r="N292" s="13">
        <f>SUBTOTAL(9,N260:N290)</f>
        <v>1804.5583000000001</v>
      </c>
    </row>
    <row r="293" spans="1:15" ht="19.5" customHeight="1" thickBot="1">
      <c r="A293" s="63" t="s">
        <v>161</v>
      </c>
      <c r="B293" s="60"/>
      <c r="C293" s="60"/>
      <c r="D293" s="60"/>
      <c r="E293" s="95"/>
      <c r="F293" s="94"/>
      <c r="G293" s="60"/>
      <c r="H293" s="60"/>
      <c r="I293" s="60"/>
      <c r="J293" s="60"/>
      <c r="K293" s="60"/>
      <c r="L293" s="60"/>
      <c r="M293" s="60"/>
      <c r="N293" s="60"/>
    </row>
    <row r="294" spans="1:15" ht="15.75" customHeight="1">
      <c r="A294" s="58" t="s">
        <v>213</v>
      </c>
      <c r="B294" s="40" t="s">
        <v>17</v>
      </c>
      <c r="C294" s="44" t="s">
        <v>85</v>
      </c>
      <c r="D294" s="43" t="s">
        <v>161</v>
      </c>
      <c r="E294" s="72">
        <v>20.190000000000001</v>
      </c>
      <c r="F294" s="71"/>
      <c r="G294" s="40" t="s">
        <v>37</v>
      </c>
      <c r="H294" s="40" t="s">
        <v>655</v>
      </c>
      <c r="I294" s="40" t="str">
        <f>IF(J294&lt;=20,"Surface Bureau (SB)",IF(J294&lt;=40,"Surf de Réunion (SR)",IF(J294&lt;=100,"Surf Annexe de Travail (SAT)",IF(J294&lt;=110,"Surf Légale &amp; Sociale (SLS)",IF(J294&lt;=125,"Surf spécifique (SP)",IF(J294&lt;=155,"Surf Services Généraux (SSG)",IF(J294&lt;=165,"Restauration",IF(J294&lt;=180,"Logt de fonction",IF(J294&lt;=195,"Autres surf",IF(J294&lt;=210,"Elts structurels",IF(J294&lt;=230,"Local technique",IF(J294&lt;=240,"Caves et sous-sols",IF(J294&lt;=300,"Circulation",IF(J294&lt;=309,"Combles, caves et ss-sols",IF(J294&lt;=315,"Prolongt ext",IF(J294&lt;=330,"Parking ss-terrain",IF(J294&lt;=350,"Terrasse",IF(J294&lt;=405,"Vides dont trémies","Marches et rampes"))))))))))))))))))</f>
        <v>Surface Bureau (SB)</v>
      </c>
      <c r="J294" s="40">
        <v>1</v>
      </c>
      <c r="K294" s="32">
        <f>IF(J294&lt;=48,E294,"")</f>
        <v>20.190000000000001</v>
      </c>
      <c r="L294" s="32">
        <f>IF($J294&lt;=193,$E294,"")</f>
        <v>20.190000000000001</v>
      </c>
      <c r="M294" s="32">
        <f>IF($J294&lt;=243,$E294,"")</f>
        <v>20.190000000000001</v>
      </c>
      <c r="N294" s="32">
        <f>IF($J294&lt;=413,$E294,"")</f>
        <v>20.190000000000001</v>
      </c>
      <c r="O294" s="1">
        <v>1</v>
      </c>
    </row>
    <row r="295" spans="1:15" ht="15.75" customHeight="1">
      <c r="A295" s="40" t="s">
        <v>212</v>
      </c>
      <c r="B295" s="40" t="s">
        <v>17</v>
      </c>
      <c r="C295" s="44" t="s">
        <v>85</v>
      </c>
      <c r="D295" s="43" t="s">
        <v>161</v>
      </c>
      <c r="E295" s="72">
        <v>54.157899999999998</v>
      </c>
      <c r="F295" s="71"/>
      <c r="G295" s="40" t="s">
        <v>37</v>
      </c>
      <c r="H295" s="40" t="s">
        <v>655</v>
      </c>
      <c r="I295" s="40" t="str">
        <f>IF(J295&lt;=20,"Surface Bureau (SB)",IF(J295&lt;=40,"Surf de Réunion (SR)",IF(J295&lt;=100,"Surf Annexe de Travail (SAT)",IF(J295&lt;=110,"Surf Légale &amp; Sociale (SLS)",IF(J295&lt;=125,"Surf spécifique (SP)",IF(J295&lt;=155,"Surf Services Généraux (SSG)",IF(J295&lt;=165,"Restauration",IF(J295&lt;=180,"Logt de fonction",IF(J295&lt;=195,"Autres surf",IF(J295&lt;=210,"Elts structurels",IF(J295&lt;=230,"Local technique",IF(J295&lt;=240,"Caves et sous-sols",IF(J295&lt;=300,"Circulation",IF(J295&lt;=309,"Combles, caves et ss-sols",IF(J295&lt;=315,"Prolongt ext",IF(J295&lt;=330,"Parking ss-terrain",IF(J295&lt;=350,"Terrasse",IF(J295&lt;=405,"Vides dont trémies","Marches et rampes"))))))))))))))))))</f>
        <v>Surf spécifique (SP)</v>
      </c>
      <c r="J295" s="40">
        <v>120</v>
      </c>
      <c r="K295" s="39" t="str">
        <f>IF(J295&lt;=48,E295,"")</f>
        <v/>
      </c>
      <c r="L295" s="39">
        <f>IF($J295&lt;=193,$E295,"")</f>
        <v>54.157899999999998</v>
      </c>
      <c r="M295" s="39">
        <f>IF($J295&lt;=243,$E295,"")</f>
        <v>54.157899999999998</v>
      </c>
      <c r="N295" s="39">
        <f>IF($J295&lt;=413,$E295,"")</f>
        <v>54.157899999999998</v>
      </c>
      <c r="O295" s="1">
        <v>1</v>
      </c>
    </row>
    <row r="296" spans="1:15" ht="15.75" customHeight="1">
      <c r="A296" s="40" t="s">
        <v>211</v>
      </c>
      <c r="B296" s="40" t="s">
        <v>17</v>
      </c>
      <c r="C296" s="44" t="s">
        <v>85</v>
      </c>
      <c r="D296" s="43" t="s">
        <v>161</v>
      </c>
      <c r="E296" s="72">
        <v>20.309999999999999</v>
      </c>
      <c r="F296" s="71"/>
      <c r="G296" s="40" t="s">
        <v>37</v>
      </c>
      <c r="H296" s="40" t="s">
        <v>655</v>
      </c>
      <c r="I296" s="40" t="str">
        <f>IF(J296&lt;=20,"Surface Bureau (SB)",IF(J296&lt;=40,"Surf de Réunion (SR)",IF(J296&lt;=100,"Surf Annexe de Travail (SAT)",IF(J296&lt;=110,"Surf Légale &amp; Sociale (SLS)",IF(J296&lt;=125,"Surf spécifique (SP)",IF(J296&lt;=155,"Surf Services Généraux (SSG)",IF(J296&lt;=165,"Restauration",IF(J296&lt;=180,"Logt de fonction",IF(J296&lt;=195,"Autres surf",IF(J296&lt;=210,"Elts structurels",IF(J296&lt;=230,"Local technique",IF(J296&lt;=240,"Caves et sous-sols",IF(J296&lt;=300,"Circulation",IF(J296&lt;=309,"Combles, caves et ss-sols",IF(J296&lt;=315,"Prolongt ext",IF(J296&lt;=330,"Parking ss-terrain",IF(J296&lt;=350,"Terrasse",IF(J296&lt;=405,"Vides dont trémies","Marches et rampes"))))))))))))))))))</f>
        <v>Surface Bureau (SB)</v>
      </c>
      <c r="J296" s="40">
        <v>1</v>
      </c>
      <c r="K296" s="39">
        <f>IF(J296&lt;=48,E296,"")</f>
        <v>20.309999999999999</v>
      </c>
      <c r="L296" s="39">
        <f>IF($J296&lt;=193,$E296,"")</f>
        <v>20.309999999999999</v>
      </c>
      <c r="M296" s="39">
        <f>IF($J296&lt;=243,$E296,"")</f>
        <v>20.309999999999999</v>
      </c>
      <c r="N296" s="39">
        <f>IF($J296&lt;=413,$E296,"")</f>
        <v>20.309999999999999</v>
      </c>
      <c r="O296" s="1">
        <v>1</v>
      </c>
    </row>
    <row r="297" spans="1:15" ht="15.75" customHeight="1">
      <c r="A297" s="40" t="s">
        <v>210</v>
      </c>
      <c r="B297" s="40" t="s">
        <v>17</v>
      </c>
      <c r="C297" s="44" t="s">
        <v>85</v>
      </c>
      <c r="D297" s="43" t="s">
        <v>161</v>
      </c>
      <c r="E297" s="72">
        <v>20.2</v>
      </c>
      <c r="F297" s="71"/>
      <c r="G297" s="40" t="s">
        <v>37</v>
      </c>
      <c r="H297" s="40" t="s">
        <v>655</v>
      </c>
      <c r="I297" s="40" t="str">
        <f>IF(J297&lt;=20,"Surface Bureau (SB)",IF(J297&lt;=40,"Surf de Réunion (SR)",IF(J297&lt;=100,"Surf Annexe de Travail (SAT)",IF(J297&lt;=110,"Surf Légale &amp; Sociale (SLS)",IF(J297&lt;=125,"Surf spécifique (SP)",IF(J297&lt;=155,"Surf Services Généraux (SSG)",IF(J297&lt;=165,"Restauration",IF(J297&lt;=180,"Logt de fonction",IF(J297&lt;=195,"Autres surf",IF(J297&lt;=210,"Elts structurels",IF(J297&lt;=230,"Local technique",IF(J297&lt;=240,"Caves et sous-sols",IF(J297&lt;=300,"Circulation",IF(J297&lt;=309,"Combles, caves et ss-sols",IF(J297&lt;=315,"Prolongt ext",IF(J297&lt;=330,"Parking ss-terrain",IF(J297&lt;=350,"Terrasse",IF(J297&lt;=405,"Vides dont trémies","Marches et rampes"))))))))))))))))))</f>
        <v>Surface Bureau (SB)</v>
      </c>
      <c r="J297" s="40">
        <v>1</v>
      </c>
      <c r="K297" s="39">
        <f>IF(J297&lt;=48,E297,"")</f>
        <v>20.2</v>
      </c>
      <c r="L297" s="39">
        <f>IF($J297&lt;=193,$E297,"")</f>
        <v>20.2</v>
      </c>
      <c r="M297" s="39">
        <f>IF($J297&lt;=243,$E297,"")</f>
        <v>20.2</v>
      </c>
      <c r="N297" s="39">
        <f>IF($J297&lt;=413,$E297,"")</f>
        <v>20.2</v>
      </c>
      <c r="O297" s="1">
        <v>1</v>
      </c>
    </row>
    <row r="298" spans="1:15" ht="15.75" customHeight="1">
      <c r="A298" s="40" t="s">
        <v>209</v>
      </c>
      <c r="B298" s="40" t="s">
        <v>17</v>
      </c>
      <c r="C298" s="44" t="s">
        <v>118</v>
      </c>
      <c r="D298" s="43" t="s">
        <v>161</v>
      </c>
      <c r="E298" s="72">
        <v>53.51</v>
      </c>
      <c r="F298" s="71">
        <v>7</v>
      </c>
      <c r="G298" s="40" t="s">
        <v>37</v>
      </c>
      <c r="H298" s="40" t="s">
        <v>118</v>
      </c>
      <c r="I298" s="40" t="str">
        <f>IF(J298&lt;=20,"Surface Bureau (SB)",IF(J298&lt;=40,"Surf de Réunion (SR)",IF(J298&lt;=100,"Surf Annexe de Travail (SAT)",IF(J298&lt;=110,"Surf Légale &amp; Sociale (SLS)",IF(J298&lt;=125,"Surf spécifique (SP)",IF(J298&lt;=155,"Surf Services Généraux (SSG)",IF(J298&lt;=165,"Restauration",IF(J298&lt;=180,"Logt de fonction",IF(J298&lt;=195,"Autres surf",IF(J298&lt;=210,"Elts structurels",IF(J298&lt;=230,"Local technique",IF(J298&lt;=240,"Caves et sous-sols",IF(J298&lt;=300,"Circulation",IF(J298&lt;=309,"Combles, caves et ss-sols",IF(J298&lt;=315,"Prolongt ext",IF(J298&lt;=330,"Parking ss-terrain",IF(J298&lt;=350,"Terrasse",IF(J298&lt;=405,"Vides dont trémies","Marches et rampes"))))))))))))))))))</f>
        <v>Surf spécifique (SP)</v>
      </c>
      <c r="J298" s="40">
        <v>120</v>
      </c>
      <c r="K298" s="39" t="str">
        <f>IF(J298&lt;=48,E298,"")</f>
        <v/>
      </c>
      <c r="L298" s="39">
        <f>IF($J298&lt;=193,$E298,"")</f>
        <v>53.51</v>
      </c>
      <c r="M298" s="39">
        <f>IF($J298&lt;=243,$E298,"")</f>
        <v>53.51</v>
      </c>
      <c r="N298" s="39">
        <f>IF($J298&lt;=413,$E298,"")</f>
        <v>53.51</v>
      </c>
      <c r="O298" s="1">
        <v>1</v>
      </c>
    </row>
    <row r="299" spans="1:15" ht="15.75" customHeight="1">
      <c r="A299" s="40" t="s">
        <v>208</v>
      </c>
      <c r="B299" s="40" t="s">
        <v>17</v>
      </c>
      <c r="C299" s="44" t="s">
        <v>118</v>
      </c>
      <c r="D299" s="43" t="s">
        <v>161</v>
      </c>
      <c r="E299" s="72">
        <v>20.29</v>
      </c>
      <c r="F299" s="71">
        <v>3</v>
      </c>
      <c r="G299" s="40" t="s">
        <v>37</v>
      </c>
      <c r="H299" s="40" t="s">
        <v>118</v>
      </c>
      <c r="I299" s="40" t="str">
        <f>IF(J299&lt;=20,"Surface Bureau (SB)",IF(J299&lt;=40,"Surf de Réunion (SR)",IF(J299&lt;=100,"Surf Annexe de Travail (SAT)",IF(J299&lt;=110,"Surf Légale &amp; Sociale (SLS)",IF(J299&lt;=125,"Surf spécifique (SP)",IF(J299&lt;=155,"Surf Services Généraux (SSG)",IF(J299&lt;=165,"Restauration",IF(J299&lt;=180,"Logt de fonction",IF(J299&lt;=195,"Autres surf",IF(J299&lt;=210,"Elts structurels",IF(J299&lt;=230,"Local technique",IF(J299&lt;=240,"Caves et sous-sols",IF(J299&lt;=300,"Circulation",IF(J299&lt;=309,"Combles, caves et ss-sols",IF(J299&lt;=315,"Prolongt ext",IF(J299&lt;=330,"Parking ss-terrain",IF(J299&lt;=350,"Terrasse",IF(J299&lt;=405,"Vides dont trémies","Marches et rampes"))))))))))))))))))</f>
        <v>Surface Bureau (SB)</v>
      </c>
      <c r="J299" s="40">
        <v>1</v>
      </c>
      <c r="K299" s="39">
        <f>IF(J299&lt;=48,E299,"")</f>
        <v>20.29</v>
      </c>
      <c r="L299" s="39">
        <f>IF($J299&lt;=193,$E299,"")</f>
        <v>20.29</v>
      </c>
      <c r="M299" s="39">
        <f>IF($J299&lt;=243,$E299,"")</f>
        <v>20.29</v>
      </c>
      <c r="N299" s="39">
        <f>IF($J299&lt;=413,$E299,"")</f>
        <v>20.29</v>
      </c>
      <c r="O299" s="1">
        <v>1</v>
      </c>
    </row>
    <row r="300" spans="1:15" ht="15.75" customHeight="1">
      <c r="A300" s="40" t="s">
        <v>207</v>
      </c>
      <c r="B300" s="40" t="s">
        <v>17</v>
      </c>
      <c r="C300" s="44" t="s">
        <v>85</v>
      </c>
      <c r="D300" s="43" t="s">
        <v>161</v>
      </c>
      <c r="E300" s="72">
        <v>54.19</v>
      </c>
      <c r="F300" s="71"/>
      <c r="G300" s="40" t="s">
        <v>37</v>
      </c>
      <c r="H300" s="40" t="s">
        <v>655</v>
      </c>
      <c r="I300" s="40" t="str">
        <f>IF(J300&lt;=20,"Surface Bureau (SB)",IF(J300&lt;=40,"Surf de Réunion (SR)",IF(J300&lt;=100,"Surf Annexe de Travail (SAT)",IF(J300&lt;=110,"Surf Légale &amp; Sociale (SLS)",IF(J300&lt;=125,"Surf spécifique (SP)",IF(J300&lt;=155,"Surf Services Généraux (SSG)",IF(J300&lt;=165,"Restauration",IF(J300&lt;=180,"Logt de fonction",IF(J300&lt;=195,"Autres surf",IF(J300&lt;=210,"Elts structurels",IF(J300&lt;=230,"Local technique",IF(J300&lt;=240,"Caves et sous-sols",IF(J300&lt;=300,"Circulation",IF(J300&lt;=309,"Combles, caves et ss-sols",IF(J300&lt;=315,"Prolongt ext",IF(J300&lt;=330,"Parking ss-terrain",IF(J300&lt;=350,"Terrasse",IF(J300&lt;=405,"Vides dont trémies","Marches et rampes"))))))))))))))))))</f>
        <v>Surf spécifique (SP)</v>
      </c>
      <c r="J300" s="40">
        <v>120</v>
      </c>
      <c r="K300" s="39" t="str">
        <f>IF(J300&lt;=48,E300,"")</f>
        <v/>
      </c>
      <c r="L300" s="39">
        <f>IF($J300&lt;=193,$E300,"")</f>
        <v>54.19</v>
      </c>
      <c r="M300" s="39">
        <f>IF($J300&lt;=243,$E300,"")</f>
        <v>54.19</v>
      </c>
      <c r="N300" s="39">
        <f>IF($J300&lt;=413,$E300,"")</f>
        <v>54.19</v>
      </c>
      <c r="O300" s="1">
        <v>1</v>
      </c>
    </row>
    <row r="301" spans="1:15" ht="15.75" customHeight="1">
      <c r="A301" s="40" t="s">
        <v>206</v>
      </c>
      <c r="B301" s="40" t="s">
        <v>17</v>
      </c>
      <c r="C301" s="44" t="s">
        <v>118</v>
      </c>
      <c r="D301" s="43" t="s">
        <v>161</v>
      </c>
      <c r="E301" s="72">
        <v>19.920000000000002</v>
      </c>
      <c r="F301" s="71"/>
      <c r="G301" s="40" t="s">
        <v>37</v>
      </c>
      <c r="H301" s="40" t="s">
        <v>118</v>
      </c>
      <c r="I301" s="40" t="str">
        <f>IF(J301&lt;=20,"Surface Bureau (SB)",IF(J301&lt;=40,"Surf de Réunion (SR)",IF(J301&lt;=100,"Surf Annexe de Travail (SAT)",IF(J301&lt;=110,"Surf Légale &amp; Sociale (SLS)",IF(J301&lt;=125,"Surf spécifique (SP)",IF(J301&lt;=155,"Surf Services Généraux (SSG)",IF(J301&lt;=165,"Restauration",IF(J301&lt;=180,"Logt de fonction",IF(J301&lt;=195,"Autres surf",IF(J301&lt;=210,"Elts structurels",IF(J301&lt;=230,"Local technique",IF(J301&lt;=240,"Caves et sous-sols",IF(J301&lt;=300,"Circulation",IF(J301&lt;=309,"Combles, caves et ss-sols",IF(J301&lt;=315,"Prolongt ext",IF(J301&lt;=330,"Parking ss-terrain",IF(J301&lt;=350,"Terrasse",IF(J301&lt;=405,"Vides dont trémies","Marches et rampes"))))))))))))))))))</f>
        <v>Surface Bureau (SB)</v>
      </c>
      <c r="J301" s="40">
        <v>1</v>
      </c>
      <c r="K301" s="39">
        <f>IF(J301&lt;=48,E301,"")</f>
        <v>19.920000000000002</v>
      </c>
      <c r="L301" s="39">
        <f>IF($J301&lt;=193,$E301,"")</f>
        <v>19.920000000000002</v>
      </c>
      <c r="M301" s="39">
        <f>IF($J301&lt;=243,$E301,"")</f>
        <v>19.920000000000002</v>
      </c>
      <c r="N301" s="39">
        <f>IF($J301&lt;=413,$E301,"")</f>
        <v>19.920000000000002</v>
      </c>
      <c r="O301" s="1">
        <v>1</v>
      </c>
    </row>
    <row r="302" spans="1:15" ht="15.75" customHeight="1">
      <c r="A302" s="40" t="s">
        <v>205</v>
      </c>
      <c r="B302" s="40" t="s">
        <v>17</v>
      </c>
      <c r="C302" s="44" t="s">
        <v>118</v>
      </c>
      <c r="D302" s="43" t="s">
        <v>161</v>
      </c>
      <c r="E302" s="72">
        <v>20.02</v>
      </c>
      <c r="F302" s="71">
        <v>2</v>
      </c>
      <c r="G302" s="40" t="s">
        <v>37</v>
      </c>
      <c r="H302" s="40" t="s">
        <v>118</v>
      </c>
      <c r="I302" s="40" t="str">
        <f>IF(J302&lt;=20,"Surface Bureau (SB)",IF(J302&lt;=40,"Surf de Réunion (SR)",IF(J302&lt;=100,"Surf Annexe de Travail (SAT)",IF(J302&lt;=110,"Surf Légale &amp; Sociale (SLS)",IF(J302&lt;=125,"Surf spécifique (SP)",IF(J302&lt;=155,"Surf Services Généraux (SSG)",IF(J302&lt;=165,"Restauration",IF(J302&lt;=180,"Logt de fonction",IF(J302&lt;=195,"Autres surf",IF(J302&lt;=210,"Elts structurels",IF(J302&lt;=230,"Local technique",IF(J302&lt;=240,"Caves et sous-sols",IF(J302&lt;=300,"Circulation",IF(J302&lt;=309,"Combles, caves et ss-sols",IF(J302&lt;=315,"Prolongt ext",IF(J302&lt;=330,"Parking ss-terrain",IF(J302&lt;=350,"Terrasse",IF(J302&lt;=405,"Vides dont trémies","Marches et rampes"))))))))))))))))))</f>
        <v>Surface Bureau (SB)</v>
      </c>
      <c r="J302" s="40">
        <v>1</v>
      </c>
      <c r="K302" s="39">
        <f>IF(J302&lt;=48,E302,"")</f>
        <v>20.02</v>
      </c>
      <c r="L302" s="39">
        <f>IF($J302&lt;=193,$E302,"")</f>
        <v>20.02</v>
      </c>
      <c r="M302" s="39">
        <f>IF($J302&lt;=243,$E302,"")</f>
        <v>20.02</v>
      </c>
      <c r="N302" s="39">
        <f>IF($J302&lt;=413,$E302,"")</f>
        <v>20.02</v>
      </c>
      <c r="O302" s="1">
        <v>1</v>
      </c>
    </row>
    <row r="303" spans="1:15" ht="15.75" customHeight="1">
      <c r="A303" s="40" t="s">
        <v>204</v>
      </c>
      <c r="B303" s="40" t="s">
        <v>17</v>
      </c>
      <c r="C303" s="44" t="s">
        <v>85</v>
      </c>
      <c r="D303" s="43" t="s">
        <v>161</v>
      </c>
      <c r="E303" s="72">
        <v>27.42</v>
      </c>
      <c r="F303" s="71"/>
      <c r="G303" s="40" t="s">
        <v>37</v>
      </c>
      <c r="H303" s="40" t="s">
        <v>655</v>
      </c>
      <c r="I303" s="40" t="str">
        <f>IF(J303&lt;=20,"Surface Bureau (SB)",IF(J303&lt;=40,"Surf de Réunion (SR)",IF(J303&lt;=100,"Surf Annexe de Travail (SAT)",IF(J303&lt;=110,"Surf Légale &amp; Sociale (SLS)",IF(J303&lt;=125,"Surf spécifique (SP)",IF(J303&lt;=155,"Surf Services Généraux (SSG)",IF(J303&lt;=165,"Restauration",IF(J303&lt;=180,"Logt de fonction",IF(J303&lt;=195,"Autres surf",IF(J303&lt;=210,"Elts structurels",IF(J303&lt;=230,"Local technique",IF(J303&lt;=240,"Caves et sous-sols",IF(J303&lt;=300,"Circulation",IF(J303&lt;=309,"Combles, caves et ss-sols",IF(J303&lt;=315,"Prolongt ext",IF(J303&lt;=330,"Parking ss-terrain",IF(J303&lt;=350,"Terrasse",IF(J303&lt;=405,"Vides dont trémies","Marches et rampes"))))))))))))))))))</f>
        <v>Surf spécifique (SP)</v>
      </c>
      <c r="J303" s="40">
        <v>120</v>
      </c>
      <c r="K303" s="39" t="str">
        <f>IF(J303&lt;=48,E303,"")</f>
        <v/>
      </c>
      <c r="L303" s="39">
        <f>IF($J303&lt;=193,$E303,"")</f>
        <v>27.42</v>
      </c>
      <c r="M303" s="39">
        <f>IF($J303&lt;=243,$E303,"")</f>
        <v>27.42</v>
      </c>
      <c r="N303" s="39">
        <f>IF($J303&lt;=413,$E303,"")</f>
        <v>27.42</v>
      </c>
      <c r="O303" s="1">
        <v>1</v>
      </c>
    </row>
    <row r="304" spans="1:15" ht="15.75" customHeight="1">
      <c r="A304" s="40" t="s">
        <v>203</v>
      </c>
      <c r="B304" s="40" t="s">
        <v>17</v>
      </c>
      <c r="C304" s="44" t="s">
        <v>85</v>
      </c>
      <c r="D304" s="43" t="s">
        <v>161</v>
      </c>
      <c r="E304" s="72">
        <v>19.93</v>
      </c>
      <c r="F304" s="71"/>
      <c r="G304" s="40" t="s">
        <v>37</v>
      </c>
      <c r="H304" s="40" t="s">
        <v>655</v>
      </c>
      <c r="I304" s="40" t="str">
        <f>IF(J304&lt;=20,"Surface Bureau (SB)",IF(J304&lt;=40,"Surf de Réunion (SR)",IF(J304&lt;=100,"Surf Annexe de Travail (SAT)",IF(J304&lt;=110,"Surf Légale &amp; Sociale (SLS)",IF(J304&lt;=125,"Surf spécifique (SP)",IF(J304&lt;=155,"Surf Services Généraux (SSG)",IF(J304&lt;=165,"Restauration",IF(J304&lt;=180,"Logt de fonction",IF(J304&lt;=195,"Autres surf",IF(J304&lt;=210,"Elts structurels",IF(J304&lt;=230,"Local technique",IF(J304&lt;=240,"Caves et sous-sols",IF(J304&lt;=300,"Circulation",IF(J304&lt;=309,"Combles, caves et ss-sols",IF(J304&lt;=315,"Prolongt ext",IF(J304&lt;=330,"Parking ss-terrain",IF(J304&lt;=350,"Terrasse",IF(J304&lt;=405,"Vides dont trémies","Marches et rampes"))))))))))))))))))</f>
        <v>Surface Bureau (SB)</v>
      </c>
      <c r="J304" s="40">
        <v>1</v>
      </c>
      <c r="K304" s="39">
        <f>IF(J304&lt;=48,E304,"")</f>
        <v>19.93</v>
      </c>
      <c r="L304" s="39">
        <f>IF($J304&lt;=193,$E304,"")</f>
        <v>19.93</v>
      </c>
      <c r="M304" s="39">
        <f>IF($J304&lt;=243,$E304,"")</f>
        <v>19.93</v>
      </c>
      <c r="N304" s="39">
        <f>IF($J304&lt;=413,$E304,"")</f>
        <v>19.93</v>
      </c>
      <c r="O304" s="1">
        <v>1</v>
      </c>
    </row>
    <row r="305" spans="1:15" ht="15.75" customHeight="1">
      <c r="A305" s="40" t="s">
        <v>202</v>
      </c>
      <c r="B305" s="40" t="s">
        <v>17</v>
      </c>
      <c r="C305" s="44" t="s">
        <v>118</v>
      </c>
      <c r="D305" s="43" t="s">
        <v>161</v>
      </c>
      <c r="E305" s="72">
        <v>20.010000000000002</v>
      </c>
      <c r="F305" s="71">
        <v>2</v>
      </c>
      <c r="G305" s="40" t="s">
        <v>37</v>
      </c>
      <c r="H305" s="40" t="s">
        <v>118</v>
      </c>
      <c r="I305" s="40" t="str">
        <f>IF(J305&lt;=20,"Surface Bureau (SB)",IF(J305&lt;=40,"Surf de Réunion (SR)",IF(J305&lt;=100,"Surf Annexe de Travail (SAT)",IF(J305&lt;=110,"Surf Légale &amp; Sociale (SLS)",IF(J305&lt;=125,"Surf spécifique (SP)",IF(J305&lt;=155,"Surf Services Généraux (SSG)",IF(J305&lt;=165,"Restauration",IF(J305&lt;=180,"Logt de fonction",IF(J305&lt;=195,"Autres surf",IF(J305&lt;=210,"Elts structurels",IF(J305&lt;=230,"Local technique",IF(J305&lt;=240,"Caves et sous-sols",IF(J305&lt;=300,"Circulation",IF(J305&lt;=309,"Combles, caves et ss-sols",IF(J305&lt;=315,"Prolongt ext",IF(J305&lt;=330,"Parking ss-terrain",IF(J305&lt;=350,"Terrasse",IF(J305&lt;=405,"Vides dont trémies","Marches et rampes"))))))))))))))))))</f>
        <v>Surface Bureau (SB)</v>
      </c>
      <c r="J305" s="40">
        <v>1</v>
      </c>
      <c r="K305" s="39">
        <f>IF(J305&lt;=48,E305,"")</f>
        <v>20.010000000000002</v>
      </c>
      <c r="L305" s="39">
        <f>IF($J305&lt;=193,$E305,"")</f>
        <v>20.010000000000002</v>
      </c>
      <c r="M305" s="39">
        <f>IF($J305&lt;=243,$E305,"")</f>
        <v>20.010000000000002</v>
      </c>
      <c r="N305" s="39">
        <f>IF($J305&lt;=413,$E305,"")</f>
        <v>20.010000000000002</v>
      </c>
      <c r="O305" s="1">
        <v>1</v>
      </c>
    </row>
    <row r="306" spans="1:15" ht="15.75" customHeight="1">
      <c r="A306" s="40" t="s">
        <v>201</v>
      </c>
      <c r="B306" s="40" t="s">
        <v>17</v>
      </c>
      <c r="C306" s="44" t="s">
        <v>85</v>
      </c>
      <c r="D306" s="43" t="s">
        <v>161</v>
      </c>
      <c r="E306" s="72">
        <v>26</v>
      </c>
      <c r="F306" s="71"/>
      <c r="G306" s="40" t="s">
        <v>37</v>
      </c>
      <c r="H306" s="40" t="s">
        <v>655</v>
      </c>
      <c r="I306" s="40" t="str">
        <f>IF(J306&lt;=20,"Surface Bureau (SB)",IF(J306&lt;=40,"Surf de Réunion (SR)",IF(J306&lt;=100,"Surf Annexe de Travail (SAT)",IF(J306&lt;=110,"Surf Légale &amp; Sociale (SLS)",IF(J306&lt;=125,"Surf spécifique (SP)",IF(J306&lt;=155,"Surf Services Généraux (SSG)",IF(J306&lt;=165,"Restauration",IF(J306&lt;=180,"Logt de fonction",IF(J306&lt;=195,"Autres surf",IF(J306&lt;=210,"Elts structurels",IF(J306&lt;=230,"Local technique",IF(J306&lt;=240,"Caves et sous-sols",IF(J306&lt;=300,"Circulation",IF(J306&lt;=309,"Combles, caves et ss-sols",IF(J306&lt;=315,"Prolongt ext",IF(J306&lt;=330,"Parking ss-terrain",IF(J306&lt;=350,"Terrasse",IF(J306&lt;=405,"Vides dont trémies","Marches et rampes"))))))))))))))))))</f>
        <v>Surf spécifique (SP)</v>
      </c>
      <c r="J306" s="40">
        <v>120</v>
      </c>
      <c r="K306" s="39" t="str">
        <f>IF(J306&lt;=48,E306,"")</f>
        <v/>
      </c>
      <c r="L306" s="39">
        <f>IF($J306&lt;=193,$E306,"")</f>
        <v>26</v>
      </c>
      <c r="M306" s="39">
        <f>IF($J306&lt;=243,$E306,"")</f>
        <v>26</v>
      </c>
      <c r="N306" s="39">
        <f>IF($J306&lt;=413,$E306,"")</f>
        <v>26</v>
      </c>
      <c r="O306" s="1">
        <v>1</v>
      </c>
    </row>
    <row r="307" spans="1:15" ht="15.75" customHeight="1">
      <c r="A307" s="75" t="s">
        <v>200</v>
      </c>
      <c r="B307" s="40" t="s">
        <v>17</v>
      </c>
      <c r="C307" s="44" t="s">
        <v>199</v>
      </c>
      <c r="D307" s="43" t="s">
        <v>161</v>
      </c>
      <c r="E307" s="72">
        <v>48.96</v>
      </c>
      <c r="F307" s="71"/>
      <c r="G307" s="40" t="s">
        <v>37</v>
      </c>
      <c r="H307" s="40" t="s">
        <v>118</v>
      </c>
      <c r="I307" s="40" t="str">
        <f>IF(J307&lt;=20,"Surface Bureau (SB)",IF(J307&lt;=40,"Surf de Réunion (SR)",IF(J307&lt;=100,"Surf Annexe de Travail (SAT)",IF(J307&lt;=110,"Surf Légale &amp; Sociale (SLS)",IF(J307&lt;=125,"Surf spécifique (SP)",IF(J307&lt;=155,"Surf Services Généraux (SSG)",IF(J307&lt;=165,"Restauration",IF(J307&lt;=180,"Logt de fonction",IF(J307&lt;=195,"Autres surf",IF(J307&lt;=210,"Elts structurels",IF(J307&lt;=230,"Local technique",IF(J307&lt;=240,"Caves et sous-sols",IF(J307&lt;=300,"Circulation",IF(J307&lt;=309,"Combles, caves et ss-sols",IF(J307&lt;=315,"Prolongt ext",IF(J307&lt;=330,"Parking ss-terrain",IF(J307&lt;=350,"Terrasse",IF(J307&lt;=405,"Vides dont trémies","Marches et rampes"))))))))))))))))))</f>
        <v>Surf spécifique (SP)</v>
      </c>
      <c r="J307" s="40">
        <v>120</v>
      </c>
      <c r="K307" s="39" t="str">
        <f>IF(J307&lt;=48,E307,"")</f>
        <v/>
      </c>
      <c r="L307" s="39">
        <f>IF($J307&lt;=193,$E307,"")</f>
        <v>48.96</v>
      </c>
      <c r="M307" s="39">
        <f>IF($J307&lt;=243,$E307,"")</f>
        <v>48.96</v>
      </c>
      <c r="N307" s="39">
        <f>IF($J307&lt;=413,$E307,"")</f>
        <v>48.96</v>
      </c>
      <c r="O307" s="1">
        <v>1</v>
      </c>
    </row>
    <row r="308" spans="1:15" ht="15.75" customHeight="1">
      <c r="A308" s="40" t="s">
        <v>198</v>
      </c>
      <c r="B308" s="40" t="s">
        <v>17</v>
      </c>
      <c r="C308" s="44" t="s">
        <v>197</v>
      </c>
      <c r="D308" s="43" t="s">
        <v>161</v>
      </c>
      <c r="E308" s="72">
        <v>22.36</v>
      </c>
      <c r="F308" s="71">
        <v>1</v>
      </c>
      <c r="G308" s="40" t="s">
        <v>37</v>
      </c>
      <c r="H308" s="40" t="s">
        <v>655</v>
      </c>
      <c r="I308" s="40" t="str">
        <f>IF(J308&lt;=20,"Surface Bureau (SB)",IF(J308&lt;=40,"Surf de Réunion (SR)",IF(J308&lt;=100,"Surf Annexe de Travail (SAT)",IF(J308&lt;=110,"Surf Légale &amp; Sociale (SLS)",IF(J308&lt;=125,"Surf spécifique (SP)",IF(J308&lt;=155,"Surf Services Généraux (SSG)",IF(J308&lt;=165,"Restauration",IF(J308&lt;=180,"Logt de fonction",IF(J308&lt;=195,"Autres surf",IF(J308&lt;=210,"Elts structurels",IF(J308&lt;=230,"Local technique",IF(J308&lt;=240,"Caves et sous-sols",IF(J308&lt;=300,"Circulation",IF(J308&lt;=309,"Combles, caves et ss-sols",IF(J308&lt;=315,"Prolongt ext",IF(J308&lt;=330,"Parking ss-terrain",IF(J308&lt;=350,"Terrasse",IF(J308&lt;=405,"Vides dont trémies","Marches et rampes"))))))))))))))))))</f>
        <v>Surf spécifique (SP)</v>
      </c>
      <c r="J308" s="40">
        <v>120</v>
      </c>
      <c r="K308" s="39" t="str">
        <f>IF(J308&lt;=48,E308,"")</f>
        <v/>
      </c>
      <c r="L308" s="39">
        <f>IF($J308&lt;=193,$E308,"")</f>
        <v>22.36</v>
      </c>
      <c r="M308" s="39">
        <f>IF($J308&lt;=243,$E308,"")</f>
        <v>22.36</v>
      </c>
      <c r="N308" s="39">
        <f>IF($J308&lt;=413,$E308,"")</f>
        <v>22.36</v>
      </c>
      <c r="O308" s="1">
        <v>1</v>
      </c>
    </row>
    <row r="309" spans="1:15" ht="15.75" customHeight="1">
      <c r="A309" s="40" t="s">
        <v>196</v>
      </c>
      <c r="B309" s="40" t="s">
        <v>17</v>
      </c>
      <c r="C309" s="44" t="s">
        <v>85</v>
      </c>
      <c r="D309" s="43" t="s">
        <v>161</v>
      </c>
      <c r="E309" s="72">
        <v>35.020000000000003</v>
      </c>
      <c r="F309" s="71">
        <v>1</v>
      </c>
      <c r="G309" s="40" t="s">
        <v>37</v>
      </c>
      <c r="H309" s="40" t="s">
        <v>655</v>
      </c>
      <c r="I309" s="40" t="str">
        <f>IF(J309&lt;=20,"Surface Bureau (SB)",IF(J309&lt;=40,"Surf de Réunion (SR)",IF(J309&lt;=100,"Surf Annexe de Travail (SAT)",IF(J309&lt;=110,"Surf Légale &amp; Sociale (SLS)",IF(J309&lt;=125,"Surf spécifique (SP)",IF(J309&lt;=155,"Surf Services Généraux (SSG)",IF(J309&lt;=165,"Restauration",IF(J309&lt;=180,"Logt de fonction",IF(J309&lt;=195,"Autres surf",IF(J309&lt;=210,"Elts structurels",IF(J309&lt;=230,"Local technique",IF(J309&lt;=240,"Caves et sous-sols",IF(J309&lt;=300,"Circulation",IF(J309&lt;=309,"Combles, caves et ss-sols",IF(J309&lt;=315,"Prolongt ext",IF(J309&lt;=330,"Parking ss-terrain",IF(J309&lt;=350,"Terrasse",IF(J309&lt;=405,"Vides dont trémies","Marches et rampes"))))))))))))))))))</f>
        <v>Surf spécifique (SP)</v>
      </c>
      <c r="J309" s="40">
        <v>120</v>
      </c>
      <c r="K309" s="39" t="str">
        <f>IF(J309&lt;=48,E309,"")</f>
        <v/>
      </c>
      <c r="L309" s="39">
        <f>IF($J309&lt;=193,$E309,"")</f>
        <v>35.020000000000003</v>
      </c>
      <c r="M309" s="39">
        <f>IF($J309&lt;=243,$E309,"")</f>
        <v>35.020000000000003</v>
      </c>
      <c r="N309" s="39">
        <f>IF($J309&lt;=413,$E309,"")</f>
        <v>35.020000000000003</v>
      </c>
      <c r="O309" s="1">
        <v>1</v>
      </c>
    </row>
    <row r="310" spans="1:15" ht="15.75" customHeight="1">
      <c r="A310" s="40" t="s">
        <v>195</v>
      </c>
      <c r="B310" s="40" t="s">
        <v>17</v>
      </c>
      <c r="C310" s="44" t="s">
        <v>85</v>
      </c>
      <c r="D310" s="43" t="s">
        <v>161</v>
      </c>
      <c r="E310" s="72">
        <v>22.17</v>
      </c>
      <c r="F310" s="71"/>
      <c r="G310" s="40" t="s">
        <v>37</v>
      </c>
      <c r="H310" s="40" t="s">
        <v>655</v>
      </c>
      <c r="I310" s="40" t="str">
        <f>IF(J310&lt;=20,"Surface Bureau (SB)",IF(J310&lt;=40,"Surf de Réunion (SR)",IF(J310&lt;=100,"Surf Annexe de Travail (SAT)",IF(J310&lt;=110,"Surf Légale &amp; Sociale (SLS)",IF(J310&lt;=125,"Surf spécifique (SP)",IF(J310&lt;=155,"Surf Services Généraux (SSG)",IF(J310&lt;=165,"Restauration",IF(J310&lt;=180,"Logt de fonction",IF(J310&lt;=195,"Autres surf",IF(J310&lt;=210,"Elts structurels",IF(J310&lt;=230,"Local technique",IF(J310&lt;=240,"Caves et sous-sols",IF(J310&lt;=300,"Circulation",IF(J310&lt;=309,"Combles, caves et ss-sols",IF(J310&lt;=315,"Prolongt ext",IF(J310&lt;=330,"Parking ss-terrain",IF(J310&lt;=350,"Terrasse",IF(J310&lt;=405,"Vides dont trémies","Marches et rampes"))))))))))))))))))</f>
        <v>Surf spécifique (SP)</v>
      </c>
      <c r="J310" s="40">
        <v>120</v>
      </c>
      <c r="K310" s="39" t="str">
        <f>IF(J310&lt;=48,E310,"")</f>
        <v/>
      </c>
      <c r="L310" s="39">
        <f>IF($J310&lt;=193,$E310,"")</f>
        <v>22.17</v>
      </c>
      <c r="M310" s="39">
        <f>IF($J310&lt;=243,$E310,"")</f>
        <v>22.17</v>
      </c>
      <c r="N310" s="39">
        <f>IF($J310&lt;=413,$E310,"")</f>
        <v>22.17</v>
      </c>
      <c r="O310" s="1">
        <v>1</v>
      </c>
    </row>
    <row r="311" spans="1:15" ht="15.75" customHeight="1">
      <c r="A311" s="40" t="s">
        <v>194</v>
      </c>
      <c r="B311" s="40" t="s">
        <v>17</v>
      </c>
      <c r="C311" s="44" t="s">
        <v>85</v>
      </c>
      <c r="D311" s="43" t="s">
        <v>161</v>
      </c>
      <c r="E311" s="72">
        <v>31.59</v>
      </c>
      <c r="F311" s="71"/>
      <c r="G311" s="40" t="s">
        <v>37</v>
      </c>
      <c r="H311" s="40" t="s">
        <v>655</v>
      </c>
      <c r="I311" s="40" t="str">
        <f>IF(J311&lt;=20,"Surface Bureau (SB)",IF(J311&lt;=40,"Surf de Réunion (SR)",IF(J311&lt;=100,"Surf Annexe de Travail (SAT)",IF(J311&lt;=110,"Surf Légale &amp; Sociale (SLS)",IF(J311&lt;=125,"Surf spécifique (SP)",IF(J311&lt;=155,"Surf Services Généraux (SSG)",IF(J311&lt;=165,"Restauration",IF(J311&lt;=180,"Logt de fonction",IF(J311&lt;=195,"Autres surf",IF(J311&lt;=210,"Elts structurels",IF(J311&lt;=230,"Local technique",IF(J311&lt;=240,"Caves et sous-sols",IF(J311&lt;=300,"Circulation",IF(J311&lt;=309,"Combles, caves et ss-sols",IF(J311&lt;=315,"Prolongt ext",IF(J311&lt;=330,"Parking ss-terrain",IF(J311&lt;=350,"Terrasse",IF(J311&lt;=405,"Vides dont trémies","Marches et rampes"))))))))))))))))))</f>
        <v>Surf spécifique (SP)</v>
      </c>
      <c r="J311" s="40">
        <v>120</v>
      </c>
      <c r="K311" s="39" t="str">
        <f>IF(J311&lt;=48,E311,"")</f>
        <v/>
      </c>
      <c r="L311" s="39">
        <f>IF($J311&lt;=193,$E311,"")</f>
        <v>31.59</v>
      </c>
      <c r="M311" s="39">
        <f>IF($J311&lt;=243,$E311,"")</f>
        <v>31.59</v>
      </c>
      <c r="N311" s="39">
        <f>IF($J311&lt;=413,$E311,"")</f>
        <v>31.59</v>
      </c>
      <c r="O311" s="1">
        <v>1</v>
      </c>
    </row>
    <row r="312" spans="1:15" ht="15.75" customHeight="1">
      <c r="A312" s="40" t="s">
        <v>193</v>
      </c>
      <c r="B312" s="40" t="s">
        <v>17</v>
      </c>
      <c r="C312" s="44" t="s">
        <v>85</v>
      </c>
      <c r="D312" s="43" t="s">
        <v>161</v>
      </c>
      <c r="E312" s="72">
        <v>19.79</v>
      </c>
      <c r="F312" s="71"/>
      <c r="G312" s="40" t="s">
        <v>37</v>
      </c>
      <c r="H312" s="40" t="s">
        <v>655</v>
      </c>
      <c r="I312" s="40" t="str">
        <f>IF(J312&lt;=20,"Surface Bureau (SB)",IF(J312&lt;=40,"Surf de Réunion (SR)",IF(J312&lt;=100,"Surf Annexe de Travail (SAT)",IF(J312&lt;=110,"Surf Légale &amp; Sociale (SLS)",IF(J312&lt;=125,"Surf spécifique (SP)",IF(J312&lt;=155,"Surf Services Généraux (SSG)",IF(J312&lt;=165,"Restauration",IF(J312&lt;=180,"Logt de fonction",IF(J312&lt;=195,"Autres surf",IF(J312&lt;=210,"Elts structurels",IF(J312&lt;=230,"Local technique",IF(J312&lt;=240,"Caves et sous-sols",IF(J312&lt;=300,"Circulation",IF(J312&lt;=309,"Combles, caves et ss-sols",IF(J312&lt;=315,"Prolongt ext",IF(J312&lt;=330,"Parking ss-terrain",IF(J312&lt;=350,"Terrasse",IF(J312&lt;=405,"Vides dont trémies","Marches et rampes"))))))))))))))))))</f>
        <v>Surface Bureau (SB)</v>
      </c>
      <c r="J312" s="40">
        <v>1</v>
      </c>
      <c r="K312" s="39">
        <f>IF(J312&lt;=48,E312,"")</f>
        <v>19.79</v>
      </c>
      <c r="L312" s="39">
        <f>IF($J312&lt;=193,$E312,"")</f>
        <v>19.79</v>
      </c>
      <c r="M312" s="39">
        <f>IF($J312&lt;=243,$E312,"")</f>
        <v>19.79</v>
      </c>
      <c r="N312" s="39">
        <f>IF($J312&lt;=413,$E312,"")</f>
        <v>19.79</v>
      </c>
      <c r="O312" s="1">
        <v>1</v>
      </c>
    </row>
    <row r="313" spans="1:15" ht="15.75" customHeight="1">
      <c r="A313" s="40" t="s">
        <v>192</v>
      </c>
      <c r="B313" s="40" t="s">
        <v>17</v>
      </c>
      <c r="C313" s="44" t="s">
        <v>85</v>
      </c>
      <c r="D313" s="43" t="s">
        <v>161</v>
      </c>
      <c r="E313" s="72">
        <v>54.12</v>
      </c>
      <c r="F313" s="71"/>
      <c r="G313" s="40" t="s">
        <v>37</v>
      </c>
      <c r="H313" s="40" t="s">
        <v>655</v>
      </c>
      <c r="I313" s="40" t="str">
        <f>IF(J313&lt;=20,"Surface Bureau (SB)",IF(J313&lt;=40,"Surf de Réunion (SR)",IF(J313&lt;=100,"Surf Annexe de Travail (SAT)",IF(J313&lt;=110,"Surf Légale &amp; Sociale (SLS)",IF(J313&lt;=125,"Surf spécifique (SP)",IF(J313&lt;=155,"Surf Services Généraux (SSG)",IF(J313&lt;=165,"Restauration",IF(J313&lt;=180,"Logt de fonction",IF(J313&lt;=195,"Autres surf",IF(J313&lt;=210,"Elts structurels",IF(J313&lt;=230,"Local technique",IF(J313&lt;=240,"Caves et sous-sols",IF(J313&lt;=300,"Circulation",IF(J313&lt;=309,"Combles, caves et ss-sols",IF(J313&lt;=315,"Prolongt ext",IF(J313&lt;=330,"Parking ss-terrain",IF(J313&lt;=350,"Terrasse",IF(J313&lt;=405,"Vides dont trémies","Marches et rampes"))))))))))))))))))</f>
        <v>Surf spécifique (SP)</v>
      </c>
      <c r="J313" s="40">
        <v>120</v>
      </c>
      <c r="K313" s="39" t="str">
        <f>IF(J313&lt;=48,E313,"")</f>
        <v/>
      </c>
      <c r="L313" s="39">
        <f>IF($J313&lt;=193,$E313,"")</f>
        <v>54.12</v>
      </c>
      <c r="M313" s="39">
        <f>IF($J313&lt;=243,$E313,"")</f>
        <v>54.12</v>
      </c>
      <c r="N313" s="39">
        <f>IF($J313&lt;=413,$E313,"")</f>
        <v>54.12</v>
      </c>
      <c r="O313" s="1">
        <v>1</v>
      </c>
    </row>
    <row r="314" spans="1:15" ht="15.75" customHeight="1">
      <c r="A314" s="40" t="s">
        <v>191</v>
      </c>
      <c r="B314" s="40" t="s">
        <v>17</v>
      </c>
      <c r="C314" s="44" t="s">
        <v>118</v>
      </c>
      <c r="D314" s="43" t="s">
        <v>161</v>
      </c>
      <c r="E314" s="72">
        <v>19.88</v>
      </c>
      <c r="F314" s="71">
        <v>2</v>
      </c>
      <c r="G314" s="40" t="s">
        <v>37</v>
      </c>
      <c r="H314" s="40" t="s">
        <v>118</v>
      </c>
      <c r="I314" s="40" t="str">
        <f>IF(J314&lt;=20,"Surface Bureau (SB)",IF(J314&lt;=40,"Surf de Réunion (SR)",IF(J314&lt;=100,"Surf Annexe de Travail (SAT)",IF(J314&lt;=110,"Surf Légale &amp; Sociale (SLS)",IF(J314&lt;=125,"Surf spécifique (SP)",IF(J314&lt;=155,"Surf Services Généraux (SSG)",IF(J314&lt;=165,"Restauration",IF(J314&lt;=180,"Logt de fonction",IF(J314&lt;=195,"Autres surf",IF(J314&lt;=210,"Elts structurels",IF(J314&lt;=230,"Local technique",IF(J314&lt;=240,"Caves et sous-sols",IF(J314&lt;=300,"Circulation",IF(J314&lt;=309,"Combles, caves et ss-sols",IF(J314&lt;=315,"Prolongt ext",IF(J314&lt;=330,"Parking ss-terrain",IF(J314&lt;=350,"Terrasse",IF(J314&lt;=405,"Vides dont trémies","Marches et rampes"))))))))))))))))))</f>
        <v>Surface Bureau (SB)</v>
      </c>
      <c r="J314" s="40">
        <v>1</v>
      </c>
      <c r="K314" s="39">
        <f>IF(J314&lt;=48,E314,"")</f>
        <v>19.88</v>
      </c>
      <c r="L314" s="39">
        <f>IF($J314&lt;=193,$E314,"")</f>
        <v>19.88</v>
      </c>
      <c r="M314" s="39">
        <f>IF($J314&lt;=243,$E314,"")</f>
        <v>19.88</v>
      </c>
      <c r="N314" s="39">
        <f>IF($J314&lt;=413,$E314,"")</f>
        <v>19.88</v>
      </c>
      <c r="O314" s="1">
        <v>1</v>
      </c>
    </row>
    <row r="315" spans="1:15" ht="15.75" customHeight="1">
      <c r="A315" s="40" t="s">
        <v>190</v>
      </c>
      <c r="B315" s="40" t="s">
        <v>17</v>
      </c>
      <c r="C315" s="44" t="s">
        <v>85</v>
      </c>
      <c r="D315" s="43" t="s">
        <v>161</v>
      </c>
      <c r="E315" s="72">
        <v>19.78</v>
      </c>
      <c r="F315" s="71"/>
      <c r="G315" s="40" t="s">
        <v>37</v>
      </c>
      <c r="H315" s="40" t="s">
        <v>655</v>
      </c>
      <c r="I315" s="40" t="str">
        <f>IF(J315&lt;=20,"Surface Bureau (SB)",IF(J315&lt;=40,"Surf de Réunion (SR)",IF(J315&lt;=100,"Surf Annexe de Travail (SAT)",IF(J315&lt;=110,"Surf Légale &amp; Sociale (SLS)",IF(J315&lt;=125,"Surf spécifique (SP)",IF(J315&lt;=155,"Surf Services Généraux (SSG)",IF(J315&lt;=165,"Restauration",IF(J315&lt;=180,"Logt de fonction",IF(J315&lt;=195,"Autres surf",IF(J315&lt;=210,"Elts structurels",IF(J315&lt;=230,"Local technique",IF(J315&lt;=240,"Caves et sous-sols",IF(J315&lt;=300,"Circulation",IF(J315&lt;=309,"Combles, caves et ss-sols",IF(J315&lt;=315,"Prolongt ext",IF(J315&lt;=330,"Parking ss-terrain",IF(J315&lt;=350,"Terrasse",IF(J315&lt;=405,"Vides dont trémies","Marches et rampes"))))))))))))))))))</f>
        <v>Surface Bureau (SB)</v>
      </c>
      <c r="J315" s="40">
        <v>1</v>
      </c>
      <c r="K315" s="39">
        <f>IF(J315&lt;=48,E315,"")</f>
        <v>19.78</v>
      </c>
      <c r="L315" s="39">
        <f>IF($J315&lt;=193,$E315,"")</f>
        <v>19.78</v>
      </c>
      <c r="M315" s="39">
        <f>IF($J315&lt;=243,$E315,"")</f>
        <v>19.78</v>
      </c>
      <c r="N315" s="39">
        <f>IF($J315&lt;=413,$E315,"")</f>
        <v>19.78</v>
      </c>
      <c r="O315" s="1">
        <v>1</v>
      </c>
    </row>
    <row r="316" spans="1:15" ht="15.75" customHeight="1">
      <c r="A316" s="40" t="s">
        <v>189</v>
      </c>
      <c r="B316" s="40" t="s">
        <v>17</v>
      </c>
      <c r="C316" s="44" t="s">
        <v>85</v>
      </c>
      <c r="D316" s="43" t="s">
        <v>161</v>
      </c>
      <c r="E316" s="72">
        <v>54.09</v>
      </c>
      <c r="F316" s="71"/>
      <c r="G316" s="40" t="s">
        <v>37</v>
      </c>
      <c r="H316" s="40" t="s">
        <v>655</v>
      </c>
      <c r="I316" s="40" t="str">
        <f>IF(J316&lt;=20,"Surface Bureau (SB)",IF(J316&lt;=40,"Surf de Réunion (SR)",IF(J316&lt;=100,"Surf Annexe de Travail (SAT)",IF(J316&lt;=110,"Surf Légale &amp; Sociale (SLS)",IF(J316&lt;=125,"Surf spécifique (SP)",IF(J316&lt;=155,"Surf Services Généraux (SSG)",IF(J316&lt;=165,"Restauration",IF(J316&lt;=180,"Logt de fonction",IF(J316&lt;=195,"Autres surf",IF(J316&lt;=210,"Elts structurels",IF(J316&lt;=230,"Local technique",IF(J316&lt;=240,"Caves et sous-sols",IF(J316&lt;=300,"Circulation",IF(J316&lt;=309,"Combles, caves et ss-sols",IF(J316&lt;=315,"Prolongt ext",IF(J316&lt;=330,"Parking ss-terrain",IF(J316&lt;=350,"Terrasse",IF(J316&lt;=405,"Vides dont trémies","Marches et rampes"))))))))))))))))))</f>
        <v>Surf spécifique (SP)</v>
      </c>
      <c r="J316" s="40">
        <v>120</v>
      </c>
      <c r="K316" s="39" t="str">
        <f>IF(J316&lt;=48,E316,"")</f>
        <v/>
      </c>
      <c r="L316" s="39">
        <f>IF($J316&lt;=193,$E316,"")</f>
        <v>54.09</v>
      </c>
      <c r="M316" s="39">
        <f>IF($J316&lt;=243,$E316,"")</f>
        <v>54.09</v>
      </c>
      <c r="N316" s="39">
        <f>IF($J316&lt;=413,$E316,"")</f>
        <v>54.09</v>
      </c>
      <c r="O316" s="1">
        <v>1</v>
      </c>
    </row>
    <row r="317" spans="1:15" ht="15.75" customHeight="1">
      <c r="A317" s="40" t="s">
        <v>188</v>
      </c>
      <c r="B317" s="40" t="s">
        <v>17</v>
      </c>
      <c r="C317" s="44" t="s">
        <v>85</v>
      </c>
      <c r="D317" s="43" t="s">
        <v>161</v>
      </c>
      <c r="E317" s="72">
        <v>19.8856</v>
      </c>
      <c r="F317" s="71">
        <v>2</v>
      </c>
      <c r="G317" s="40" t="s">
        <v>37</v>
      </c>
      <c r="H317" s="40" t="s">
        <v>655</v>
      </c>
      <c r="I317" s="40" t="str">
        <f>IF(J317&lt;=20,"Surface Bureau (SB)",IF(J317&lt;=40,"Surf de Réunion (SR)",IF(J317&lt;=100,"Surf Annexe de Travail (SAT)",IF(J317&lt;=110,"Surf Légale &amp; Sociale (SLS)",IF(J317&lt;=125,"Surf spécifique (SP)",IF(J317&lt;=155,"Surf Services Généraux (SSG)",IF(J317&lt;=165,"Restauration",IF(J317&lt;=180,"Logt de fonction",IF(J317&lt;=195,"Autres surf",IF(J317&lt;=210,"Elts structurels",IF(J317&lt;=230,"Local technique",IF(J317&lt;=240,"Caves et sous-sols",IF(J317&lt;=300,"Circulation",IF(J317&lt;=309,"Combles, caves et ss-sols",IF(J317&lt;=315,"Prolongt ext",IF(J317&lt;=330,"Parking ss-terrain",IF(J317&lt;=350,"Terrasse",IF(J317&lt;=405,"Vides dont trémies","Marches et rampes"))))))))))))))))))</f>
        <v>Surface Bureau (SB)</v>
      </c>
      <c r="J317" s="40">
        <v>1</v>
      </c>
      <c r="K317" s="39">
        <f>IF(J317&lt;=48,E317,"")</f>
        <v>19.8856</v>
      </c>
      <c r="L317" s="39">
        <f>IF($J317&lt;=193,$E317,"")</f>
        <v>19.8856</v>
      </c>
      <c r="M317" s="39">
        <f>IF($J317&lt;=243,$E317,"")</f>
        <v>19.8856</v>
      </c>
      <c r="N317" s="39">
        <f>IF($J317&lt;=413,$E317,"")</f>
        <v>19.8856</v>
      </c>
      <c r="O317" s="1">
        <v>1</v>
      </c>
    </row>
    <row r="318" spans="1:15" ht="15.75" customHeight="1">
      <c r="A318" s="40" t="s">
        <v>187</v>
      </c>
      <c r="B318" s="40" t="s">
        <v>17</v>
      </c>
      <c r="C318" s="44" t="s">
        <v>85</v>
      </c>
      <c r="D318" s="43" t="s">
        <v>161</v>
      </c>
      <c r="E318" s="72">
        <v>19.98</v>
      </c>
      <c r="F318" s="71"/>
      <c r="G318" s="40" t="s">
        <v>37</v>
      </c>
      <c r="H318" s="40" t="s">
        <v>655</v>
      </c>
      <c r="I318" s="40" t="str">
        <f>IF(J318&lt;=20,"Surface Bureau (SB)",IF(J318&lt;=40,"Surf de Réunion (SR)",IF(J318&lt;=100,"Surf Annexe de Travail (SAT)",IF(J318&lt;=110,"Surf Légale &amp; Sociale (SLS)",IF(J318&lt;=125,"Surf spécifique (SP)",IF(J318&lt;=155,"Surf Services Généraux (SSG)",IF(J318&lt;=165,"Restauration",IF(J318&lt;=180,"Logt de fonction",IF(J318&lt;=195,"Autres surf",IF(J318&lt;=210,"Elts structurels",IF(J318&lt;=230,"Local technique",IF(J318&lt;=240,"Caves et sous-sols",IF(J318&lt;=300,"Circulation",IF(J318&lt;=309,"Combles, caves et ss-sols",IF(J318&lt;=315,"Prolongt ext",IF(J318&lt;=330,"Parking ss-terrain",IF(J318&lt;=350,"Terrasse",IF(J318&lt;=405,"Vides dont trémies","Marches et rampes"))))))))))))))))))</f>
        <v>Surface Bureau (SB)</v>
      </c>
      <c r="J318" s="40">
        <v>1</v>
      </c>
      <c r="K318" s="39">
        <f>IF(J318&lt;=48,E318,"")</f>
        <v>19.98</v>
      </c>
      <c r="L318" s="39">
        <f>IF($J318&lt;=193,$E318,"")</f>
        <v>19.98</v>
      </c>
      <c r="M318" s="39">
        <f>IF($J318&lt;=243,$E318,"")</f>
        <v>19.98</v>
      </c>
      <c r="N318" s="39">
        <f>IF($J318&lt;=413,$E318,"")</f>
        <v>19.98</v>
      </c>
      <c r="O318" s="1">
        <v>1</v>
      </c>
    </row>
    <row r="319" spans="1:15" ht="15.75" customHeight="1">
      <c r="A319" s="40" t="s">
        <v>186</v>
      </c>
      <c r="B319" s="40" t="s">
        <v>17</v>
      </c>
      <c r="C319" s="44" t="s">
        <v>85</v>
      </c>
      <c r="D319" s="43" t="s">
        <v>161</v>
      </c>
      <c r="E319" s="72">
        <v>54.67</v>
      </c>
      <c r="F319" s="71"/>
      <c r="G319" s="40" t="s">
        <v>37</v>
      </c>
      <c r="H319" s="40" t="s">
        <v>655</v>
      </c>
      <c r="I319" s="40" t="str">
        <f>IF(J319&lt;=20,"Surface Bureau (SB)",IF(J319&lt;=40,"Surf de Réunion (SR)",IF(J319&lt;=100,"Surf Annexe de Travail (SAT)",IF(J319&lt;=110,"Surf Légale &amp; Sociale (SLS)",IF(J319&lt;=125,"Surf spécifique (SP)",IF(J319&lt;=155,"Surf Services Généraux (SSG)",IF(J319&lt;=165,"Restauration",IF(J319&lt;=180,"Logt de fonction",IF(J319&lt;=195,"Autres surf",IF(J319&lt;=210,"Elts structurels",IF(J319&lt;=230,"Local technique",IF(J319&lt;=240,"Caves et sous-sols",IF(J319&lt;=300,"Circulation",IF(J319&lt;=309,"Combles, caves et ss-sols",IF(J319&lt;=315,"Prolongt ext",IF(J319&lt;=330,"Parking ss-terrain",IF(J319&lt;=350,"Terrasse",IF(J319&lt;=405,"Vides dont trémies","Marches et rampes"))))))))))))))))))</f>
        <v>Surf spécifique (SP)</v>
      </c>
      <c r="J319" s="40">
        <v>120</v>
      </c>
      <c r="K319" s="39" t="str">
        <f>IF(J319&lt;=48,E319,"")</f>
        <v/>
      </c>
      <c r="L319" s="39">
        <f>IF($J319&lt;=193,$E319,"")</f>
        <v>54.67</v>
      </c>
      <c r="M319" s="39">
        <f>IF($J319&lt;=243,$E319,"")</f>
        <v>54.67</v>
      </c>
      <c r="N319" s="39">
        <f>IF($J319&lt;=413,$E319,"")</f>
        <v>54.67</v>
      </c>
      <c r="O319" s="1">
        <v>1</v>
      </c>
    </row>
    <row r="320" spans="1:15" ht="15.75" customHeight="1">
      <c r="A320" s="40" t="s">
        <v>185</v>
      </c>
      <c r="B320" s="40" t="s">
        <v>17</v>
      </c>
      <c r="C320" s="44" t="s">
        <v>85</v>
      </c>
      <c r="D320" s="43" t="s">
        <v>161</v>
      </c>
      <c r="E320" s="72">
        <v>20.059999999999999</v>
      </c>
      <c r="F320" s="71">
        <v>2</v>
      </c>
      <c r="G320" s="40" t="s">
        <v>37</v>
      </c>
      <c r="H320" s="40" t="s">
        <v>655</v>
      </c>
      <c r="I320" s="40" t="str">
        <f>IF(J320&lt;=20,"Surface Bureau (SB)",IF(J320&lt;=40,"Surf de Réunion (SR)",IF(J320&lt;=100,"Surf Annexe de Travail (SAT)",IF(J320&lt;=110,"Surf Légale &amp; Sociale (SLS)",IF(J320&lt;=125,"Surf spécifique (SP)",IF(J320&lt;=155,"Surf Services Généraux (SSG)",IF(J320&lt;=165,"Restauration",IF(J320&lt;=180,"Logt de fonction",IF(J320&lt;=195,"Autres surf",IF(J320&lt;=210,"Elts structurels",IF(J320&lt;=230,"Local technique",IF(J320&lt;=240,"Caves et sous-sols",IF(J320&lt;=300,"Circulation",IF(J320&lt;=309,"Combles, caves et ss-sols",IF(J320&lt;=315,"Prolongt ext",IF(J320&lt;=330,"Parking ss-terrain",IF(J320&lt;=350,"Terrasse",IF(J320&lt;=405,"Vides dont trémies","Marches et rampes"))))))))))))))))))</f>
        <v>Surface Bureau (SB)</v>
      </c>
      <c r="J320" s="40">
        <v>1</v>
      </c>
      <c r="K320" s="39">
        <f>IF(J320&lt;=48,E320,"")</f>
        <v>20.059999999999999</v>
      </c>
      <c r="L320" s="39">
        <f>IF($J320&lt;=193,$E320,"")</f>
        <v>20.059999999999999</v>
      </c>
      <c r="M320" s="39">
        <f>IF($J320&lt;=243,$E320,"")</f>
        <v>20.059999999999999</v>
      </c>
      <c r="N320" s="39">
        <f>IF($J320&lt;=413,$E320,"")</f>
        <v>20.059999999999999</v>
      </c>
      <c r="O320" s="1">
        <v>1</v>
      </c>
    </row>
    <row r="321" spans="1:15" ht="15.75" customHeight="1">
      <c r="A321" s="40" t="s">
        <v>184</v>
      </c>
      <c r="B321" s="40" t="s">
        <v>17</v>
      </c>
      <c r="C321" s="44" t="s">
        <v>85</v>
      </c>
      <c r="D321" s="43" t="s">
        <v>161</v>
      </c>
      <c r="E321" s="72">
        <v>19.940000000000001</v>
      </c>
      <c r="F321" s="71"/>
      <c r="G321" s="40" t="s">
        <v>37</v>
      </c>
      <c r="H321" s="40" t="s">
        <v>655</v>
      </c>
      <c r="I321" s="40" t="str">
        <f>IF(J321&lt;=20,"Surface Bureau (SB)",IF(J321&lt;=40,"Surf de Réunion (SR)",IF(J321&lt;=100,"Surf Annexe de Travail (SAT)",IF(J321&lt;=110,"Surf Légale &amp; Sociale (SLS)",IF(J321&lt;=125,"Surf spécifique (SP)",IF(J321&lt;=155,"Surf Services Généraux (SSG)",IF(J321&lt;=165,"Restauration",IF(J321&lt;=180,"Logt de fonction",IF(J321&lt;=195,"Autres surf",IF(J321&lt;=210,"Elts structurels",IF(J321&lt;=230,"Local technique",IF(J321&lt;=240,"Caves et sous-sols",IF(J321&lt;=300,"Circulation",IF(J321&lt;=309,"Combles, caves et ss-sols",IF(J321&lt;=315,"Prolongt ext",IF(J321&lt;=330,"Parking ss-terrain",IF(J321&lt;=350,"Terrasse",IF(J321&lt;=405,"Vides dont trémies","Marches et rampes"))))))))))))))))))</f>
        <v>Surface Bureau (SB)</v>
      </c>
      <c r="J321" s="40">
        <v>1</v>
      </c>
      <c r="K321" s="39">
        <f>IF(J321&lt;=48,E321,"")</f>
        <v>19.940000000000001</v>
      </c>
      <c r="L321" s="39">
        <f>IF($J321&lt;=193,$E321,"")</f>
        <v>19.940000000000001</v>
      </c>
      <c r="M321" s="39">
        <f>IF($J321&lt;=243,$E321,"")</f>
        <v>19.940000000000001</v>
      </c>
      <c r="N321" s="39">
        <f>IF($J321&lt;=413,$E321,"")</f>
        <v>19.940000000000001</v>
      </c>
      <c r="O321" s="1">
        <v>1</v>
      </c>
    </row>
    <row r="322" spans="1:15" ht="15.75" customHeight="1">
      <c r="A322" s="40" t="s">
        <v>183</v>
      </c>
      <c r="B322" s="40" t="s">
        <v>17</v>
      </c>
      <c r="C322" s="44" t="s">
        <v>85</v>
      </c>
      <c r="D322" s="43" t="s">
        <v>161</v>
      </c>
      <c r="E322" s="72">
        <v>54.69</v>
      </c>
      <c r="F322" s="71"/>
      <c r="G322" s="40" t="s">
        <v>37</v>
      </c>
      <c r="H322" s="40" t="s">
        <v>655</v>
      </c>
      <c r="I322" s="40" t="str">
        <f>IF(J322&lt;=20,"Surface Bureau (SB)",IF(J322&lt;=40,"Surf de Réunion (SR)",IF(J322&lt;=100,"Surf Annexe de Travail (SAT)",IF(J322&lt;=110,"Surf Légale &amp; Sociale (SLS)",IF(J322&lt;=125,"Surf spécifique (SP)",IF(J322&lt;=155,"Surf Services Généraux (SSG)",IF(J322&lt;=165,"Restauration",IF(J322&lt;=180,"Logt de fonction",IF(J322&lt;=195,"Autres surf",IF(J322&lt;=210,"Elts structurels",IF(J322&lt;=230,"Local technique",IF(J322&lt;=240,"Caves et sous-sols",IF(J322&lt;=300,"Circulation",IF(J322&lt;=309,"Combles, caves et ss-sols",IF(J322&lt;=315,"Prolongt ext",IF(J322&lt;=330,"Parking ss-terrain",IF(J322&lt;=350,"Terrasse",IF(J322&lt;=405,"Vides dont trémies","Marches et rampes"))))))))))))))))))</f>
        <v>Surf spécifique (SP)</v>
      </c>
      <c r="J322" s="40">
        <v>120</v>
      </c>
      <c r="K322" s="39" t="str">
        <f>IF(J322&lt;=48,E322,"")</f>
        <v/>
      </c>
      <c r="L322" s="39">
        <f>IF($J322&lt;=193,$E322,"")</f>
        <v>54.69</v>
      </c>
      <c r="M322" s="39">
        <f>IF($J322&lt;=243,$E322,"")</f>
        <v>54.69</v>
      </c>
      <c r="N322" s="39">
        <f>IF($J322&lt;=413,$E322,"")</f>
        <v>54.69</v>
      </c>
      <c r="O322" s="1">
        <v>1</v>
      </c>
    </row>
    <row r="323" spans="1:15" ht="15.75" customHeight="1">
      <c r="A323" s="40" t="s">
        <v>182</v>
      </c>
      <c r="B323" s="40" t="s">
        <v>17</v>
      </c>
      <c r="C323" s="44" t="s">
        <v>118</v>
      </c>
      <c r="D323" s="43" t="s">
        <v>161</v>
      </c>
      <c r="E323" s="72">
        <v>20.059999999999999</v>
      </c>
      <c r="F323" s="71">
        <v>3</v>
      </c>
      <c r="G323" s="40" t="s">
        <v>37</v>
      </c>
      <c r="H323" s="40" t="s">
        <v>118</v>
      </c>
      <c r="I323" s="40" t="str">
        <f>IF(J323&lt;=20,"Surface Bureau (SB)",IF(J323&lt;=40,"Surf de Réunion (SR)",IF(J323&lt;=100,"Surf Annexe de Travail (SAT)",IF(J323&lt;=110,"Surf Légale &amp; Sociale (SLS)",IF(J323&lt;=125,"Surf spécifique (SP)",IF(J323&lt;=155,"Surf Services Généraux (SSG)",IF(J323&lt;=165,"Restauration",IF(J323&lt;=180,"Logt de fonction",IF(J323&lt;=195,"Autres surf",IF(J323&lt;=210,"Elts structurels",IF(J323&lt;=230,"Local technique",IF(J323&lt;=240,"Caves et sous-sols",IF(J323&lt;=300,"Circulation",IF(J323&lt;=309,"Combles, caves et ss-sols",IF(J323&lt;=315,"Prolongt ext",IF(J323&lt;=330,"Parking ss-terrain",IF(J323&lt;=350,"Terrasse",IF(J323&lt;=405,"Vides dont trémies","Marches et rampes"))))))))))))))))))</f>
        <v>Surface Bureau (SB)</v>
      </c>
      <c r="J323" s="40">
        <v>1</v>
      </c>
      <c r="K323" s="39">
        <f>IF(J323&lt;=48,E323,"")</f>
        <v>20.059999999999999</v>
      </c>
      <c r="L323" s="39">
        <f>IF($J323&lt;=193,$E323,"")</f>
        <v>20.059999999999999</v>
      </c>
      <c r="M323" s="39">
        <f>IF($J323&lt;=243,$E323,"")</f>
        <v>20.059999999999999</v>
      </c>
      <c r="N323" s="39">
        <f>IF($J323&lt;=413,$E323,"")</f>
        <v>20.059999999999999</v>
      </c>
      <c r="O323" s="1">
        <v>1</v>
      </c>
    </row>
    <row r="324" spans="1:15" ht="15.75" customHeight="1">
      <c r="A324" s="40" t="s">
        <v>27</v>
      </c>
      <c r="B324" s="40" t="s">
        <v>17</v>
      </c>
      <c r="C324" s="44" t="s">
        <v>104</v>
      </c>
      <c r="D324" s="43" t="s">
        <v>161</v>
      </c>
      <c r="E324" s="72">
        <v>182.3904</v>
      </c>
      <c r="F324" s="71"/>
      <c r="G324" s="40" t="s">
        <v>37</v>
      </c>
      <c r="H324" s="40" t="s">
        <v>667</v>
      </c>
      <c r="I324" s="40" t="str">
        <f>IF(J324&lt;=20,"Surface Bureau (SB)",IF(J324&lt;=40,"Surf de Réunion (SR)",IF(J324&lt;=100,"Surf Annexe de Travail (SAT)",IF(J324&lt;=110,"Surf Légale &amp; Sociale (SLS)",IF(J324&lt;=125,"Surf spécifique (SP)",IF(J324&lt;=155,"Surf Services Généraux (SSG)",IF(J324&lt;=165,"Restauration",IF(J324&lt;=180,"Logt de fonction",IF(J324&lt;=195,"Autres surf",IF(J324&lt;=210,"Elts structurels",IF(J324&lt;=230,"Local technique",IF(J324&lt;=240,"Caves et sous-sols",IF(J324&lt;=300,"Circulation",IF(J324&lt;=309,"Combles, caves et ss-sols",IF(J324&lt;=315,"Prolongt ext",IF(J324&lt;=330,"Parking ss-terrain",IF(J324&lt;=350,"Terrasse",IF(J324&lt;=405,"Vides dont trémies","Marches et rampes"))))))))))))))))))</f>
        <v>Surf spécifique (SP)</v>
      </c>
      <c r="J324" s="40">
        <v>111</v>
      </c>
      <c r="K324" s="39" t="str">
        <f>IF(J324&lt;=48,E324,"")</f>
        <v/>
      </c>
      <c r="L324" s="39">
        <f>IF($J324&lt;=193,$E324,"")</f>
        <v>182.3904</v>
      </c>
      <c r="M324" s="39">
        <f>IF($J324&lt;=243,$E324,"")</f>
        <v>182.3904</v>
      </c>
      <c r="N324" s="39">
        <f>IF($J324&lt;=413,$E324,"")</f>
        <v>182.3904</v>
      </c>
      <c r="O324" s="1">
        <v>1</v>
      </c>
    </row>
    <row r="325" spans="1:15" ht="15.75" customHeight="1" thickBot="1">
      <c r="A325" s="26" t="s">
        <v>27</v>
      </c>
      <c r="B325" s="26" t="s">
        <v>17</v>
      </c>
      <c r="C325" s="51" t="s">
        <v>22</v>
      </c>
      <c r="D325" s="26" t="s">
        <v>161</v>
      </c>
      <c r="E325" s="28">
        <v>11.629099999999999</v>
      </c>
      <c r="F325" s="27"/>
      <c r="G325" s="89" t="s">
        <v>37</v>
      </c>
      <c r="H325" s="40" t="s">
        <v>654</v>
      </c>
      <c r="I325" s="89" t="str">
        <f>IF(J325&lt;=20,"Surface Bureau (SB)",IF(J325&lt;=40,"Surf de Réunion (SR)",IF(J325&lt;=100,"Surf Annexe de Travail (SAT)",IF(J325&lt;=110,"Surf Légale &amp; Sociale (SLS)",IF(J325&lt;=125,"Surf spécifique (SP)",IF(J325&lt;=155,"Surf Services Généraux (SSG)",IF(J325&lt;=165,"Restauration",IF(J325&lt;=180,"Logt de fonction",IF(J325&lt;=195,"Autres surf",IF(J325&lt;=210,"Elts structurels",IF(J325&lt;=230,"Local technique",IF(J325&lt;=240,"Caves et sous-sols",IF(J325&lt;=300,"Circulation",IF(J325&lt;=309,"Combles, caves et ss-sols",IF(J325&lt;=315,"Prolongt ext",IF(J325&lt;=330,"Parking ss-terrain",IF(J325&lt;=350,"Terrasse",IF(J325&lt;=405,"Vides dont trémies","Marches et rampes"))))))))))))))))))</f>
        <v>Vides dont trémies</v>
      </c>
      <c r="J325" s="26">
        <v>401</v>
      </c>
      <c r="K325" s="25" t="str">
        <f>IF(J325&lt;=48,E325,"")</f>
        <v/>
      </c>
      <c r="L325" s="25" t="str">
        <f>IF($J325&lt;=193,$E325,"")</f>
        <v/>
      </c>
      <c r="M325" s="25" t="str">
        <f>IF($J325&lt;=243,$E325,"")</f>
        <v/>
      </c>
      <c r="N325" s="25">
        <f>IF($J325&lt;=413,$E325,"")</f>
        <v>11.629099999999999</v>
      </c>
    </row>
    <row r="326" spans="1:15" ht="15.75" customHeight="1" thickBot="1">
      <c r="A326" s="24"/>
      <c r="B326" s="22"/>
      <c r="C326" s="23" t="s">
        <v>15</v>
      </c>
      <c r="D326" s="22"/>
      <c r="E326" s="20">
        <f>(SUBTOTAL(9,E294:E325))</f>
        <v>1107.213</v>
      </c>
      <c r="F326" s="21">
        <f>(SUBTOTAL(9,F294:F325))</f>
        <v>25</v>
      </c>
      <c r="G326" s="20"/>
      <c r="H326" s="40"/>
      <c r="I326" s="20"/>
      <c r="J326" s="20"/>
      <c r="K326" s="19">
        <f>(SUBTOTAL(9,K294:K325))</f>
        <v>320.24560000000002</v>
      </c>
      <c r="L326" s="19">
        <f>(SUBTOTAL(9,L294:L325))</f>
        <v>1095.5838999999999</v>
      </c>
      <c r="M326" s="19">
        <f>(SUBTOTAL(9,M294:M325))</f>
        <v>1095.5838999999999</v>
      </c>
      <c r="N326" s="19">
        <f>(SUBTOTAL(9,N294:N325))</f>
        <v>1107.213</v>
      </c>
    </row>
    <row r="327" spans="1:15" ht="15.75" customHeight="1">
      <c r="A327" s="40" t="s">
        <v>181</v>
      </c>
      <c r="B327" s="36" t="s">
        <v>12</v>
      </c>
      <c r="C327" s="44" t="s">
        <v>6</v>
      </c>
      <c r="D327" s="43" t="s">
        <v>161</v>
      </c>
      <c r="E327" s="72">
        <v>18.18</v>
      </c>
      <c r="F327" s="71">
        <v>2</v>
      </c>
      <c r="G327" s="40" t="s">
        <v>37</v>
      </c>
      <c r="H327" s="40" t="s">
        <v>118</v>
      </c>
      <c r="I327" s="40" t="str">
        <f>IF(J327&lt;=20,"Surface Bureau (SB)",IF(J327&lt;=40,"Surf de Réunion (SR)",IF(J327&lt;=100,"Surf Annexe de Travail (SAT)",IF(J327&lt;=110,"Surf Légale &amp; Sociale (SLS)",IF(J327&lt;=125,"Surf spécifique (SP)",IF(J327&lt;=155,"Surf Services Généraux (SSG)",IF(J327&lt;=165,"Restauration",IF(J327&lt;=180,"Logt de fonction",IF(J327&lt;=195,"Autres surf",IF(J327&lt;=210,"Elts structurels",IF(J327&lt;=230,"Local technique",IF(J327&lt;=240,"Caves et sous-sols",IF(J327&lt;=300,"Circulation",IF(J327&lt;=309,"Combles, caves et ss-sols",IF(J327&lt;=315,"Prolongt ext",IF(J327&lt;=330,"Parking ss-terrain",IF(J327&lt;=350,"Terrasse",IF(J327&lt;=405,"Vides dont trémies","Marches et rampes"))))))))))))))))))</f>
        <v>Surface Bureau (SB)</v>
      </c>
      <c r="J327" s="40">
        <v>1</v>
      </c>
      <c r="K327" s="32">
        <f>IF(J327&lt;=48,E327,"")</f>
        <v>18.18</v>
      </c>
      <c r="L327" s="32">
        <f>IF($J327&lt;=193,$E327,"")</f>
        <v>18.18</v>
      </c>
      <c r="M327" s="32">
        <f>IF($J327&lt;=243,$E327,"")</f>
        <v>18.18</v>
      </c>
      <c r="N327" s="32">
        <f>IF($J327&lt;=413,$E327,"")</f>
        <v>18.18</v>
      </c>
      <c r="O327" s="1">
        <v>1</v>
      </c>
    </row>
    <row r="328" spans="1:15" ht="15.75" customHeight="1">
      <c r="A328" s="40" t="s">
        <v>180</v>
      </c>
      <c r="B328" s="43" t="s">
        <v>12</v>
      </c>
      <c r="C328" s="44" t="s">
        <v>6</v>
      </c>
      <c r="D328" s="43" t="s">
        <v>161</v>
      </c>
      <c r="E328" s="72">
        <v>18.27</v>
      </c>
      <c r="F328" s="71">
        <v>1</v>
      </c>
      <c r="G328" s="40" t="s">
        <v>37</v>
      </c>
      <c r="H328" s="40" t="s">
        <v>118</v>
      </c>
      <c r="I328" s="40" t="str">
        <f>IF(J328&lt;=20,"Surface Bureau (SB)",IF(J328&lt;=40,"Surf de Réunion (SR)",IF(J328&lt;=100,"Surf Annexe de Travail (SAT)",IF(J328&lt;=110,"Surf Légale &amp; Sociale (SLS)",IF(J328&lt;=125,"Surf spécifique (SP)",IF(J328&lt;=155,"Surf Services Généraux (SSG)",IF(J328&lt;=165,"Restauration",IF(J328&lt;=180,"Logt de fonction",IF(J328&lt;=195,"Autres surf",IF(J328&lt;=210,"Elts structurels",IF(J328&lt;=230,"Local technique",IF(J328&lt;=240,"Caves et sous-sols",IF(J328&lt;=300,"Circulation",IF(J328&lt;=309,"Combles, caves et ss-sols",IF(J328&lt;=315,"Prolongt ext",IF(J328&lt;=330,"Parking ss-terrain",IF(J328&lt;=350,"Terrasse",IF(J328&lt;=405,"Vides dont trémies","Marches et rampes"))))))))))))))))))</f>
        <v>Surface Bureau (SB)</v>
      </c>
      <c r="J328" s="40">
        <v>1</v>
      </c>
      <c r="K328" s="39">
        <f>IF(J328&lt;=48,E328,"")</f>
        <v>18.27</v>
      </c>
      <c r="L328" s="39">
        <f>IF($J328&lt;=193,$E328,"")</f>
        <v>18.27</v>
      </c>
      <c r="M328" s="39">
        <f>IF($J328&lt;=243,$E328,"")</f>
        <v>18.27</v>
      </c>
      <c r="N328" s="39">
        <f>IF($J328&lt;=413,$E328,"")</f>
        <v>18.27</v>
      </c>
      <c r="O328" s="1">
        <v>1</v>
      </c>
    </row>
    <row r="329" spans="1:15" ht="15.75" customHeight="1">
      <c r="A329" s="40" t="s">
        <v>179</v>
      </c>
      <c r="B329" s="43" t="s">
        <v>12</v>
      </c>
      <c r="C329" s="44" t="s">
        <v>6</v>
      </c>
      <c r="D329" s="43" t="s">
        <v>161</v>
      </c>
      <c r="E329" s="72">
        <v>17.93</v>
      </c>
      <c r="F329" s="71">
        <v>1</v>
      </c>
      <c r="G329" s="40" t="s">
        <v>37</v>
      </c>
      <c r="H329" s="40" t="s">
        <v>118</v>
      </c>
      <c r="I329" s="40" t="str">
        <f>IF(J329&lt;=20,"Surface Bureau (SB)",IF(J329&lt;=40,"Surf de Réunion (SR)",IF(J329&lt;=100,"Surf Annexe de Travail (SAT)",IF(J329&lt;=110,"Surf Légale &amp; Sociale (SLS)",IF(J329&lt;=125,"Surf spécifique (SP)",IF(J329&lt;=155,"Surf Services Généraux (SSG)",IF(J329&lt;=165,"Restauration",IF(J329&lt;=180,"Logt de fonction",IF(J329&lt;=195,"Autres surf",IF(J329&lt;=210,"Elts structurels",IF(J329&lt;=230,"Local technique",IF(J329&lt;=240,"Caves et sous-sols",IF(J329&lt;=300,"Circulation",IF(J329&lt;=309,"Combles, caves et ss-sols",IF(J329&lt;=315,"Prolongt ext",IF(J329&lt;=330,"Parking ss-terrain",IF(J329&lt;=350,"Terrasse",IF(J329&lt;=405,"Vides dont trémies","Marches et rampes"))))))))))))))))))</f>
        <v>Surface Bureau (SB)</v>
      </c>
      <c r="J329" s="40">
        <v>1</v>
      </c>
      <c r="K329" s="39">
        <f>IF(J329&lt;=48,E329,"")</f>
        <v>17.93</v>
      </c>
      <c r="L329" s="39">
        <f>IF($J329&lt;=193,$E329,"")</f>
        <v>17.93</v>
      </c>
      <c r="M329" s="39">
        <f>IF($J329&lt;=243,$E329,"")</f>
        <v>17.93</v>
      </c>
      <c r="N329" s="39">
        <f>IF($J329&lt;=413,$E329,"")</f>
        <v>17.93</v>
      </c>
      <c r="O329" s="1">
        <v>1</v>
      </c>
    </row>
    <row r="330" spans="1:15" ht="15.75" customHeight="1">
      <c r="A330" s="40" t="s">
        <v>178</v>
      </c>
      <c r="B330" s="43" t="s">
        <v>12</v>
      </c>
      <c r="C330" s="44" t="s">
        <v>6</v>
      </c>
      <c r="D330" s="43" t="s">
        <v>161</v>
      </c>
      <c r="E330" s="72">
        <v>17.89</v>
      </c>
      <c r="F330" s="71">
        <v>2</v>
      </c>
      <c r="G330" s="40" t="s">
        <v>37</v>
      </c>
      <c r="H330" s="40" t="s">
        <v>118</v>
      </c>
      <c r="I330" s="40" t="str">
        <f>IF(J330&lt;=20,"Surface Bureau (SB)",IF(J330&lt;=40,"Surf de Réunion (SR)",IF(J330&lt;=100,"Surf Annexe de Travail (SAT)",IF(J330&lt;=110,"Surf Légale &amp; Sociale (SLS)",IF(J330&lt;=125,"Surf spécifique (SP)",IF(J330&lt;=155,"Surf Services Généraux (SSG)",IF(J330&lt;=165,"Restauration",IF(J330&lt;=180,"Logt de fonction",IF(J330&lt;=195,"Autres surf",IF(J330&lt;=210,"Elts structurels",IF(J330&lt;=230,"Local technique",IF(J330&lt;=240,"Caves et sous-sols",IF(J330&lt;=300,"Circulation",IF(J330&lt;=309,"Combles, caves et ss-sols",IF(J330&lt;=315,"Prolongt ext",IF(J330&lt;=330,"Parking ss-terrain",IF(J330&lt;=350,"Terrasse",IF(J330&lt;=405,"Vides dont trémies","Marches et rampes"))))))))))))))))))</f>
        <v>Surface Bureau (SB)</v>
      </c>
      <c r="J330" s="40">
        <v>1</v>
      </c>
      <c r="K330" s="39">
        <f>IF(J330&lt;=48,E330,"")</f>
        <v>17.89</v>
      </c>
      <c r="L330" s="39">
        <f>IF($J330&lt;=193,$E330,"")</f>
        <v>17.89</v>
      </c>
      <c r="M330" s="39">
        <f>IF($J330&lt;=243,$E330,"")</f>
        <v>17.89</v>
      </c>
      <c r="N330" s="39">
        <f>IF($J330&lt;=413,$E330,"")</f>
        <v>17.89</v>
      </c>
      <c r="O330" s="1">
        <v>1</v>
      </c>
    </row>
    <row r="331" spans="1:15" ht="15.75" customHeight="1">
      <c r="A331" s="40" t="s">
        <v>177</v>
      </c>
      <c r="B331" s="43" t="s">
        <v>12</v>
      </c>
      <c r="C331" s="44" t="s">
        <v>6</v>
      </c>
      <c r="D331" s="43" t="s">
        <v>161</v>
      </c>
      <c r="E331" s="72">
        <v>24.45</v>
      </c>
      <c r="F331" s="71">
        <v>1</v>
      </c>
      <c r="G331" s="40" t="s">
        <v>37</v>
      </c>
      <c r="H331" s="40" t="s">
        <v>118</v>
      </c>
      <c r="I331" s="40" t="str">
        <f>IF(J331&lt;=20,"Surface Bureau (SB)",IF(J331&lt;=40,"Surf de Réunion (SR)",IF(J331&lt;=100,"Surf Annexe de Travail (SAT)",IF(J331&lt;=110,"Surf Légale &amp; Sociale (SLS)",IF(J331&lt;=125,"Surf spécifique (SP)",IF(J331&lt;=155,"Surf Services Généraux (SSG)",IF(J331&lt;=165,"Restauration",IF(J331&lt;=180,"Logt de fonction",IF(J331&lt;=195,"Autres surf",IF(J331&lt;=210,"Elts structurels",IF(J331&lt;=230,"Local technique",IF(J331&lt;=240,"Caves et sous-sols",IF(J331&lt;=300,"Circulation",IF(J331&lt;=309,"Combles, caves et ss-sols",IF(J331&lt;=315,"Prolongt ext",IF(J331&lt;=330,"Parking ss-terrain",IF(J331&lt;=350,"Terrasse",IF(J331&lt;=405,"Vides dont trémies","Marches et rampes"))))))))))))))))))</f>
        <v>Surface Bureau (SB)</v>
      </c>
      <c r="J331" s="40">
        <v>1</v>
      </c>
      <c r="K331" s="39">
        <f>IF(J331&lt;=48,E331,"")</f>
        <v>24.45</v>
      </c>
      <c r="L331" s="39">
        <f>IF($J331&lt;=193,$E331,"")</f>
        <v>24.45</v>
      </c>
      <c r="M331" s="39">
        <f>IF($J331&lt;=243,$E331,"")</f>
        <v>24.45</v>
      </c>
      <c r="N331" s="39">
        <f>IF($J331&lt;=413,$E331,"")</f>
        <v>24.45</v>
      </c>
      <c r="O331" s="1">
        <v>1</v>
      </c>
    </row>
    <row r="332" spans="1:15" ht="15.75" customHeight="1">
      <c r="A332" s="40" t="s">
        <v>176</v>
      </c>
      <c r="B332" s="43" t="s">
        <v>12</v>
      </c>
      <c r="C332" s="44" t="s">
        <v>6</v>
      </c>
      <c r="D332" s="43" t="s">
        <v>161</v>
      </c>
      <c r="E332" s="72">
        <v>24.47</v>
      </c>
      <c r="F332" s="71">
        <v>2</v>
      </c>
      <c r="G332" s="40" t="s">
        <v>37</v>
      </c>
      <c r="H332" s="40" t="s">
        <v>118</v>
      </c>
      <c r="I332" s="40" t="str">
        <f>IF(J332&lt;=20,"Surface Bureau (SB)",IF(J332&lt;=40,"Surf de Réunion (SR)",IF(J332&lt;=100,"Surf Annexe de Travail (SAT)",IF(J332&lt;=110,"Surf Légale &amp; Sociale (SLS)",IF(J332&lt;=125,"Surf spécifique (SP)",IF(J332&lt;=155,"Surf Services Généraux (SSG)",IF(J332&lt;=165,"Restauration",IF(J332&lt;=180,"Logt de fonction",IF(J332&lt;=195,"Autres surf",IF(J332&lt;=210,"Elts structurels",IF(J332&lt;=230,"Local technique",IF(J332&lt;=240,"Caves et sous-sols",IF(J332&lt;=300,"Circulation",IF(J332&lt;=309,"Combles, caves et ss-sols",IF(J332&lt;=315,"Prolongt ext",IF(J332&lt;=330,"Parking ss-terrain",IF(J332&lt;=350,"Terrasse",IF(J332&lt;=405,"Vides dont trémies","Marches et rampes"))))))))))))))))))</f>
        <v>Surface Bureau (SB)</v>
      </c>
      <c r="J332" s="40">
        <v>1</v>
      </c>
      <c r="K332" s="39">
        <f>IF(J332&lt;=48,E332,"")</f>
        <v>24.47</v>
      </c>
      <c r="L332" s="39">
        <f>IF($J332&lt;=193,$E332,"")</f>
        <v>24.47</v>
      </c>
      <c r="M332" s="39">
        <f>IF($J332&lt;=243,$E332,"")</f>
        <v>24.47</v>
      </c>
      <c r="N332" s="39">
        <f>IF($J332&lt;=413,$E332,"")</f>
        <v>24.47</v>
      </c>
      <c r="O332" s="1">
        <v>1</v>
      </c>
    </row>
    <row r="333" spans="1:15" ht="15.75" customHeight="1">
      <c r="A333" s="40" t="s">
        <v>175</v>
      </c>
      <c r="B333" s="43" t="s">
        <v>12</v>
      </c>
      <c r="C333" s="44" t="s">
        <v>6</v>
      </c>
      <c r="D333" s="43" t="s">
        <v>161</v>
      </c>
      <c r="E333" s="72">
        <v>53.99</v>
      </c>
      <c r="F333" s="71">
        <v>7</v>
      </c>
      <c r="G333" s="40" t="s">
        <v>37</v>
      </c>
      <c r="H333" s="40" t="s">
        <v>118</v>
      </c>
      <c r="I333" s="40" t="str">
        <f>IF(J333&lt;=20,"Surface Bureau (SB)",IF(J333&lt;=40,"Surf de Réunion (SR)",IF(J333&lt;=100,"Surf Annexe de Travail (SAT)",IF(J333&lt;=110,"Surf Légale &amp; Sociale (SLS)",IF(J333&lt;=125,"Surf spécifique (SP)",IF(J333&lt;=155,"Surf Services Généraux (SSG)",IF(J333&lt;=165,"Restauration",IF(J333&lt;=180,"Logt de fonction",IF(J333&lt;=195,"Autres surf",IF(J333&lt;=210,"Elts structurels",IF(J333&lt;=230,"Local technique",IF(J333&lt;=240,"Caves et sous-sols",IF(J333&lt;=300,"Circulation",IF(J333&lt;=309,"Combles, caves et ss-sols",IF(J333&lt;=315,"Prolongt ext",IF(J333&lt;=330,"Parking ss-terrain",IF(J333&lt;=350,"Terrasse",IF(J333&lt;=405,"Vides dont trémies","Marches et rampes"))))))))))))))))))</f>
        <v>Surface Bureau (SB)</v>
      </c>
      <c r="J333" s="40">
        <v>1</v>
      </c>
      <c r="K333" s="39">
        <f>IF(J333&lt;=48,E333,"")</f>
        <v>53.99</v>
      </c>
      <c r="L333" s="39">
        <f>IF($J333&lt;=193,$E333,"")</f>
        <v>53.99</v>
      </c>
      <c r="M333" s="39">
        <f>IF($J333&lt;=243,$E333,"")</f>
        <v>53.99</v>
      </c>
      <c r="N333" s="39">
        <f>IF($J333&lt;=413,$E333,"")</f>
        <v>53.99</v>
      </c>
      <c r="O333" s="1">
        <v>1</v>
      </c>
    </row>
    <row r="334" spans="1:15" ht="15.75" customHeight="1">
      <c r="A334" s="40" t="s">
        <v>174</v>
      </c>
      <c r="B334" s="43" t="s">
        <v>12</v>
      </c>
      <c r="C334" s="44" t="s">
        <v>6</v>
      </c>
      <c r="D334" s="43" t="s">
        <v>161</v>
      </c>
      <c r="E334" s="72">
        <v>53.86</v>
      </c>
      <c r="F334" s="71">
        <v>6</v>
      </c>
      <c r="G334" s="40" t="s">
        <v>37</v>
      </c>
      <c r="H334" s="40" t="s">
        <v>118</v>
      </c>
      <c r="I334" s="40" t="str">
        <f>IF(J334&lt;=20,"Surface Bureau (SB)",IF(J334&lt;=40,"Surf de Réunion (SR)",IF(J334&lt;=100,"Surf Annexe de Travail (SAT)",IF(J334&lt;=110,"Surf Légale &amp; Sociale (SLS)",IF(J334&lt;=125,"Surf spécifique (SP)",IF(J334&lt;=155,"Surf Services Généraux (SSG)",IF(J334&lt;=165,"Restauration",IF(J334&lt;=180,"Logt de fonction",IF(J334&lt;=195,"Autres surf",IF(J334&lt;=210,"Elts structurels",IF(J334&lt;=230,"Local technique",IF(J334&lt;=240,"Caves et sous-sols",IF(J334&lt;=300,"Circulation",IF(J334&lt;=309,"Combles, caves et ss-sols",IF(J334&lt;=315,"Prolongt ext",IF(J334&lt;=330,"Parking ss-terrain",IF(J334&lt;=350,"Terrasse",IF(J334&lt;=405,"Vides dont trémies","Marches et rampes"))))))))))))))))))</f>
        <v>Surf spécifique (SP)</v>
      </c>
      <c r="J334" s="40">
        <v>120</v>
      </c>
      <c r="K334" s="39" t="str">
        <f>IF(J334&lt;=48,E334,"")</f>
        <v/>
      </c>
      <c r="L334" s="39">
        <f>IF($J334&lt;=193,$E334,"")</f>
        <v>53.86</v>
      </c>
      <c r="M334" s="39">
        <f>IF($J334&lt;=243,$E334,"")</f>
        <v>53.86</v>
      </c>
      <c r="N334" s="39">
        <f>IF($J334&lt;=413,$E334,"")</f>
        <v>53.86</v>
      </c>
      <c r="O334" s="1">
        <v>1</v>
      </c>
    </row>
    <row r="335" spans="1:15" ht="15.75" customHeight="1">
      <c r="A335" s="40" t="s">
        <v>173</v>
      </c>
      <c r="B335" s="43" t="s">
        <v>12</v>
      </c>
      <c r="C335" s="44" t="s">
        <v>6</v>
      </c>
      <c r="D335" s="43" t="s">
        <v>161</v>
      </c>
      <c r="E335" s="72">
        <v>20</v>
      </c>
      <c r="F335" s="71">
        <v>1</v>
      </c>
      <c r="G335" s="40" t="s">
        <v>37</v>
      </c>
      <c r="H335" s="40" t="s">
        <v>118</v>
      </c>
      <c r="I335" s="40" t="str">
        <f>IF(J335&lt;=20,"Surface Bureau (SB)",IF(J335&lt;=40,"Surf de Réunion (SR)",IF(J335&lt;=100,"Surf Annexe de Travail (SAT)",IF(J335&lt;=110,"Surf Légale &amp; Sociale (SLS)",IF(J335&lt;=125,"Surf spécifique (SP)",IF(J335&lt;=155,"Surf Services Généraux (SSG)",IF(J335&lt;=165,"Restauration",IF(J335&lt;=180,"Logt de fonction",IF(J335&lt;=195,"Autres surf",IF(J335&lt;=210,"Elts structurels",IF(J335&lt;=230,"Local technique",IF(J335&lt;=240,"Caves et sous-sols",IF(J335&lt;=300,"Circulation",IF(J335&lt;=309,"Combles, caves et ss-sols",IF(J335&lt;=315,"Prolongt ext",IF(J335&lt;=330,"Parking ss-terrain",IF(J335&lt;=350,"Terrasse",IF(J335&lt;=405,"Vides dont trémies","Marches et rampes"))))))))))))))))))</f>
        <v>Surface Bureau (SB)</v>
      </c>
      <c r="J335" s="40">
        <v>1</v>
      </c>
      <c r="K335" s="39">
        <f>IF(J335&lt;=48,E335,"")</f>
        <v>20</v>
      </c>
      <c r="L335" s="39">
        <f>IF($J335&lt;=193,$E335,"")</f>
        <v>20</v>
      </c>
      <c r="M335" s="39">
        <f>IF($J335&lt;=243,$E335,"")</f>
        <v>20</v>
      </c>
      <c r="N335" s="39">
        <f>IF($J335&lt;=413,$E335,"")</f>
        <v>20</v>
      </c>
      <c r="O335" s="1">
        <v>1</v>
      </c>
    </row>
    <row r="336" spans="1:15" ht="15.75" customHeight="1">
      <c r="A336" s="40" t="s">
        <v>172</v>
      </c>
      <c r="B336" s="43" t="s">
        <v>12</v>
      </c>
      <c r="C336" s="44" t="s">
        <v>6</v>
      </c>
      <c r="D336" s="43" t="s">
        <v>161</v>
      </c>
      <c r="E336" s="72">
        <v>19.86</v>
      </c>
      <c r="F336" s="71">
        <v>2</v>
      </c>
      <c r="G336" s="40" t="s">
        <v>37</v>
      </c>
      <c r="H336" s="40" t="s">
        <v>118</v>
      </c>
      <c r="I336" s="40" t="str">
        <f>IF(J336&lt;=20,"Surface Bureau (SB)",IF(J336&lt;=40,"Surf de Réunion (SR)",IF(J336&lt;=100,"Surf Annexe de Travail (SAT)",IF(J336&lt;=110,"Surf Légale &amp; Sociale (SLS)",IF(J336&lt;=125,"Surf spécifique (SP)",IF(J336&lt;=155,"Surf Services Généraux (SSG)",IF(J336&lt;=165,"Restauration",IF(J336&lt;=180,"Logt de fonction",IF(J336&lt;=195,"Autres surf",IF(J336&lt;=210,"Elts structurels",IF(J336&lt;=230,"Local technique",IF(J336&lt;=240,"Caves et sous-sols",IF(J336&lt;=300,"Circulation",IF(J336&lt;=309,"Combles, caves et ss-sols",IF(J336&lt;=315,"Prolongt ext",IF(J336&lt;=330,"Parking ss-terrain",IF(J336&lt;=350,"Terrasse",IF(J336&lt;=405,"Vides dont trémies","Marches et rampes"))))))))))))))))))</f>
        <v>Surface Bureau (SB)</v>
      </c>
      <c r="J336" s="40">
        <v>1</v>
      </c>
      <c r="K336" s="39">
        <f>IF(J336&lt;=48,E336,"")</f>
        <v>19.86</v>
      </c>
      <c r="L336" s="39">
        <f>IF($J336&lt;=193,$E336,"")</f>
        <v>19.86</v>
      </c>
      <c r="M336" s="39">
        <f>IF($J336&lt;=243,$E336,"")</f>
        <v>19.86</v>
      </c>
      <c r="N336" s="39">
        <f>IF($J336&lt;=413,$E336,"")</f>
        <v>19.86</v>
      </c>
      <c r="O336" s="1">
        <v>1</v>
      </c>
    </row>
    <row r="337" spans="1:15" ht="15.75" customHeight="1">
      <c r="A337" s="40" t="s">
        <v>171</v>
      </c>
      <c r="B337" s="43" t="s">
        <v>12</v>
      </c>
      <c r="C337" s="44" t="s">
        <v>6</v>
      </c>
      <c r="D337" s="43" t="s">
        <v>161</v>
      </c>
      <c r="E337" s="72">
        <v>13.02</v>
      </c>
      <c r="F337" s="71">
        <v>1</v>
      </c>
      <c r="G337" s="40" t="s">
        <v>37</v>
      </c>
      <c r="H337" s="40" t="s">
        <v>118</v>
      </c>
      <c r="I337" s="40" t="str">
        <f>IF(J337&lt;=20,"Surface Bureau (SB)",IF(J337&lt;=40,"Surf de Réunion (SR)",IF(J337&lt;=100,"Surf Annexe de Travail (SAT)",IF(J337&lt;=110,"Surf Légale &amp; Sociale (SLS)",IF(J337&lt;=125,"Surf spécifique (SP)",IF(J337&lt;=155,"Surf Services Généraux (SSG)",IF(J337&lt;=165,"Restauration",IF(J337&lt;=180,"Logt de fonction",IF(J337&lt;=195,"Autres surf",IF(J337&lt;=210,"Elts structurels",IF(J337&lt;=230,"Local technique",IF(J337&lt;=240,"Caves et sous-sols",IF(J337&lt;=300,"Circulation",IF(J337&lt;=309,"Combles, caves et ss-sols",IF(J337&lt;=315,"Prolongt ext",IF(J337&lt;=330,"Parking ss-terrain",IF(J337&lt;=350,"Terrasse",IF(J337&lt;=405,"Vides dont trémies","Marches et rampes"))))))))))))))))))</f>
        <v>Surface Bureau (SB)</v>
      </c>
      <c r="J337" s="40">
        <v>1</v>
      </c>
      <c r="K337" s="39">
        <f>IF(J337&lt;=48,E337,"")</f>
        <v>13.02</v>
      </c>
      <c r="L337" s="39">
        <f>IF($J337&lt;=193,$E337,"")</f>
        <v>13.02</v>
      </c>
      <c r="M337" s="39">
        <f>IF($J337&lt;=243,$E337,"")</f>
        <v>13.02</v>
      </c>
      <c r="N337" s="39">
        <f>IF($J337&lt;=413,$E337,"")</f>
        <v>13.02</v>
      </c>
      <c r="O337" s="1">
        <v>1</v>
      </c>
    </row>
    <row r="338" spans="1:15" ht="15.75" customHeight="1">
      <c r="A338" s="40" t="s">
        <v>170</v>
      </c>
      <c r="B338" s="43" t="s">
        <v>12</v>
      </c>
      <c r="C338" s="44" t="s">
        <v>6</v>
      </c>
      <c r="D338" s="43" t="s">
        <v>161</v>
      </c>
      <c r="E338" s="72">
        <v>13.05</v>
      </c>
      <c r="F338" s="71">
        <v>1</v>
      </c>
      <c r="G338" s="40" t="s">
        <v>37</v>
      </c>
      <c r="H338" s="40" t="s">
        <v>118</v>
      </c>
      <c r="I338" s="40" t="str">
        <f>IF(J338&lt;=20,"Surface Bureau (SB)",IF(J338&lt;=40,"Surf de Réunion (SR)",IF(J338&lt;=100,"Surf Annexe de Travail (SAT)",IF(J338&lt;=110,"Surf Légale &amp; Sociale (SLS)",IF(J338&lt;=125,"Surf spécifique (SP)",IF(J338&lt;=155,"Surf Services Généraux (SSG)",IF(J338&lt;=165,"Restauration",IF(J338&lt;=180,"Logt de fonction",IF(J338&lt;=195,"Autres surf",IF(J338&lt;=210,"Elts structurels",IF(J338&lt;=230,"Local technique",IF(J338&lt;=240,"Caves et sous-sols",IF(J338&lt;=300,"Circulation",IF(J338&lt;=309,"Combles, caves et ss-sols",IF(J338&lt;=315,"Prolongt ext",IF(J338&lt;=330,"Parking ss-terrain",IF(J338&lt;=350,"Terrasse",IF(J338&lt;=405,"Vides dont trémies","Marches et rampes"))))))))))))))))))</f>
        <v>Surface Bureau (SB)</v>
      </c>
      <c r="J338" s="40">
        <v>1</v>
      </c>
      <c r="K338" s="39">
        <f>IF(J338&lt;=48,E338,"")</f>
        <v>13.05</v>
      </c>
      <c r="L338" s="39">
        <f>IF($J338&lt;=193,$E338,"")</f>
        <v>13.05</v>
      </c>
      <c r="M338" s="39">
        <f>IF($J338&lt;=243,$E338,"")</f>
        <v>13.05</v>
      </c>
      <c r="N338" s="39">
        <f>IF($J338&lt;=413,$E338,"")</f>
        <v>13.05</v>
      </c>
      <c r="O338" s="1">
        <v>1</v>
      </c>
    </row>
    <row r="339" spans="1:15" ht="15.75" customHeight="1">
      <c r="A339" s="40" t="s">
        <v>169</v>
      </c>
      <c r="B339" s="43" t="s">
        <v>12</v>
      </c>
      <c r="C339" s="44" t="s">
        <v>6</v>
      </c>
      <c r="D339" s="43" t="s">
        <v>161</v>
      </c>
      <c r="E339" s="72">
        <v>19.84</v>
      </c>
      <c r="F339" s="71">
        <v>2</v>
      </c>
      <c r="G339" s="40" t="s">
        <v>37</v>
      </c>
      <c r="H339" s="40" t="s">
        <v>118</v>
      </c>
      <c r="I339" s="40" t="str">
        <f>IF(J339&lt;=20,"Surface Bureau (SB)",IF(J339&lt;=40,"Surf de Réunion (SR)",IF(J339&lt;=100,"Surf Annexe de Travail (SAT)",IF(J339&lt;=110,"Surf Légale &amp; Sociale (SLS)",IF(J339&lt;=125,"Surf spécifique (SP)",IF(J339&lt;=155,"Surf Services Généraux (SSG)",IF(J339&lt;=165,"Restauration",IF(J339&lt;=180,"Logt de fonction",IF(J339&lt;=195,"Autres surf",IF(J339&lt;=210,"Elts structurels",IF(J339&lt;=230,"Local technique",IF(J339&lt;=240,"Caves et sous-sols",IF(J339&lt;=300,"Circulation",IF(J339&lt;=309,"Combles, caves et ss-sols",IF(J339&lt;=315,"Prolongt ext",IF(J339&lt;=330,"Parking ss-terrain",IF(J339&lt;=350,"Terrasse",IF(J339&lt;=405,"Vides dont trémies","Marches et rampes"))))))))))))))))))</f>
        <v>Surface Bureau (SB)</v>
      </c>
      <c r="J339" s="40">
        <v>1</v>
      </c>
      <c r="K339" s="39">
        <f>IF(J339&lt;=48,E339,"")</f>
        <v>19.84</v>
      </c>
      <c r="L339" s="39">
        <f>IF($J339&lt;=193,$E339,"")</f>
        <v>19.84</v>
      </c>
      <c r="M339" s="39">
        <f>IF($J339&lt;=243,$E339,"")</f>
        <v>19.84</v>
      </c>
      <c r="N339" s="39">
        <f>IF($J339&lt;=413,$E339,"")</f>
        <v>19.84</v>
      </c>
      <c r="O339" s="1">
        <v>1</v>
      </c>
    </row>
    <row r="340" spans="1:15" ht="15.75" customHeight="1">
      <c r="A340" s="40" t="s">
        <v>168</v>
      </c>
      <c r="B340" s="43" t="s">
        <v>12</v>
      </c>
      <c r="C340" s="44" t="s">
        <v>6</v>
      </c>
      <c r="D340" s="43" t="s">
        <v>161</v>
      </c>
      <c r="E340" s="72">
        <v>19.850000000000001</v>
      </c>
      <c r="F340" s="71">
        <v>1</v>
      </c>
      <c r="G340" s="40" t="s">
        <v>37</v>
      </c>
      <c r="H340" s="40" t="s">
        <v>118</v>
      </c>
      <c r="I340" s="40" t="str">
        <f>IF(J340&lt;=20,"Surface Bureau (SB)",IF(J340&lt;=40,"Surf de Réunion (SR)",IF(J340&lt;=100,"Surf Annexe de Travail (SAT)",IF(J340&lt;=110,"Surf Légale &amp; Sociale (SLS)",IF(J340&lt;=125,"Surf spécifique (SP)",IF(J340&lt;=155,"Surf Services Généraux (SSG)",IF(J340&lt;=165,"Restauration",IF(J340&lt;=180,"Logt de fonction",IF(J340&lt;=195,"Autres surf",IF(J340&lt;=210,"Elts structurels",IF(J340&lt;=230,"Local technique",IF(J340&lt;=240,"Caves et sous-sols",IF(J340&lt;=300,"Circulation",IF(J340&lt;=309,"Combles, caves et ss-sols",IF(J340&lt;=315,"Prolongt ext",IF(J340&lt;=330,"Parking ss-terrain",IF(J340&lt;=350,"Terrasse",IF(J340&lt;=405,"Vides dont trémies","Marches et rampes"))))))))))))))))))</f>
        <v>Surface Bureau (SB)</v>
      </c>
      <c r="J340" s="40">
        <v>1</v>
      </c>
      <c r="K340" s="39">
        <f>IF(J340&lt;=48,E340,"")</f>
        <v>19.850000000000001</v>
      </c>
      <c r="L340" s="39">
        <f>IF($J340&lt;=193,$E340,"")</f>
        <v>19.850000000000001</v>
      </c>
      <c r="M340" s="39">
        <f>IF($J340&lt;=243,$E340,"")</f>
        <v>19.850000000000001</v>
      </c>
      <c r="N340" s="39">
        <f>IF($J340&lt;=413,$E340,"")</f>
        <v>19.850000000000001</v>
      </c>
      <c r="O340" s="1">
        <v>1</v>
      </c>
    </row>
    <row r="341" spans="1:15" ht="15.75" customHeight="1">
      <c r="A341" s="40" t="s">
        <v>167</v>
      </c>
      <c r="B341" s="43" t="s">
        <v>12</v>
      </c>
      <c r="C341" s="44" t="s">
        <v>6</v>
      </c>
      <c r="D341" s="43" t="s">
        <v>161</v>
      </c>
      <c r="E341" s="72">
        <v>53.96</v>
      </c>
      <c r="F341" s="71">
        <v>7</v>
      </c>
      <c r="G341" s="40" t="s">
        <v>37</v>
      </c>
      <c r="H341" s="40" t="s">
        <v>118</v>
      </c>
      <c r="I341" s="40" t="str">
        <f>IF(J341&lt;=20,"Surface Bureau (SB)",IF(J341&lt;=40,"Surf de Réunion (SR)",IF(J341&lt;=100,"Surf Annexe de Travail (SAT)",IF(J341&lt;=110,"Surf Légale &amp; Sociale (SLS)",IF(J341&lt;=125,"Surf spécifique (SP)",IF(J341&lt;=155,"Surf Services Généraux (SSG)",IF(J341&lt;=165,"Restauration",IF(J341&lt;=180,"Logt de fonction",IF(J341&lt;=195,"Autres surf",IF(J341&lt;=210,"Elts structurels",IF(J341&lt;=230,"Local technique",IF(J341&lt;=240,"Caves et sous-sols",IF(J341&lt;=300,"Circulation",IF(J341&lt;=309,"Combles, caves et ss-sols",IF(J341&lt;=315,"Prolongt ext",IF(J341&lt;=330,"Parking ss-terrain",IF(J341&lt;=350,"Terrasse",IF(J341&lt;=405,"Vides dont trémies","Marches et rampes"))))))))))))))))))</f>
        <v>Surface Bureau (SB)</v>
      </c>
      <c r="J341" s="40">
        <v>1</v>
      </c>
      <c r="K341" s="39">
        <f>IF(J341&lt;=48,E341,"")</f>
        <v>53.96</v>
      </c>
      <c r="L341" s="39">
        <f>IF($J341&lt;=193,$E341,"")</f>
        <v>53.96</v>
      </c>
      <c r="M341" s="39">
        <f>IF($J341&lt;=243,$E341,"")</f>
        <v>53.96</v>
      </c>
      <c r="N341" s="39">
        <f>IF($J341&lt;=413,$E341,"")</f>
        <v>53.96</v>
      </c>
      <c r="O341" s="1">
        <v>1</v>
      </c>
    </row>
    <row r="342" spans="1:15" ht="15.75" customHeight="1">
      <c r="A342" s="40" t="s">
        <v>166</v>
      </c>
      <c r="B342" s="43" t="s">
        <v>12</v>
      </c>
      <c r="C342" s="44" t="s">
        <v>6</v>
      </c>
      <c r="D342" s="43" t="s">
        <v>161</v>
      </c>
      <c r="E342" s="72">
        <v>53.87</v>
      </c>
      <c r="F342" s="71">
        <v>2</v>
      </c>
      <c r="G342" s="40" t="s">
        <v>37</v>
      </c>
      <c r="H342" s="40" t="s">
        <v>118</v>
      </c>
      <c r="I342" s="40" t="str">
        <f>IF(J342&lt;=20,"Surface Bureau (SB)",IF(J342&lt;=40,"Surf de Réunion (SR)",IF(J342&lt;=100,"Surf Annexe de Travail (SAT)",IF(J342&lt;=110,"Surf Légale &amp; Sociale (SLS)",IF(J342&lt;=125,"Surf spécifique (SP)",IF(J342&lt;=155,"Surf Services Généraux (SSG)",IF(J342&lt;=165,"Restauration",IF(J342&lt;=180,"Logt de fonction",IF(J342&lt;=195,"Autres surf",IF(J342&lt;=210,"Elts structurels",IF(J342&lt;=230,"Local technique",IF(J342&lt;=240,"Caves et sous-sols",IF(J342&lt;=300,"Circulation",IF(J342&lt;=309,"Combles, caves et ss-sols",IF(J342&lt;=315,"Prolongt ext",IF(J342&lt;=330,"Parking ss-terrain",IF(J342&lt;=350,"Terrasse",IF(J342&lt;=405,"Vides dont trémies","Marches et rampes"))))))))))))))))))</f>
        <v>Surface Bureau (SB)</v>
      </c>
      <c r="J342" s="40">
        <v>1</v>
      </c>
      <c r="K342" s="39">
        <f>IF(J342&lt;=48,E342,"")</f>
        <v>53.87</v>
      </c>
      <c r="L342" s="39">
        <f>IF($J342&lt;=193,$E342,"")</f>
        <v>53.87</v>
      </c>
      <c r="M342" s="39">
        <f>IF($J342&lt;=243,$E342,"")</f>
        <v>53.87</v>
      </c>
      <c r="N342" s="39">
        <f>IF($J342&lt;=413,$E342,"")</f>
        <v>53.87</v>
      </c>
      <c r="O342" s="1">
        <v>1</v>
      </c>
    </row>
    <row r="343" spans="1:15" ht="15.75" customHeight="1">
      <c r="A343" s="40" t="s">
        <v>165</v>
      </c>
      <c r="B343" s="43"/>
      <c r="C343" s="44" t="s">
        <v>90</v>
      </c>
      <c r="D343" s="43"/>
      <c r="E343" s="72"/>
      <c r="F343" s="71"/>
      <c r="G343" s="40"/>
      <c r="H343" s="40" t="s">
        <v>118</v>
      </c>
      <c r="I343" s="40"/>
      <c r="J343" s="40"/>
      <c r="K343" s="39"/>
      <c r="L343" s="39"/>
      <c r="M343" s="39"/>
      <c r="N343" s="39"/>
      <c r="O343" s="1">
        <v>1</v>
      </c>
    </row>
    <row r="344" spans="1:15" ht="15.75" customHeight="1">
      <c r="A344" s="40" t="s">
        <v>164</v>
      </c>
      <c r="B344" s="43"/>
      <c r="C344" s="44" t="s">
        <v>122</v>
      </c>
      <c r="D344" s="43"/>
      <c r="E344" s="72"/>
      <c r="F344" s="71">
        <v>2</v>
      </c>
      <c r="G344" s="40"/>
      <c r="H344" s="40" t="s">
        <v>118</v>
      </c>
      <c r="I344" s="40"/>
      <c r="J344" s="40"/>
      <c r="K344" s="39"/>
      <c r="L344" s="39"/>
      <c r="M344" s="39"/>
      <c r="N344" s="39"/>
      <c r="O344" s="1">
        <v>1</v>
      </c>
    </row>
    <row r="345" spans="1:15" ht="15.75" customHeight="1">
      <c r="A345" s="40" t="s">
        <v>163</v>
      </c>
      <c r="B345" s="43" t="s">
        <v>12</v>
      </c>
      <c r="C345" s="44" t="s">
        <v>6</v>
      </c>
      <c r="D345" s="43" t="s">
        <v>161</v>
      </c>
      <c r="E345" s="72">
        <v>20.36</v>
      </c>
      <c r="F345" s="71">
        <v>2</v>
      </c>
      <c r="G345" s="40" t="s">
        <v>37</v>
      </c>
      <c r="H345" s="40" t="s">
        <v>118</v>
      </c>
      <c r="I345" s="40" t="str">
        <f>IF(J345&lt;=20,"Surface Bureau (SB)",IF(J345&lt;=40,"Surf de Réunion (SR)",IF(J345&lt;=100,"Surf Annexe de Travail (SAT)",IF(J345&lt;=110,"Surf Légale &amp; Sociale (SLS)",IF(J345&lt;=125,"Surf spécifique (SP)",IF(J345&lt;=155,"Surf Services Généraux (SSG)",IF(J345&lt;=165,"Restauration",IF(J345&lt;=180,"Logt de fonction",IF(J345&lt;=195,"Autres surf",IF(J345&lt;=210,"Elts structurels",IF(J345&lt;=230,"Local technique",IF(J345&lt;=240,"Caves et sous-sols",IF(J345&lt;=300,"Circulation",IF(J345&lt;=309,"Combles, caves et ss-sols",IF(J345&lt;=315,"Prolongt ext",IF(J345&lt;=330,"Parking ss-terrain",IF(J345&lt;=350,"Terrasse",IF(J345&lt;=405,"Vides dont trémies","Marches et rampes"))))))))))))))))))</f>
        <v>Surface Bureau (SB)</v>
      </c>
      <c r="J345" s="40">
        <v>1</v>
      </c>
      <c r="K345" s="39">
        <f>IF(J345&lt;=48,E345,"")</f>
        <v>20.36</v>
      </c>
      <c r="L345" s="39">
        <f>IF($J345&lt;=193,$E345,"")</f>
        <v>20.36</v>
      </c>
      <c r="M345" s="39">
        <f>IF($J345&lt;=243,$E345,"")</f>
        <v>20.36</v>
      </c>
      <c r="N345" s="39">
        <f>IF($J345&lt;=413,$E345,"")</f>
        <v>20.36</v>
      </c>
      <c r="O345" s="1">
        <v>1</v>
      </c>
    </row>
    <row r="346" spans="1:15" ht="15.75" customHeight="1">
      <c r="A346" s="40" t="s">
        <v>162</v>
      </c>
      <c r="B346" s="43" t="s">
        <v>12</v>
      </c>
      <c r="C346" s="44" t="s">
        <v>6</v>
      </c>
      <c r="D346" s="43" t="s">
        <v>161</v>
      </c>
      <c r="E346" s="72">
        <v>20.29</v>
      </c>
      <c r="F346" s="71">
        <v>2</v>
      </c>
      <c r="G346" s="40" t="s">
        <v>37</v>
      </c>
      <c r="H346" s="40" t="s">
        <v>118</v>
      </c>
      <c r="I346" s="40" t="str">
        <f>IF(J346&lt;=20,"Surface Bureau (SB)",IF(J346&lt;=40,"Surf de Réunion (SR)",IF(J346&lt;=100,"Surf Annexe de Travail (SAT)",IF(J346&lt;=110,"Surf Légale &amp; Sociale (SLS)",IF(J346&lt;=125,"Surf spécifique (SP)",IF(J346&lt;=155,"Surf Services Généraux (SSG)",IF(J346&lt;=165,"Restauration",IF(J346&lt;=180,"Logt de fonction",IF(J346&lt;=195,"Autres surf",IF(J346&lt;=210,"Elts structurels",IF(J346&lt;=230,"Local technique",IF(J346&lt;=240,"Caves et sous-sols",IF(J346&lt;=300,"Circulation",IF(J346&lt;=309,"Combles, caves et ss-sols",IF(J346&lt;=315,"Prolongt ext",IF(J346&lt;=330,"Parking ss-terrain",IF(J346&lt;=350,"Terrasse",IF(J346&lt;=405,"Vides dont trémies","Marches et rampes"))))))))))))))))))</f>
        <v>Surface Bureau (SB)</v>
      </c>
      <c r="J346" s="40">
        <v>1</v>
      </c>
      <c r="K346" s="39">
        <f>IF(J346&lt;=48,E346,"")</f>
        <v>20.29</v>
      </c>
      <c r="L346" s="39">
        <f>IF($J346&lt;=193,$E346,"")</f>
        <v>20.29</v>
      </c>
      <c r="M346" s="39">
        <f>IF($J346&lt;=243,$E346,"")</f>
        <v>20.29</v>
      </c>
      <c r="N346" s="39">
        <f>IF($J346&lt;=413,$E346,"")</f>
        <v>20.29</v>
      </c>
      <c r="O346" s="1">
        <v>1</v>
      </c>
    </row>
    <row r="347" spans="1:15" ht="15.75" customHeight="1">
      <c r="A347" s="40"/>
      <c r="B347" s="40" t="s">
        <v>12</v>
      </c>
      <c r="C347" s="44" t="s">
        <v>76</v>
      </c>
      <c r="D347" s="40" t="s">
        <v>161</v>
      </c>
      <c r="E347" s="72">
        <v>189.05029999999999</v>
      </c>
      <c r="F347" s="71"/>
      <c r="G347" s="40" t="s">
        <v>37</v>
      </c>
      <c r="H347" s="40" t="s">
        <v>667</v>
      </c>
      <c r="I347" s="40" t="str">
        <f>IF(J347&lt;=20,"Surface Bureau (SB)",IF(J347&lt;=40,"Surf de Réunion (SR)",IF(J347&lt;=100,"Surf Annexe de Travail (SAT)",IF(J347&lt;=110,"Surf Légale &amp; Sociale (SLS)",IF(J347&lt;=125,"Surf spécifique (SP)",IF(J347&lt;=155,"Surf Services Généraux (SSG)",IF(J347&lt;=165,"Restauration",IF(J347&lt;=180,"Logt de fonction",IF(J347&lt;=195,"Autres surf",IF(J347&lt;=210,"Elts structurels",IF(J347&lt;=230,"Local technique",IF(J347&lt;=240,"Caves et sous-sols",IF(J347&lt;=300,"Circulation",IF(J347&lt;=309,"Combles, caves et ss-sols",IF(J347&lt;=315,"Prolongt ext",IF(J347&lt;=330,"Parking ss-terrain",IF(J347&lt;=350,"Terrasse",IF(J347&lt;=405,"Vides dont trémies","Marches et rampes"))))))))))))))))))</f>
        <v>Surf spécifique (SP)</v>
      </c>
      <c r="J347" s="40">
        <v>111</v>
      </c>
      <c r="K347" s="39" t="str">
        <f>IF(J347&lt;=48,E347,"")</f>
        <v/>
      </c>
      <c r="L347" s="39">
        <f>IF($J347&lt;=193,$E347,"")</f>
        <v>189.05029999999999</v>
      </c>
      <c r="M347" s="39">
        <f>IF($J347&lt;=243,$E347,"")</f>
        <v>189.05029999999999</v>
      </c>
      <c r="N347" s="39">
        <f>IF($J347&lt;=413,$E347,"")</f>
        <v>189.05029999999999</v>
      </c>
      <c r="O347" s="1">
        <v>1</v>
      </c>
    </row>
    <row r="348" spans="1:15" ht="15.75" customHeight="1" thickBot="1">
      <c r="A348" s="26"/>
      <c r="B348" s="26" t="s">
        <v>12</v>
      </c>
      <c r="C348" s="51" t="s">
        <v>81</v>
      </c>
      <c r="D348" s="26" t="s">
        <v>161</v>
      </c>
      <c r="E348" s="28">
        <v>17.391400000000001</v>
      </c>
      <c r="F348" s="27"/>
      <c r="G348" s="26" t="s">
        <v>37</v>
      </c>
      <c r="H348" s="40" t="s">
        <v>654</v>
      </c>
      <c r="I348" s="26" t="str">
        <f>IF(J348&lt;=20,"Surface Bureau (SB)",IF(J348&lt;=40,"Surf de Réunion (SR)",IF(J348&lt;=100,"Surf Annexe de Travail (SAT)",IF(J348&lt;=110,"Surf Légale &amp; Sociale (SLS)",IF(J348&lt;=125,"Surf spécifique (SP)",IF(J348&lt;=155,"Surf Services Généraux (SSG)",IF(J348&lt;=165,"Restauration",IF(J348&lt;=180,"Logt de fonction",IF(J348&lt;=195,"Autres surf",IF(J348&lt;=210,"Elts structurels",IF(J348&lt;=230,"Local technique",IF(J348&lt;=240,"Caves et sous-sols",IF(J348&lt;=300,"Circulation",IF(J348&lt;=309,"Combles, caves et ss-sols",IF(J348&lt;=315,"Prolongt ext",IF(J348&lt;=330,"Parking ss-terrain",IF(J348&lt;=350,"Terrasse",IF(J348&lt;=405,"Vides dont trémies","Marches et rampes"))))))))))))))))))</f>
        <v>Vides dont trémies</v>
      </c>
      <c r="J348" s="26">
        <v>401</v>
      </c>
      <c r="K348" s="25" t="str">
        <f>IF(J348&lt;=48,E348,"")</f>
        <v/>
      </c>
      <c r="L348" s="25" t="str">
        <f>IF($J348&lt;=193,$E348,"")</f>
        <v/>
      </c>
      <c r="M348" s="25" t="str">
        <f>IF($J348&lt;=243,$E348,"")</f>
        <v/>
      </c>
      <c r="N348" s="25">
        <f>IF($J348&lt;=413,$E348,"")</f>
        <v>17.391400000000001</v>
      </c>
    </row>
    <row r="349" spans="1:15" ht="15.75" customHeight="1" thickBot="1">
      <c r="A349" s="24"/>
      <c r="B349" s="22"/>
      <c r="C349" s="23" t="s">
        <v>10</v>
      </c>
      <c r="D349" s="22"/>
      <c r="E349" s="20">
        <f>(SUBTOTAL(9,E327:E348))</f>
        <v>689.58169999999996</v>
      </c>
      <c r="F349" s="21">
        <f>(SUBTOTAL(9,F327:F348))</f>
        <v>45</v>
      </c>
      <c r="G349" s="20"/>
      <c r="H349" s="40"/>
      <c r="I349" s="20"/>
      <c r="J349" s="20"/>
      <c r="K349" s="19">
        <f>(SUBTOTAL(9,K327:K348))</f>
        <v>429.28000000000009</v>
      </c>
      <c r="L349" s="19">
        <f>(SUBTOTAL(9,L327:L348))</f>
        <v>672.19029999999998</v>
      </c>
      <c r="M349" s="19">
        <f>(SUBTOTAL(9,M327:M348))</f>
        <v>672.19029999999998</v>
      </c>
      <c r="N349" s="19">
        <f>(SUBTOTAL(9,N327:N348))</f>
        <v>689.58169999999996</v>
      </c>
    </row>
    <row r="350" spans="1:15" ht="15.75" customHeight="1" thickBot="1">
      <c r="A350" s="3"/>
      <c r="B350" s="68"/>
      <c r="C350" s="4"/>
      <c r="D350" s="64" t="s">
        <v>160</v>
      </c>
      <c r="E350" s="16">
        <f>SUBTOTAL(9,E294:E348)</f>
        <v>1796.7946999999995</v>
      </c>
      <c r="F350" s="15">
        <f>SUBTOTAL(9,F294:F348)</f>
        <v>70</v>
      </c>
      <c r="G350" s="14"/>
      <c r="H350" s="40"/>
      <c r="I350" s="14"/>
      <c r="J350" s="14"/>
      <c r="K350" s="13">
        <f>SUBTOTAL(9,K294:K348)</f>
        <v>749.52560000000005</v>
      </c>
      <c r="L350" s="13">
        <f>SUBTOTAL(9,L294:L348)</f>
        <v>1767.7741999999994</v>
      </c>
      <c r="M350" s="13">
        <f>SUBTOTAL(9,M294:M348)</f>
        <v>1767.7741999999994</v>
      </c>
      <c r="N350" s="13">
        <f>SUBTOTAL(9,N294:N348)</f>
        <v>1796.7946999999995</v>
      </c>
    </row>
    <row r="351" spans="1:15" ht="19.5" customHeight="1" thickBot="1">
      <c r="A351" s="63" t="s">
        <v>127</v>
      </c>
      <c r="B351" s="60"/>
      <c r="C351" s="60"/>
      <c r="D351" s="60"/>
      <c r="E351" s="95"/>
      <c r="F351" s="94"/>
      <c r="G351" s="60"/>
      <c r="H351" s="40"/>
      <c r="I351" s="60"/>
      <c r="J351" s="60"/>
      <c r="K351" s="60"/>
      <c r="L351" s="60"/>
      <c r="M351" s="60"/>
      <c r="N351" s="60"/>
    </row>
    <row r="352" spans="1:15" ht="15.75" customHeight="1">
      <c r="A352" s="58" t="s">
        <v>159</v>
      </c>
      <c r="B352" s="58" t="s">
        <v>17</v>
      </c>
      <c r="C352" s="44" t="s">
        <v>118</v>
      </c>
      <c r="D352" s="43" t="s">
        <v>127</v>
      </c>
      <c r="E352" s="72">
        <v>40.909999999999997</v>
      </c>
      <c r="F352" s="71">
        <v>5</v>
      </c>
      <c r="G352" s="40" t="s">
        <v>4</v>
      </c>
      <c r="H352" s="40" t="s">
        <v>118</v>
      </c>
      <c r="I352" s="40" t="str">
        <f>IF(J352&lt;=20,"Surface Bureau (SB)",IF(J352&lt;=40,"Surf de Réunion (SR)",IF(J352&lt;=100,"Surf Annexe de Travail (SAT)",IF(J352&lt;=110,"Surf Légale &amp; Sociale (SLS)",IF(J352&lt;=125,"Surf spécifique (SP)",IF(J352&lt;=155,"Surf Services Généraux (SSG)",IF(J352&lt;=165,"Restauration",IF(J352&lt;=180,"Logt de fonction",IF(J352&lt;=195,"Autres surf",IF(J352&lt;=210,"Elts structurels",IF(J352&lt;=230,"Local technique",IF(J352&lt;=240,"Caves et sous-sols",IF(J352&lt;=300,"Circulation",IF(J352&lt;=309,"Combles, caves et ss-sols",IF(J352&lt;=315,"Prolongt ext",IF(J352&lt;=330,"Parking ss-terrain",IF(J352&lt;=350,"Terrasse",IF(J352&lt;=405,"Vides dont trémies","Marches et rampes"))))))))))))))))))</f>
        <v>Surface Bureau (SB)</v>
      </c>
      <c r="J352" s="40">
        <v>1</v>
      </c>
      <c r="K352" s="32">
        <f>IF(J352&lt;=48,E352,"")</f>
        <v>40.909999999999997</v>
      </c>
      <c r="L352" s="32">
        <f>IF($J352&lt;=193,$E352,"")</f>
        <v>40.909999999999997</v>
      </c>
      <c r="M352" s="32">
        <f>IF($J352&lt;=243,$E352,"")</f>
        <v>40.909999999999997</v>
      </c>
      <c r="N352" s="32">
        <f>IF($J352&lt;=413,$E352,"")</f>
        <v>40.909999999999997</v>
      </c>
      <c r="O352" s="1">
        <v>1</v>
      </c>
    </row>
    <row r="353" spans="1:15" ht="15.75" customHeight="1">
      <c r="A353" s="40" t="s">
        <v>159</v>
      </c>
      <c r="B353" s="40" t="s">
        <v>17</v>
      </c>
      <c r="C353" s="44" t="s">
        <v>85</v>
      </c>
      <c r="D353" s="43" t="s">
        <v>127</v>
      </c>
      <c r="E353" s="72">
        <v>53.95</v>
      </c>
      <c r="F353" s="71"/>
      <c r="G353" s="40" t="s">
        <v>4</v>
      </c>
      <c r="H353" s="40" t="s">
        <v>655</v>
      </c>
      <c r="I353" s="40" t="str">
        <f>IF(J353&lt;=20,"Surface Bureau (SB)",IF(J353&lt;=40,"Surf de Réunion (SR)",IF(J353&lt;=100,"Surf Annexe de Travail (SAT)",IF(J353&lt;=110,"Surf Légale &amp; Sociale (SLS)",IF(J353&lt;=125,"Surf spécifique (SP)",IF(J353&lt;=155,"Surf Services Généraux (SSG)",IF(J353&lt;=165,"Restauration",IF(J353&lt;=180,"Logt de fonction",IF(J353&lt;=195,"Autres surf",IF(J353&lt;=210,"Elts structurels",IF(J353&lt;=230,"Local technique",IF(J353&lt;=240,"Caves et sous-sols",IF(J353&lt;=300,"Circulation",IF(J353&lt;=309,"Combles, caves et ss-sols",IF(J353&lt;=315,"Prolongt ext",IF(J353&lt;=330,"Parking ss-terrain",IF(J353&lt;=350,"Terrasse",IF(J353&lt;=405,"Vides dont trémies","Marches et rampes"))))))))))))))))))</f>
        <v>Surf spécifique (SP)</v>
      </c>
      <c r="J353" s="40">
        <v>120</v>
      </c>
      <c r="K353" s="39" t="str">
        <f>IF(J353&lt;=48,E353,"")</f>
        <v/>
      </c>
      <c r="L353" s="39">
        <f>IF($J353&lt;=193,$E353,"")</f>
        <v>53.95</v>
      </c>
      <c r="M353" s="39">
        <f>IF($J353&lt;=243,$E353,"")</f>
        <v>53.95</v>
      </c>
      <c r="N353" s="39">
        <f>IF($J353&lt;=413,$E353,"")</f>
        <v>53.95</v>
      </c>
      <c r="O353" s="1">
        <v>1</v>
      </c>
    </row>
    <row r="354" spans="1:15" ht="15.75" customHeight="1">
      <c r="A354" s="40" t="s">
        <v>158</v>
      </c>
      <c r="B354" s="40" t="s">
        <v>17</v>
      </c>
      <c r="C354" s="44" t="s">
        <v>115</v>
      </c>
      <c r="D354" s="43" t="s">
        <v>127</v>
      </c>
      <c r="E354" s="72">
        <v>20.04</v>
      </c>
      <c r="F354" s="71"/>
      <c r="G354" s="40" t="s">
        <v>4</v>
      </c>
      <c r="H354" s="40" t="s">
        <v>669</v>
      </c>
      <c r="I354" s="40" t="str">
        <f>IF(J354&lt;=20,"Surface Bureau (SB)",IF(J354&lt;=40,"Surf de Réunion (SR)",IF(J354&lt;=100,"Surf Annexe de Travail (SAT)",IF(J354&lt;=110,"Surf Légale &amp; Sociale (SLS)",IF(J354&lt;=125,"Surf spécifique (SP)",IF(J354&lt;=155,"Surf Services Généraux (SSG)",IF(J354&lt;=165,"Restauration",IF(J354&lt;=180,"Logt de fonction",IF(J354&lt;=195,"Autres surf",IF(J354&lt;=210,"Elts structurels",IF(J354&lt;=230,"Local technique",IF(J354&lt;=240,"Caves et sous-sols",IF(J354&lt;=300,"Circulation",IF(J354&lt;=309,"Combles, caves et ss-sols",IF(J354&lt;=315,"Prolongt ext",IF(J354&lt;=330,"Parking ss-terrain",IF(J354&lt;=350,"Terrasse",IF(J354&lt;=405,"Vides dont trémies","Marches et rampes"))))))))))))))))))</f>
        <v>Surf de Réunion (SR)</v>
      </c>
      <c r="J354" s="40">
        <v>24</v>
      </c>
      <c r="K354" s="39">
        <f>IF(J354&lt;=48,E354,"")</f>
        <v>20.04</v>
      </c>
      <c r="L354" s="39">
        <f>IF($J354&lt;=193,$E354,"")</f>
        <v>20.04</v>
      </c>
      <c r="M354" s="39">
        <f>IF($J354&lt;=243,$E354,"")</f>
        <v>20.04</v>
      </c>
      <c r="N354" s="39">
        <f>IF($J354&lt;=413,$E354,"")</f>
        <v>20.04</v>
      </c>
      <c r="O354" s="1">
        <v>1</v>
      </c>
    </row>
    <row r="355" spans="1:15" ht="15.75" customHeight="1">
      <c r="A355" s="40" t="s">
        <v>158</v>
      </c>
      <c r="B355" s="40" t="s">
        <v>17</v>
      </c>
      <c r="C355" s="44" t="s">
        <v>85</v>
      </c>
      <c r="D355" s="43" t="s">
        <v>127</v>
      </c>
      <c r="E355" s="72">
        <v>20.04</v>
      </c>
      <c r="F355" s="71"/>
      <c r="G355" s="40" t="s">
        <v>4</v>
      </c>
      <c r="H355" s="40" t="s">
        <v>655</v>
      </c>
      <c r="I355" s="40" t="str">
        <f>IF(J355&lt;=20,"Surface Bureau (SB)",IF(J355&lt;=40,"Surf de Réunion (SR)",IF(J355&lt;=100,"Surf Annexe de Travail (SAT)",IF(J355&lt;=110,"Surf Légale &amp; Sociale (SLS)",IF(J355&lt;=125,"Surf spécifique (SP)",IF(J355&lt;=155,"Surf Services Généraux (SSG)",IF(J355&lt;=165,"Restauration",IF(J355&lt;=180,"Logt de fonction",IF(J355&lt;=195,"Autres surf",IF(J355&lt;=210,"Elts structurels",IF(J355&lt;=230,"Local technique",IF(J355&lt;=240,"Caves et sous-sols",IF(J355&lt;=300,"Circulation",IF(J355&lt;=309,"Combles, caves et ss-sols",IF(J355&lt;=315,"Prolongt ext",IF(J355&lt;=330,"Parking ss-terrain",IF(J355&lt;=350,"Terrasse",IF(J355&lt;=405,"Vides dont trémies","Marches et rampes"))))))))))))))))))</f>
        <v>Surf spécifique (SP)</v>
      </c>
      <c r="J355" s="40">
        <v>120</v>
      </c>
      <c r="K355" s="39" t="str">
        <f>IF(J355&lt;=48,E355,"")</f>
        <v/>
      </c>
      <c r="L355" s="39">
        <f>IF($J355&lt;=193,$E355,"")</f>
        <v>20.04</v>
      </c>
      <c r="M355" s="39">
        <f>IF($J355&lt;=243,$E355,"")</f>
        <v>20.04</v>
      </c>
      <c r="N355" s="39">
        <f>IF($J355&lt;=413,$E355,"")</f>
        <v>20.04</v>
      </c>
      <c r="O355" s="1">
        <v>1</v>
      </c>
    </row>
    <row r="356" spans="1:15" ht="15.75" customHeight="1">
      <c r="A356" s="40" t="s">
        <v>158</v>
      </c>
      <c r="B356" s="40" t="s">
        <v>17</v>
      </c>
      <c r="C356" s="44" t="s">
        <v>85</v>
      </c>
      <c r="D356" s="43" t="s">
        <v>127</v>
      </c>
      <c r="E356" s="72">
        <v>54.27</v>
      </c>
      <c r="F356" s="71"/>
      <c r="G356" s="40" t="s">
        <v>4</v>
      </c>
      <c r="H356" s="40" t="s">
        <v>655</v>
      </c>
      <c r="I356" s="40" t="str">
        <f>IF(J356&lt;=20,"Surface Bureau (SB)",IF(J356&lt;=40,"Surf de Réunion (SR)",IF(J356&lt;=100,"Surf Annexe de Travail (SAT)",IF(J356&lt;=110,"Surf Légale &amp; Sociale (SLS)",IF(J356&lt;=125,"Surf spécifique (SP)",IF(J356&lt;=155,"Surf Services Généraux (SSG)",IF(J356&lt;=165,"Restauration",IF(J356&lt;=180,"Logt de fonction",IF(J356&lt;=195,"Autres surf",IF(J356&lt;=210,"Elts structurels",IF(J356&lt;=230,"Local technique",IF(J356&lt;=240,"Caves et sous-sols",IF(J356&lt;=300,"Circulation",IF(J356&lt;=309,"Combles, caves et ss-sols",IF(J356&lt;=315,"Prolongt ext",IF(J356&lt;=330,"Parking ss-terrain",IF(J356&lt;=350,"Terrasse",IF(J356&lt;=405,"Vides dont trémies","Marches et rampes"))))))))))))))))))</f>
        <v>Surf spécifique (SP)</v>
      </c>
      <c r="J356" s="40">
        <v>120</v>
      </c>
      <c r="K356" s="39" t="str">
        <f>IF(J356&lt;=48,E356,"")</f>
        <v/>
      </c>
      <c r="L356" s="39">
        <f>IF($J356&lt;=193,$E356,"")</f>
        <v>54.27</v>
      </c>
      <c r="M356" s="39">
        <f>IF($J356&lt;=243,$E356,"")</f>
        <v>54.27</v>
      </c>
      <c r="N356" s="39">
        <f>IF($J356&lt;=413,$E356,"")</f>
        <v>54.27</v>
      </c>
      <c r="O356" s="1">
        <v>1</v>
      </c>
    </row>
    <row r="357" spans="1:15" ht="15.75" customHeight="1">
      <c r="A357" s="40" t="s">
        <v>157</v>
      </c>
      <c r="B357" s="40" t="s">
        <v>17</v>
      </c>
      <c r="C357" s="44" t="s">
        <v>118</v>
      </c>
      <c r="D357" s="43" t="s">
        <v>127</v>
      </c>
      <c r="E357" s="72">
        <v>39.909999999999997</v>
      </c>
      <c r="F357" s="71">
        <v>5</v>
      </c>
      <c r="G357" s="40" t="s">
        <v>4</v>
      </c>
      <c r="H357" s="40" t="s">
        <v>118</v>
      </c>
      <c r="I357" s="40" t="str">
        <f>IF(J357&lt;=20,"Surface Bureau (SB)",IF(J357&lt;=40,"Surf de Réunion (SR)",IF(J357&lt;=100,"Surf Annexe de Travail (SAT)",IF(J357&lt;=110,"Surf Légale &amp; Sociale (SLS)",IF(J357&lt;=125,"Surf spécifique (SP)",IF(J357&lt;=155,"Surf Services Généraux (SSG)",IF(J357&lt;=165,"Restauration",IF(J357&lt;=180,"Logt de fonction",IF(J357&lt;=195,"Autres surf",IF(J357&lt;=210,"Elts structurels",IF(J357&lt;=230,"Local technique",IF(J357&lt;=240,"Caves et sous-sols",IF(J357&lt;=300,"Circulation",IF(J357&lt;=309,"Combles, caves et ss-sols",IF(J357&lt;=315,"Prolongt ext",IF(J357&lt;=330,"Parking ss-terrain",IF(J357&lt;=350,"Terrasse",IF(J357&lt;=405,"Vides dont trémies","Marches et rampes"))))))))))))))))))</f>
        <v>Surface Bureau (SB)</v>
      </c>
      <c r="J357" s="40">
        <v>1</v>
      </c>
      <c r="K357" s="39">
        <f>IF(J357&lt;=48,E357,"")</f>
        <v>39.909999999999997</v>
      </c>
      <c r="L357" s="39">
        <f>IF($J357&lt;=193,$E357,"")</f>
        <v>39.909999999999997</v>
      </c>
      <c r="M357" s="39">
        <f>IF($J357&lt;=243,$E357,"")</f>
        <v>39.909999999999997</v>
      </c>
      <c r="N357" s="39">
        <f>IF($J357&lt;=413,$E357,"")</f>
        <v>39.909999999999997</v>
      </c>
      <c r="O357" s="1">
        <v>1</v>
      </c>
    </row>
    <row r="358" spans="1:15" ht="15.75" customHeight="1">
      <c r="A358" s="40" t="s">
        <v>157</v>
      </c>
      <c r="B358" s="40" t="s">
        <v>17</v>
      </c>
      <c r="C358" s="44" t="s">
        <v>85</v>
      </c>
      <c r="D358" s="43" t="s">
        <v>127</v>
      </c>
      <c r="E358" s="72">
        <v>53.49</v>
      </c>
      <c r="F358" s="71"/>
      <c r="G358" s="40" t="s">
        <v>4</v>
      </c>
      <c r="H358" s="40" t="s">
        <v>655</v>
      </c>
      <c r="I358" s="40" t="str">
        <f>IF(J358&lt;=20,"Surface Bureau (SB)",IF(J358&lt;=40,"Surf de Réunion (SR)",IF(J358&lt;=100,"Surf Annexe de Travail (SAT)",IF(J358&lt;=110,"Surf Légale &amp; Sociale (SLS)",IF(J358&lt;=125,"Surf spécifique (SP)",IF(J358&lt;=155,"Surf Services Généraux (SSG)",IF(J358&lt;=165,"Restauration",IF(J358&lt;=180,"Logt de fonction",IF(J358&lt;=195,"Autres surf",IF(J358&lt;=210,"Elts structurels",IF(J358&lt;=230,"Local technique",IF(J358&lt;=240,"Caves et sous-sols",IF(J358&lt;=300,"Circulation",IF(J358&lt;=309,"Combles, caves et ss-sols",IF(J358&lt;=315,"Prolongt ext",IF(J358&lt;=330,"Parking ss-terrain",IF(J358&lt;=350,"Terrasse",IF(J358&lt;=405,"Vides dont trémies","Marches et rampes"))))))))))))))))))</f>
        <v>Surf spécifique (SP)</v>
      </c>
      <c r="J358" s="40">
        <v>120</v>
      </c>
      <c r="K358" s="39" t="str">
        <f>IF(J358&lt;=48,E358,"")</f>
        <v/>
      </c>
      <c r="L358" s="39">
        <f>IF($J358&lt;=193,$E358,"")</f>
        <v>53.49</v>
      </c>
      <c r="M358" s="39">
        <f>IF($J358&lt;=243,$E358,"")</f>
        <v>53.49</v>
      </c>
      <c r="N358" s="39">
        <f>IF($J358&lt;=413,$E358,"")</f>
        <v>53.49</v>
      </c>
      <c r="O358" s="1">
        <v>1</v>
      </c>
    </row>
    <row r="359" spans="1:15" ht="15.75" customHeight="1">
      <c r="A359" s="40" t="s">
        <v>156</v>
      </c>
      <c r="B359" s="40" t="s">
        <v>17</v>
      </c>
      <c r="C359" s="44" t="s">
        <v>118</v>
      </c>
      <c r="D359" s="43" t="s">
        <v>127</v>
      </c>
      <c r="E359" s="72">
        <v>39.44</v>
      </c>
      <c r="F359" s="71">
        <v>4</v>
      </c>
      <c r="G359" s="40" t="s">
        <v>4</v>
      </c>
      <c r="H359" s="40" t="s">
        <v>118</v>
      </c>
      <c r="I359" s="40" t="str">
        <f>IF(J359&lt;=20,"Surface Bureau (SB)",IF(J359&lt;=40,"Surf de Réunion (SR)",IF(J359&lt;=100,"Surf Annexe de Travail (SAT)",IF(J359&lt;=110,"Surf Légale &amp; Sociale (SLS)",IF(J359&lt;=125,"Surf spécifique (SP)",IF(J359&lt;=155,"Surf Services Généraux (SSG)",IF(J359&lt;=165,"Restauration",IF(J359&lt;=180,"Logt de fonction",IF(J359&lt;=195,"Autres surf",IF(J359&lt;=210,"Elts structurels",IF(J359&lt;=230,"Local technique",IF(J359&lt;=240,"Caves et sous-sols",IF(J359&lt;=300,"Circulation",IF(J359&lt;=309,"Combles, caves et ss-sols",IF(J359&lt;=315,"Prolongt ext",IF(J359&lt;=330,"Parking ss-terrain",IF(J359&lt;=350,"Terrasse",IF(J359&lt;=405,"Vides dont trémies","Marches et rampes"))))))))))))))))))</f>
        <v>Surface Bureau (SB)</v>
      </c>
      <c r="J359" s="40">
        <v>1</v>
      </c>
      <c r="K359" s="39">
        <f>IF(J359&lt;=48,E359,"")</f>
        <v>39.44</v>
      </c>
      <c r="L359" s="39">
        <f>IF($J359&lt;=193,$E359,"")</f>
        <v>39.44</v>
      </c>
      <c r="M359" s="39">
        <f>IF($J359&lt;=243,$E359,"")</f>
        <v>39.44</v>
      </c>
      <c r="N359" s="39">
        <f>IF($J359&lt;=413,$E359,"")</f>
        <v>39.44</v>
      </c>
      <c r="O359" s="1">
        <v>1</v>
      </c>
    </row>
    <row r="360" spans="1:15" ht="15.75" customHeight="1">
      <c r="A360" s="40" t="s">
        <v>156</v>
      </c>
      <c r="B360" s="40" t="s">
        <v>17</v>
      </c>
      <c r="C360" s="44" t="s">
        <v>85</v>
      </c>
      <c r="D360" s="43" t="s">
        <v>127</v>
      </c>
      <c r="E360" s="72">
        <v>53.98</v>
      </c>
      <c r="F360" s="71"/>
      <c r="G360" s="40" t="s">
        <v>4</v>
      </c>
      <c r="H360" s="40" t="s">
        <v>655</v>
      </c>
      <c r="I360" s="40" t="str">
        <f>IF(J360&lt;=20,"Surface Bureau (SB)",IF(J360&lt;=40,"Surf de Réunion (SR)",IF(J360&lt;=100,"Surf Annexe de Travail (SAT)",IF(J360&lt;=110,"Surf Légale &amp; Sociale (SLS)",IF(J360&lt;=125,"Surf spécifique (SP)",IF(J360&lt;=155,"Surf Services Généraux (SSG)",IF(J360&lt;=165,"Restauration",IF(J360&lt;=180,"Logt de fonction",IF(J360&lt;=195,"Autres surf",IF(J360&lt;=210,"Elts structurels",IF(J360&lt;=230,"Local technique",IF(J360&lt;=240,"Caves et sous-sols",IF(J360&lt;=300,"Circulation",IF(J360&lt;=309,"Combles, caves et ss-sols",IF(J360&lt;=315,"Prolongt ext",IF(J360&lt;=330,"Parking ss-terrain",IF(J360&lt;=350,"Terrasse",IF(J360&lt;=405,"Vides dont trémies","Marches et rampes"))))))))))))))))))</f>
        <v>Surf spécifique (SP)</v>
      </c>
      <c r="J360" s="40">
        <v>120</v>
      </c>
      <c r="K360" s="39" t="str">
        <f>IF(J360&lt;=48,E360,"")</f>
        <v/>
      </c>
      <c r="L360" s="39">
        <f>IF($J360&lt;=193,$E360,"")</f>
        <v>53.98</v>
      </c>
      <c r="M360" s="39">
        <f>IF($J360&lt;=243,$E360,"")</f>
        <v>53.98</v>
      </c>
      <c r="N360" s="39">
        <f>IF($J360&lt;=413,$E360,"")</f>
        <v>53.98</v>
      </c>
      <c r="O360" s="1">
        <v>1</v>
      </c>
    </row>
    <row r="361" spans="1:15" ht="16.5" customHeight="1">
      <c r="A361" s="75" t="s">
        <v>155</v>
      </c>
      <c r="B361" s="40" t="s">
        <v>17</v>
      </c>
      <c r="C361" s="44" t="s">
        <v>106</v>
      </c>
      <c r="D361" s="43" t="s">
        <v>127</v>
      </c>
      <c r="E361" s="72">
        <v>42.08</v>
      </c>
      <c r="F361" s="71"/>
      <c r="G361" s="40" t="s">
        <v>4</v>
      </c>
      <c r="H361" s="40" t="s">
        <v>656</v>
      </c>
      <c r="I361" s="40" t="str">
        <f>IF(J361&lt;=20,"Surface Bureau (SB)",IF(J361&lt;=40,"Surf de Réunion (SR)",IF(J361&lt;=100,"Surf Annexe de Travail (SAT)",IF(J361&lt;=110,"Surf Légale &amp; Sociale (SLS)",IF(J361&lt;=125,"Surf spécifique (SP)",IF(J361&lt;=155,"Surf Services Généraux (SSG)",IF(J361&lt;=165,"Restauration",IF(J361&lt;=180,"Logt de fonction",IF(J361&lt;=195,"Autres surf",IF(J361&lt;=210,"Elts structurels",IF(J361&lt;=230,"Local technique",IF(J361&lt;=240,"Caves et sous-sols",IF(J361&lt;=300,"Circulation",IF(J361&lt;=309,"Combles, caves et ss-sols",IF(J361&lt;=315,"Prolongt ext",IF(J361&lt;=330,"Parking ss-terrain",IF(J361&lt;=350,"Terrasse",IF(J361&lt;=405,"Vides dont trémies","Marches et rampes"))))))))))))))))))</f>
        <v>Surf spécifique (SP)</v>
      </c>
      <c r="J361" s="40">
        <v>120</v>
      </c>
      <c r="K361" s="39" t="str">
        <f>IF(J361&lt;=48,E361,"")</f>
        <v/>
      </c>
      <c r="L361" s="39">
        <f>IF($J361&lt;=193,$E361,"")</f>
        <v>42.08</v>
      </c>
      <c r="M361" s="39">
        <f>IF($J361&lt;=243,$E361,"")</f>
        <v>42.08</v>
      </c>
      <c r="N361" s="39">
        <f>IF($J361&lt;=413,$E361,"")</f>
        <v>42.08</v>
      </c>
      <c r="O361" s="1">
        <v>1</v>
      </c>
    </row>
    <row r="362" spans="1:15" ht="15.75" customHeight="1">
      <c r="A362" s="75" t="s">
        <v>154</v>
      </c>
      <c r="B362" s="40" t="s">
        <v>17</v>
      </c>
      <c r="C362" s="44" t="s">
        <v>85</v>
      </c>
      <c r="D362" s="43" t="s">
        <v>127</v>
      </c>
      <c r="E362" s="72">
        <v>39.68</v>
      </c>
      <c r="F362" s="71"/>
      <c r="G362" s="40" t="s">
        <v>4</v>
      </c>
      <c r="H362" s="40" t="s">
        <v>655</v>
      </c>
      <c r="I362" s="40" t="str">
        <f>IF(J362&lt;=20,"Surface Bureau (SB)",IF(J362&lt;=40,"Surf de Réunion (SR)",IF(J362&lt;=100,"Surf Annexe de Travail (SAT)",IF(J362&lt;=110,"Surf Légale &amp; Sociale (SLS)",IF(J362&lt;=125,"Surf spécifique (SP)",IF(J362&lt;=155,"Surf Services Généraux (SSG)",IF(J362&lt;=165,"Restauration",IF(J362&lt;=180,"Logt de fonction",IF(J362&lt;=195,"Autres surf",IF(J362&lt;=210,"Elts structurels",IF(J362&lt;=230,"Local technique",IF(J362&lt;=240,"Caves et sous-sols",IF(J362&lt;=300,"Circulation",IF(J362&lt;=309,"Combles, caves et ss-sols",IF(J362&lt;=315,"Prolongt ext",IF(J362&lt;=330,"Parking ss-terrain",IF(J362&lt;=350,"Terrasse",IF(J362&lt;=405,"Vides dont trémies","Marches et rampes"))))))))))))))))))</f>
        <v>Surf spécifique (SP)</v>
      </c>
      <c r="J362" s="40">
        <v>120</v>
      </c>
      <c r="K362" s="39" t="str">
        <f>IF(J362&lt;=48,E362,"")</f>
        <v/>
      </c>
      <c r="L362" s="39">
        <f>IF($J362&lt;=193,$E362,"")</f>
        <v>39.68</v>
      </c>
      <c r="M362" s="39">
        <f>IF($J362&lt;=243,$E362,"")</f>
        <v>39.68</v>
      </c>
      <c r="N362" s="39">
        <f>IF($J362&lt;=413,$E362,"")</f>
        <v>39.68</v>
      </c>
      <c r="O362" s="1">
        <v>1</v>
      </c>
    </row>
    <row r="363" spans="1:15" ht="15.75" customHeight="1">
      <c r="A363" s="40" t="s">
        <v>153</v>
      </c>
      <c r="B363" s="40" t="s">
        <v>17</v>
      </c>
      <c r="C363" s="44" t="s">
        <v>85</v>
      </c>
      <c r="D363" s="43" t="s">
        <v>127</v>
      </c>
      <c r="E363" s="72">
        <v>80.75</v>
      </c>
      <c r="F363" s="71"/>
      <c r="G363" s="40" t="s">
        <v>4</v>
      </c>
      <c r="H363" s="40" t="s">
        <v>655</v>
      </c>
      <c r="I363" s="40" t="str">
        <f>IF(J363&lt;=20,"Surface Bureau (SB)",IF(J363&lt;=40,"Surf de Réunion (SR)",IF(J363&lt;=100,"Surf Annexe de Travail (SAT)",IF(J363&lt;=110,"Surf Légale &amp; Sociale (SLS)",IF(J363&lt;=125,"Surf spécifique (SP)",IF(J363&lt;=155,"Surf Services Généraux (SSG)",IF(J363&lt;=165,"Restauration",IF(J363&lt;=180,"Logt de fonction",IF(J363&lt;=195,"Autres surf",IF(J363&lt;=210,"Elts structurels",IF(J363&lt;=230,"Local technique",IF(J363&lt;=240,"Caves et sous-sols",IF(J363&lt;=300,"Circulation",IF(J363&lt;=309,"Combles, caves et ss-sols",IF(J363&lt;=315,"Prolongt ext",IF(J363&lt;=330,"Parking ss-terrain",IF(J363&lt;=350,"Terrasse",IF(J363&lt;=405,"Vides dont trémies","Marches et rampes"))))))))))))))))))</f>
        <v>Surf spécifique (SP)</v>
      </c>
      <c r="J363" s="40">
        <v>120</v>
      </c>
      <c r="K363" s="39" t="str">
        <f>IF(J363&lt;=48,E363,"")</f>
        <v/>
      </c>
      <c r="L363" s="39">
        <f>IF($J363&lt;=193,$E363,"")</f>
        <v>80.75</v>
      </c>
      <c r="M363" s="39">
        <f>IF($J363&lt;=243,$E363,"")</f>
        <v>80.75</v>
      </c>
      <c r="N363" s="39">
        <f>IF($J363&lt;=413,$E363,"")</f>
        <v>80.75</v>
      </c>
      <c r="O363" s="1">
        <v>1</v>
      </c>
    </row>
    <row r="364" spans="1:15" ht="15.75" customHeight="1">
      <c r="A364" s="40" t="s">
        <v>152</v>
      </c>
      <c r="B364" s="40" t="s">
        <v>17</v>
      </c>
      <c r="C364" s="44" t="s">
        <v>118</v>
      </c>
      <c r="D364" s="43" t="s">
        <v>127</v>
      </c>
      <c r="E364" s="72">
        <v>39.630000000000003</v>
      </c>
      <c r="F364" s="71">
        <v>4</v>
      </c>
      <c r="G364" s="40" t="s">
        <v>4</v>
      </c>
      <c r="H364" s="40" t="s">
        <v>118</v>
      </c>
      <c r="I364" s="40" t="str">
        <f>IF(J364&lt;=20,"Surface Bureau (SB)",IF(J364&lt;=40,"Surf de Réunion (SR)",IF(J364&lt;=100,"Surf Annexe de Travail (SAT)",IF(J364&lt;=110,"Surf Légale &amp; Sociale (SLS)",IF(J364&lt;=125,"Surf spécifique (SP)",IF(J364&lt;=155,"Surf Services Généraux (SSG)",IF(J364&lt;=165,"Restauration",IF(J364&lt;=180,"Logt de fonction",IF(J364&lt;=195,"Autres surf",IF(J364&lt;=210,"Elts structurels",IF(J364&lt;=230,"Local technique",IF(J364&lt;=240,"Caves et sous-sols",IF(J364&lt;=300,"Circulation",IF(J364&lt;=309,"Combles, caves et ss-sols",IF(J364&lt;=315,"Prolongt ext",IF(J364&lt;=330,"Parking ss-terrain",IF(J364&lt;=350,"Terrasse",IF(J364&lt;=405,"Vides dont trémies","Marches et rampes"))))))))))))))))))</f>
        <v>Surface Bureau (SB)</v>
      </c>
      <c r="J364" s="40">
        <v>1</v>
      </c>
      <c r="K364" s="39">
        <f>IF(J364&lt;=48,E364,"")</f>
        <v>39.630000000000003</v>
      </c>
      <c r="L364" s="39">
        <f>IF($J364&lt;=193,$E364,"")</f>
        <v>39.630000000000003</v>
      </c>
      <c r="M364" s="39">
        <f>IF($J364&lt;=243,$E364,"")</f>
        <v>39.630000000000003</v>
      </c>
      <c r="N364" s="39">
        <f>IF($J364&lt;=413,$E364,"")</f>
        <v>39.630000000000003</v>
      </c>
      <c r="O364" s="1">
        <v>1</v>
      </c>
    </row>
    <row r="365" spans="1:15" ht="15.75" customHeight="1">
      <c r="A365" s="40" t="s">
        <v>152</v>
      </c>
      <c r="B365" s="40" t="s">
        <v>17</v>
      </c>
      <c r="C365" s="44" t="s">
        <v>85</v>
      </c>
      <c r="D365" s="43" t="s">
        <v>127</v>
      </c>
      <c r="E365" s="72">
        <v>53.7</v>
      </c>
      <c r="F365" s="71"/>
      <c r="G365" s="40" t="s">
        <v>4</v>
      </c>
      <c r="H365" s="40" t="s">
        <v>655</v>
      </c>
      <c r="I365" s="40" t="str">
        <f>IF(J365&lt;=20,"Surface Bureau (SB)",IF(J365&lt;=40,"Surf de Réunion (SR)",IF(J365&lt;=100,"Surf Annexe de Travail (SAT)",IF(J365&lt;=110,"Surf Légale &amp; Sociale (SLS)",IF(J365&lt;=125,"Surf spécifique (SP)",IF(J365&lt;=155,"Surf Services Généraux (SSG)",IF(J365&lt;=165,"Restauration",IF(J365&lt;=180,"Logt de fonction",IF(J365&lt;=195,"Autres surf",IF(J365&lt;=210,"Elts structurels",IF(J365&lt;=230,"Local technique",IF(J365&lt;=240,"Caves et sous-sols",IF(J365&lt;=300,"Circulation",IF(J365&lt;=309,"Combles, caves et ss-sols",IF(J365&lt;=315,"Prolongt ext",IF(J365&lt;=330,"Parking ss-terrain",IF(J365&lt;=350,"Terrasse",IF(J365&lt;=405,"Vides dont trémies","Marches et rampes"))))))))))))))))))</f>
        <v>Surf spécifique (SP)</v>
      </c>
      <c r="J365" s="40">
        <v>120</v>
      </c>
      <c r="K365" s="39" t="str">
        <f>IF(J365&lt;=48,E365,"")</f>
        <v/>
      </c>
      <c r="L365" s="39">
        <f>IF($J365&lt;=193,$E365,"")</f>
        <v>53.7</v>
      </c>
      <c r="M365" s="39">
        <f>IF($J365&lt;=243,$E365,"")</f>
        <v>53.7</v>
      </c>
      <c r="N365" s="39">
        <f>IF($J365&lt;=413,$E365,"")</f>
        <v>53.7</v>
      </c>
      <c r="O365" s="1">
        <v>1</v>
      </c>
    </row>
    <row r="366" spans="1:15" ht="15.75" customHeight="1">
      <c r="A366" s="40" t="s">
        <v>151</v>
      </c>
      <c r="B366" s="40" t="s">
        <v>17</v>
      </c>
      <c r="C366" s="44" t="s">
        <v>118</v>
      </c>
      <c r="D366" s="43" t="s">
        <v>127</v>
      </c>
      <c r="E366" s="72">
        <v>39.630000000000003</v>
      </c>
      <c r="F366" s="71">
        <v>5</v>
      </c>
      <c r="G366" s="40" t="s">
        <v>4</v>
      </c>
      <c r="H366" s="40" t="s">
        <v>118</v>
      </c>
      <c r="I366" s="40" t="str">
        <f>IF(J366&lt;=20,"Surface Bureau (SB)",IF(J366&lt;=40,"Surf de Réunion (SR)",IF(J366&lt;=100,"Surf Annexe de Travail (SAT)",IF(J366&lt;=110,"Surf Légale &amp; Sociale (SLS)",IF(J366&lt;=125,"Surf spécifique (SP)",IF(J366&lt;=155,"Surf Services Généraux (SSG)",IF(J366&lt;=165,"Restauration",IF(J366&lt;=180,"Logt de fonction",IF(J366&lt;=195,"Autres surf",IF(J366&lt;=210,"Elts structurels",IF(J366&lt;=230,"Local technique",IF(J366&lt;=240,"Caves et sous-sols",IF(J366&lt;=300,"Circulation",IF(J366&lt;=309,"Combles, caves et ss-sols",IF(J366&lt;=315,"Prolongt ext",IF(J366&lt;=330,"Parking ss-terrain",IF(J366&lt;=350,"Terrasse",IF(J366&lt;=405,"Vides dont trémies","Marches et rampes"))))))))))))))))))</f>
        <v>Surface Bureau (SB)</v>
      </c>
      <c r="J366" s="40">
        <v>1</v>
      </c>
      <c r="K366" s="39">
        <f>IF(J366&lt;=48,E366,"")</f>
        <v>39.630000000000003</v>
      </c>
      <c r="L366" s="39">
        <f>IF($J366&lt;=193,$E366,"")</f>
        <v>39.630000000000003</v>
      </c>
      <c r="M366" s="39">
        <f>IF($J366&lt;=243,$E366,"")</f>
        <v>39.630000000000003</v>
      </c>
      <c r="N366" s="39">
        <f>IF($J366&lt;=413,$E366,"")</f>
        <v>39.630000000000003</v>
      </c>
      <c r="O366" s="1">
        <v>1</v>
      </c>
    </row>
    <row r="367" spans="1:15" ht="15.75" customHeight="1">
      <c r="A367" s="40" t="s">
        <v>151</v>
      </c>
      <c r="B367" s="40" t="s">
        <v>17</v>
      </c>
      <c r="C367" s="44" t="s">
        <v>85</v>
      </c>
      <c r="D367" s="43" t="s">
        <v>127</v>
      </c>
      <c r="E367" s="72">
        <v>52.97</v>
      </c>
      <c r="F367" s="71"/>
      <c r="G367" s="40" t="s">
        <v>4</v>
      </c>
      <c r="H367" s="40" t="s">
        <v>655</v>
      </c>
      <c r="I367" s="40" t="str">
        <f>IF(J367&lt;=20,"Surface Bureau (SB)",IF(J367&lt;=40,"Surf de Réunion (SR)",IF(J367&lt;=100,"Surf Annexe de Travail (SAT)",IF(J367&lt;=110,"Surf Légale &amp; Sociale (SLS)",IF(J367&lt;=125,"Surf spécifique (SP)",IF(J367&lt;=155,"Surf Services Généraux (SSG)",IF(J367&lt;=165,"Restauration",IF(J367&lt;=180,"Logt de fonction",IF(J367&lt;=195,"Autres surf",IF(J367&lt;=210,"Elts structurels",IF(J367&lt;=230,"Local technique",IF(J367&lt;=240,"Caves et sous-sols",IF(J367&lt;=300,"Circulation",IF(J367&lt;=309,"Combles, caves et ss-sols",IF(J367&lt;=315,"Prolongt ext",IF(J367&lt;=330,"Parking ss-terrain",IF(J367&lt;=350,"Terrasse",IF(J367&lt;=405,"Vides dont trémies","Marches et rampes"))))))))))))))))))</f>
        <v>Surf spécifique (SP)</v>
      </c>
      <c r="J367" s="40">
        <v>120</v>
      </c>
      <c r="K367" s="39" t="str">
        <f>IF(J367&lt;=48,E367,"")</f>
        <v/>
      </c>
      <c r="L367" s="39">
        <f>IF($J367&lt;=193,$E367,"")</f>
        <v>52.97</v>
      </c>
      <c r="M367" s="39">
        <f>IF($J367&lt;=243,$E367,"")</f>
        <v>52.97</v>
      </c>
      <c r="N367" s="39">
        <f>IF($J367&lt;=413,$E367,"")</f>
        <v>52.97</v>
      </c>
      <c r="O367" s="1">
        <v>1</v>
      </c>
    </row>
    <row r="368" spans="1:15" ht="15.75" customHeight="1">
      <c r="A368" s="40" t="s">
        <v>150</v>
      </c>
      <c r="B368" s="40" t="s">
        <v>17</v>
      </c>
      <c r="C368" s="44" t="s">
        <v>118</v>
      </c>
      <c r="D368" s="43" t="s">
        <v>127</v>
      </c>
      <c r="E368" s="72">
        <v>40.78</v>
      </c>
      <c r="F368" s="71">
        <v>5</v>
      </c>
      <c r="G368" s="40" t="s">
        <v>4</v>
      </c>
      <c r="H368" s="40" t="s">
        <v>118</v>
      </c>
      <c r="I368" s="40" t="str">
        <f>IF(J368&lt;=20,"Surface Bureau (SB)",IF(J368&lt;=40,"Surf de Réunion (SR)",IF(J368&lt;=100,"Surf Annexe de Travail (SAT)",IF(J368&lt;=110,"Surf Légale &amp; Sociale (SLS)",IF(J368&lt;=125,"Surf spécifique (SP)",IF(J368&lt;=155,"Surf Services Généraux (SSG)",IF(J368&lt;=165,"Restauration",IF(J368&lt;=180,"Logt de fonction",IF(J368&lt;=195,"Autres surf",IF(J368&lt;=210,"Elts structurels",IF(J368&lt;=230,"Local technique",IF(J368&lt;=240,"Caves et sous-sols",IF(J368&lt;=300,"Circulation",IF(J368&lt;=309,"Combles, caves et ss-sols",IF(J368&lt;=315,"Prolongt ext",IF(J368&lt;=330,"Parking ss-terrain",IF(J368&lt;=350,"Terrasse",IF(J368&lt;=405,"Vides dont trémies","Marches et rampes"))))))))))))))))))</f>
        <v>Surface Bureau (SB)</v>
      </c>
      <c r="J368" s="40">
        <v>1</v>
      </c>
      <c r="K368" s="39">
        <f>IF(J368&lt;=48,E368,"")</f>
        <v>40.78</v>
      </c>
      <c r="L368" s="39">
        <f>IF($J368&lt;=193,$E368,"")</f>
        <v>40.78</v>
      </c>
      <c r="M368" s="39">
        <f>IF($J368&lt;=243,$E368,"")</f>
        <v>40.78</v>
      </c>
      <c r="N368" s="39">
        <f>IF($J368&lt;=413,$E368,"")</f>
        <v>40.78</v>
      </c>
      <c r="O368" s="1">
        <v>1</v>
      </c>
    </row>
    <row r="369" spans="1:29" ht="15.75" customHeight="1">
      <c r="A369" s="40" t="s">
        <v>150</v>
      </c>
      <c r="B369" s="40" t="s">
        <v>17</v>
      </c>
      <c r="C369" s="44" t="s">
        <v>85</v>
      </c>
      <c r="D369" s="43" t="s">
        <v>127</v>
      </c>
      <c r="E369" s="72">
        <v>54.3</v>
      </c>
      <c r="F369" s="71"/>
      <c r="G369" s="40" t="s">
        <v>4</v>
      </c>
      <c r="H369" s="40" t="s">
        <v>655</v>
      </c>
      <c r="I369" s="40" t="str">
        <f>IF(J369&lt;=20,"Surface Bureau (SB)",IF(J369&lt;=40,"Surf de Réunion (SR)",IF(J369&lt;=100,"Surf Annexe de Travail (SAT)",IF(J369&lt;=110,"Surf Légale &amp; Sociale (SLS)",IF(J369&lt;=125,"Surf spécifique (SP)",IF(J369&lt;=155,"Surf Services Généraux (SSG)",IF(J369&lt;=165,"Restauration",IF(J369&lt;=180,"Logt de fonction",IF(J369&lt;=195,"Autres surf",IF(J369&lt;=210,"Elts structurels",IF(J369&lt;=230,"Local technique",IF(J369&lt;=240,"Caves et sous-sols",IF(J369&lt;=300,"Circulation",IF(J369&lt;=309,"Combles, caves et ss-sols",IF(J369&lt;=315,"Prolongt ext",IF(J369&lt;=330,"Parking ss-terrain",IF(J369&lt;=350,"Terrasse",IF(J369&lt;=405,"Vides dont trémies","Marches et rampes"))))))))))))))))))</f>
        <v>Surf spécifique (SP)</v>
      </c>
      <c r="J369" s="40">
        <v>120</v>
      </c>
      <c r="K369" s="39" t="str">
        <f>IF(J369&lt;=48,E369,"")</f>
        <v/>
      </c>
      <c r="L369" s="39">
        <f>IF($J369&lt;=193,$E369,"")</f>
        <v>54.3</v>
      </c>
      <c r="M369" s="39">
        <f>IF($J369&lt;=243,$E369,"")</f>
        <v>54.3</v>
      </c>
      <c r="N369" s="39">
        <f>IF($J369&lt;=413,$E369,"")</f>
        <v>54.3</v>
      </c>
      <c r="O369" s="1">
        <v>1</v>
      </c>
    </row>
    <row r="370" spans="1:29" ht="15.75" customHeight="1">
      <c r="A370" s="40" t="s">
        <v>149</v>
      </c>
      <c r="B370" s="40" t="s">
        <v>17</v>
      </c>
      <c r="C370" s="44" t="s">
        <v>118</v>
      </c>
      <c r="D370" s="43" t="s">
        <v>127</v>
      </c>
      <c r="E370" s="72">
        <v>37.409999999999997</v>
      </c>
      <c r="F370" s="71">
        <v>3</v>
      </c>
      <c r="G370" s="40" t="s">
        <v>4</v>
      </c>
      <c r="H370" s="40" t="s">
        <v>118</v>
      </c>
      <c r="I370" s="40" t="str">
        <f>IF(J370&lt;=20,"Surface Bureau (SB)",IF(J370&lt;=40,"Surf de Réunion (SR)",IF(J370&lt;=100,"Surf Annexe de Travail (SAT)",IF(J370&lt;=110,"Surf Légale &amp; Sociale (SLS)",IF(J370&lt;=125,"Surf spécifique (SP)",IF(J370&lt;=155,"Surf Services Généraux (SSG)",IF(J370&lt;=165,"Restauration",IF(J370&lt;=180,"Logt de fonction",IF(J370&lt;=195,"Autres surf",IF(J370&lt;=210,"Elts structurels",IF(J370&lt;=230,"Local technique",IF(J370&lt;=240,"Caves et sous-sols",IF(J370&lt;=300,"Circulation",IF(J370&lt;=309,"Combles, caves et ss-sols",IF(J370&lt;=315,"Prolongt ext",IF(J370&lt;=330,"Parking ss-terrain",IF(J370&lt;=350,"Terrasse",IF(J370&lt;=405,"Vides dont trémies","Marches et rampes"))))))))))))))))))</f>
        <v>Surface Bureau (SB)</v>
      </c>
      <c r="J370" s="40">
        <v>1</v>
      </c>
      <c r="K370" s="39">
        <f>IF(J370&lt;=48,E370,"")</f>
        <v>37.409999999999997</v>
      </c>
      <c r="L370" s="39">
        <f>IF($J370&lt;=193,$E370,"")</f>
        <v>37.409999999999997</v>
      </c>
      <c r="M370" s="39">
        <f>IF($J370&lt;=243,$E370,"")</f>
        <v>37.409999999999997</v>
      </c>
      <c r="N370" s="39">
        <f>IF($J370&lt;=413,$E370,"")</f>
        <v>37.409999999999997</v>
      </c>
      <c r="O370" s="1">
        <v>1</v>
      </c>
    </row>
    <row r="371" spans="1:29" ht="15.75" customHeight="1">
      <c r="A371" s="40" t="s">
        <v>149</v>
      </c>
      <c r="B371" s="40" t="s">
        <v>17</v>
      </c>
      <c r="C371" s="44" t="s">
        <v>85</v>
      </c>
      <c r="D371" s="43" t="s">
        <v>127</v>
      </c>
      <c r="E371" s="72">
        <v>54.3</v>
      </c>
      <c r="F371" s="71"/>
      <c r="G371" s="40" t="s">
        <v>4</v>
      </c>
      <c r="H371" s="40" t="s">
        <v>655</v>
      </c>
      <c r="I371" s="40" t="str">
        <f>IF(J371&lt;=20,"Surface Bureau (SB)",IF(J371&lt;=40,"Surf de Réunion (SR)",IF(J371&lt;=100,"Surf Annexe de Travail (SAT)",IF(J371&lt;=110,"Surf Légale &amp; Sociale (SLS)",IF(J371&lt;=125,"Surf spécifique (SP)",IF(J371&lt;=155,"Surf Services Généraux (SSG)",IF(J371&lt;=165,"Restauration",IF(J371&lt;=180,"Logt de fonction",IF(J371&lt;=195,"Autres surf",IF(J371&lt;=210,"Elts structurels",IF(J371&lt;=230,"Local technique",IF(J371&lt;=240,"Caves et sous-sols",IF(J371&lt;=300,"Circulation",IF(J371&lt;=309,"Combles, caves et ss-sols",IF(J371&lt;=315,"Prolongt ext",IF(J371&lt;=330,"Parking ss-terrain",IF(J371&lt;=350,"Terrasse",IF(J371&lt;=405,"Vides dont trémies","Marches et rampes"))))))))))))))))))</f>
        <v>Surf spécifique (SP)</v>
      </c>
      <c r="J371" s="40">
        <v>120</v>
      </c>
      <c r="K371" s="39" t="str">
        <f>IF(J371&lt;=48,E371,"")</f>
        <v/>
      </c>
      <c r="L371" s="39">
        <f>IF($J371&lt;=193,$E371,"")</f>
        <v>54.3</v>
      </c>
      <c r="M371" s="39">
        <f>IF($J371&lt;=243,$E371,"")</f>
        <v>54.3</v>
      </c>
      <c r="N371" s="39">
        <f>IF($J371&lt;=413,$E371,"")</f>
        <v>54.3</v>
      </c>
      <c r="O371" s="1">
        <v>1</v>
      </c>
    </row>
    <row r="372" spans="1:29" ht="15.75" customHeight="1">
      <c r="A372" s="40" t="s">
        <v>27</v>
      </c>
      <c r="B372" s="40" t="s">
        <v>17</v>
      </c>
      <c r="C372" s="44" t="s">
        <v>76</v>
      </c>
      <c r="D372" s="43" t="s">
        <v>127</v>
      </c>
      <c r="E372" s="72">
        <v>182.3904</v>
      </c>
      <c r="F372" s="71"/>
      <c r="G372" s="40" t="s">
        <v>4</v>
      </c>
      <c r="H372" s="40" t="s">
        <v>667</v>
      </c>
      <c r="I372" s="40" t="str">
        <f>IF(J372&lt;=20,"Surface Bureau (SB)",IF(J372&lt;=40,"Surf de Réunion (SR)",IF(J372&lt;=100,"Surf Annexe de Travail (SAT)",IF(J372&lt;=110,"Surf Légale &amp; Sociale (SLS)",IF(J372&lt;=125,"Surf spécifique (SP)",IF(J372&lt;=155,"Surf Services Généraux (SSG)",IF(J372&lt;=165,"Restauration",IF(J372&lt;=180,"Logt de fonction",IF(J372&lt;=195,"Autres surf",IF(J372&lt;=210,"Elts structurels",IF(J372&lt;=230,"Local technique",IF(J372&lt;=240,"Caves et sous-sols",IF(J372&lt;=300,"Circulation",IF(J372&lt;=309,"Combles, caves et ss-sols",IF(J372&lt;=315,"Prolongt ext",IF(J372&lt;=330,"Parking ss-terrain",IF(J372&lt;=350,"Terrasse",IF(J372&lt;=405,"Vides dont trémies","Marches et rampes"))))))))))))))))))</f>
        <v>Surf spécifique (SP)</v>
      </c>
      <c r="J372" s="40">
        <v>111</v>
      </c>
      <c r="K372" s="39" t="str">
        <f>IF(J372&lt;=48,E372,"")</f>
        <v/>
      </c>
      <c r="L372" s="39">
        <f>IF($J372&lt;=193,$E372,"")</f>
        <v>182.3904</v>
      </c>
      <c r="M372" s="39">
        <f>IF($J372&lt;=243,$E372,"")</f>
        <v>182.3904</v>
      </c>
      <c r="N372" s="39">
        <f>IF($J372&lt;=413,$E372,"")</f>
        <v>182.3904</v>
      </c>
      <c r="O372" s="1">
        <v>1</v>
      </c>
    </row>
    <row r="373" spans="1:29" ht="15.75" customHeight="1" thickBot="1">
      <c r="A373" s="26" t="s">
        <v>27</v>
      </c>
      <c r="B373" s="26" t="s">
        <v>17</v>
      </c>
      <c r="C373" s="51" t="s">
        <v>22</v>
      </c>
      <c r="D373" s="29" t="s">
        <v>127</v>
      </c>
      <c r="E373" s="28">
        <v>11.629099999999999</v>
      </c>
      <c r="F373" s="41"/>
      <c r="G373" s="40" t="s">
        <v>4</v>
      </c>
      <c r="H373" s="40" t="s">
        <v>654</v>
      </c>
      <c r="I373" s="89" t="str">
        <f>IF(J373&lt;=20,"Surface Bureau (SB)",IF(J373&lt;=40,"Surf de Réunion (SR)",IF(J373&lt;=100,"Surf Annexe de Travail (SAT)",IF(J373&lt;=110,"Surf Légale &amp; Sociale (SLS)",IF(J373&lt;=125,"Surf spécifique (SP)",IF(J373&lt;=155,"Surf Services Généraux (SSG)",IF(J373&lt;=165,"Restauration",IF(J373&lt;=180,"Logt de fonction",IF(J373&lt;=195,"Autres surf",IF(J373&lt;=210,"Elts structurels",IF(J373&lt;=230,"Local technique",IF(J373&lt;=240,"Caves et sous-sols",IF(J373&lt;=300,"Circulation",IF(J373&lt;=309,"Combles, caves et ss-sols",IF(J373&lt;=315,"Prolongt ext",IF(J373&lt;=330,"Parking ss-terrain",IF(J373&lt;=350,"Terrasse",IF(J373&lt;=405,"Vides dont trémies","Marches et rampes"))))))))))))))))))</f>
        <v>Vides dont trémies</v>
      </c>
      <c r="J373" s="26">
        <v>401</v>
      </c>
      <c r="K373" s="25" t="str">
        <f>IF(J373&lt;=48,E373,"")</f>
        <v/>
      </c>
      <c r="L373" s="25" t="str">
        <f>IF($J373&lt;=193,$E373,"")</f>
        <v/>
      </c>
      <c r="M373" s="25" t="str">
        <f>IF($J373&lt;=243,$E373,"")</f>
        <v/>
      </c>
      <c r="N373" s="25">
        <f>IF($J373&lt;=413,$E373,"")</f>
        <v>11.629099999999999</v>
      </c>
    </row>
    <row r="374" spans="1:29" ht="15.75" customHeight="1" thickBot="1">
      <c r="A374" s="24"/>
      <c r="B374" s="22"/>
      <c r="C374" s="23" t="s">
        <v>15</v>
      </c>
      <c r="D374" s="22"/>
      <c r="E374" s="20">
        <f>(SUBTOTAL(9,E352:E373))</f>
        <v>1105.2795000000001</v>
      </c>
      <c r="F374" s="21">
        <f>(SUBTOTAL(9,F352:F373))</f>
        <v>31</v>
      </c>
      <c r="G374" s="20"/>
      <c r="H374" s="40"/>
      <c r="I374" s="20"/>
      <c r="J374" s="20"/>
      <c r="K374" s="19">
        <f>(SUBTOTAL(9,K352:K373))</f>
        <v>297.75</v>
      </c>
      <c r="L374" s="19">
        <f>(SUBTOTAL(9,L352:L373))</f>
        <v>1093.6504</v>
      </c>
      <c r="M374" s="19">
        <f>(SUBTOTAL(9,M352:M373))</f>
        <v>1093.6504</v>
      </c>
      <c r="N374" s="19">
        <f>(SUBTOTAL(9,N352:N373))</f>
        <v>1105.2795000000001</v>
      </c>
    </row>
    <row r="375" spans="1:29" ht="15.75" customHeight="1">
      <c r="A375" s="40" t="s">
        <v>148</v>
      </c>
      <c r="B375" s="36" t="s">
        <v>12</v>
      </c>
      <c r="C375" s="44" t="s">
        <v>6</v>
      </c>
      <c r="D375" s="43" t="s">
        <v>127</v>
      </c>
      <c r="E375" s="72">
        <v>18.27</v>
      </c>
      <c r="F375" s="71">
        <v>1</v>
      </c>
      <c r="G375" s="40" t="s">
        <v>4</v>
      </c>
      <c r="H375" s="40" t="s">
        <v>118</v>
      </c>
      <c r="I375" s="40" t="str">
        <f>IF(J375&lt;=20,"Surface Bureau (SB)",IF(J375&lt;=40,"Surf de Réunion (SR)",IF(J375&lt;=100,"Surf Annexe de Travail (SAT)",IF(J375&lt;=110,"Surf Légale &amp; Sociale (SLS)",IF(J375&lt;=125,"Surf spécifique (SP)",IF(J375&lt;=155,"Surf Services Généraux (SSG)",IF(J375&lt;=165,"Restauration",IF(J375&lt;=180,"Logt de fonction",IF(J375&lt;=195,"Autres surf",IF(J375&lt;=210,"Elts structurels",IF(J375&lt;=230,"Local technique",IF(J375&lt;=240,"Caves et sous-sols",IF(J375&lt;=300,"Circulation",IF(J375&lt;=309,"Combles, caves et ss-sols",IF(J375&lt;=315,"Prolongt ext",IF(J375&lt;=330,"Parking ss-terrain",IF(J375&lt;=350,"Terrasse",IF(J375&lt;=405,"Vides dont trémies","Marches et rampes"))))))))))))))))))</f>
        <v>Surface Bureau (SB)</v>
      </c>
      <c r="J375" s="40">
        <v>1</v>
      </c>
      <c r="K375" s="32">
        <f>IF(J375&lt;=48,E375,"")</f>
        <v>18.27</v>
      </c>
      <c r="L375" s="32">
        <f>IF($J375&lt;=193,$E375,"")</f>
        <v>18.27</v>
      </c>
      <c r="M375" s="32">
        <f>IF($J375&lt;=243,$E375,"")</f>
        <v>18.27</v>
      </c>
      <c r="N375" s="32">
        <f>IF($J375&lt;=413,$E375,"")</f>
        <v>18.27</v>
      </c>
      <c r="O375" s="1">
        <v>1</v>
      </c>
    </row>
    <row r="376" spans="1:29" ht="15.75" customHeight="1">
      <c r="A376" s="40" t="s">
        <v>147</v>
      </c>
      <c r="B376" s="43" t="s">
        <v>12</v>
      </c>
      <c r="C376" s="44" t="s">
        <v>6</v>
      </c>
      <c r="D376" s="43" t="s">
        <v>127</v>
      </c>
      <c r="E376" s="72">
        <v>18.27</v>
      </c>
      <c r="F376" s="71">
        <v>1</v>
      </c>
      <c r="G376" s="40" t="s">
        <v>4</v>
      </c>
      <c r="H376" s="40" t="s">
        <v>118</v>
      </c>
      <c r="I376" s="40" t="str">
        <f>IF(J376&lt;=20,"Surface Bureau (SB)",IF(J376&lt;=40,"Surf de Réunion (SR)",IF(J376&lt;=100,"Surf Annexe de Travail (SAT)",IF(J376&lt;=110,"Surf Légale &amp; Sociale (SLS)",IF(J376&lt;=125,"Surf spécifique (SP)",IF(J376&lt;=155,"Surf Services Généraux (SSG)",IF(J376&lt;=165,"Restauration",IF(J376&lt;=180,"Logt de fonction",IF(J376&lt;=195,"Autres surf",IF(J376&lt;=210,"Elts structurels",IF(J376&lt;=230,"Local technique",IF(J376&lt;=240,"Caves et sous-sols",IF(J376&lt;=300,"Circulation",IF(J376&lt;=309,"Combles, caves et ss-sols",IF(J376&lt;=315,"Prolongt ext",IF(J376&lt;=330,"Parking ss-terrain",IF(J376&lt;=350,"Terrasse",IF(J376&lt;=405,"Vides dont trémies","Marches et rampes"))))))))))))))))))</f>
        <v>Surface Bureau (SB)</v>
      </c>
      <c r="J376" s="40">
        <v>1</v>
      </c>
      <c r="K376" s="39">
        <f>IF(J376&lt;=48,E376,"")</f>
        <v>18.27</v>
      </c>
      <c r="L376" s="39">
        <f>IF($J376&lt;=193,$E376,"")</f>
        <v>18.27</v>
      </c>
      <c r="M376" s="39">
        <f>IF($J376&lt;=243,$E376,"")</f>
        <v>18.27</v>
      </c>
      <c r="N376" s="39">
        <f>IF($J376&lt;=413,$E376,"")</f>
        <v>18.27</v>
      </c>
      <c r="O376" s="1">
        <v>1</v>
      </c>
      <c r="P376" s="4"/>
      <c r="T376" s="4"/>
      <c r="U376" s="4"/>
      <c r="V376" s="4"/>
      <c r="W376" s="4"/>
      <c r="X376" s="4"/>
      <c r="Y376" s="4"/>
      <c r="Z376" s="4"/>
      <c r="AA376" s="4"/>
      <c r="AB376" s="4"/>
      <c r="AC376" s="4"/>
    </row>
    <row r="377" spans="1:29" ht="15.75" customHeight="1">
      <c r="A377" s="40" t="s">
        <v>146</v>
      </c>
      <c r="B377" s="43" t="s">
        <v>12</v>
      </c>
      <c r="C377" s="44" t="s">
        <v>6</v>
      </c>
      <c r="D377" s="43" t="s">
        <v>127</v>
      </c>
      <c r="E377" s="72">
        <v>17.68</v>
      </c>
      <c r="F377" s="71">
        <v>1</v>
      </c>
      <c r="G377" s="40" t="s">
        <v>4</v>
      </c>
      <c r="H377" s="40" t="s">
        <v>118</v>
      </c>
      <c r="I377" s="40" t="str">
        <f>IF(J377&lt;=20,"Surface Bureau (SB)",IF(J377&lt;=40,"Surf de Réunion (SR)",IF(J377&lt;=100,"Surf Annexe de Travail (SAT)",IF(J377&lt;=110,"Surf Légale &amp; Sociale (SLS)",IF(J377&lt;=125,"Surf spécifique (SP)",IF(J377&lt;=155,"Surf Services Généraux (SSG)",IF(J377&lt;=165,"Restauration",IF(J377&lt;=180,"Logt de fonction",IF(J377&lt;=195,"Autres surf",IF(J377&lt;=210,"Elts structurels",IF(J377&lt;=230,"Local technique",IF(J377&lt;=240,"Caves et sous-sols",IF(J377&lt;=300,"Circulation",IF(J377&lt;=309,"Combles, caves et ss-sols",IF(J377&lt;=315,"Prolongt ext",IF(J377&lt;=330,"Parking ss-terrain",IF(J377&lt;=350,"Terrasse",IF(J377&lt;=405,"Vides dont trémies","Marches et rampes"))))))))))))))))))</f>
        <v>Surface Bureau (SB)</v>
      </c>
      <c r="J377" s="40">
        <v>1</v>
      </c>
      <c r="K377" s="39">
        <f>IF(J377&lt;=48,E377,"")</f>
        <v>17.68</v>
      </c>
      <c r="L377" s="39">
        <f>IF($J377&lt;=193,$E377,"")</f>
        <v>17.68</v>
      </c>
      <c r="M377" s="39">
        <f>IF($J377&lt;=243,$E377,"")</f>
        <v>17.68</v>
      </c>
      <c r="N377" s="39">
        <f>IF($J377&lt;=413,$E377,"")</f>
        <v>17.68</v>
      </c>
      <c r="O377" s="1">
        <v>1</v>
      </c>
      <c r="P377" s="4"/>
      <c r="T377" s="4"/>
      <c r="U377" s="4"/>
      <c r="V377" s="4"/>
      <c r="W377" s="4"/>
      <c r="X377" s="4"/>
      <c r="Y377" s="4"/>
      <c r="Z377" s="4"/>
      <c r="AA377" s="4"/>
      <c r="AB377" s="4"/>
      <c r="AC377" s="4"/>
    </row>
    <row r="378" spans="1:29" ht="15.75" customHeight="1">
      <c r="A378" s="40" t="s">
        <v>145</v>
      </c>
      <c r="B378" s="43" t="s">
        <v>12</v>
      </c>
      <c r="C378" s="44" t="s">
        <v>6</v>
      </c>
      <c r="D378" s="43" t="s">
        <v>127</v>
      </c>
      <c r="E378" s="72">
        <v>17.920000000000002</v>
      </c>
      <c r="F378" s="71">
        <v>1</v>
      </c>
      <c r="G378" s="40" t="s">
        <v>4</v>
      </c>
      <c r="H378" s="40" t="s">
        <v>118</v>
      </c>
      <c r="I378" s="40" t="str">
        <f>IF(J378&lt;=20,"Surface Bureau (SB)",IF(J378&lt;=40,"Surf de Réunion (SR)",IF(J378&lt;=100,"Surf Annexe de Travail (SAT)",IF(J378&lt;=110,"Surf Légale &amp; Sociale (SLS)",IF(J378&lt;=125,"Surf spécifique (SP)",IF(J378&lt;=155,"Surf Services Généraux (SSG)",IF(J378&lt;=165,"Restauration",IF(J378&lt;=180,"Logt de fonction",IF(J378&lt;=195,"Autres surf",IF(J378&lt;=210,"Elts structurels",IF(J378&lt;=230,"Local technique",IF(J378&lt;=240,"Caves et sous-sols",IF(J378&lt;=300,"Circulation",IF(J378&lt;=309,"Combles, caves et ss-sols",IF(J378&lt;=315,"Prolongt ext",IF(J378&lt;=330,"Parking ss-terrain",IF(J378&lt;=350,"Terrasse",IF(J378&lt;=405,"Vides dont trémies","Marches et rampes"))))))))))))))))))</f>
        <v>Surface Bureau (SB)</v>
      </c>
      <c r="J378" s="40">
        <v>1</v>
      </c>
      <c r="K378" s="39">
        <f>IF(J378&lt;=48,E378,"")</f>
        <v>17.920000000000002</v>
      </c>
      <c r="L378" s="39">
        <f>IF($J378&lt;=193,$E378,"")</f>
        <v>17.920000000000002</v>
      </c>
      <c r="M378" s="39">
        <f>IF($J378&lt;=243,$E378,"")</f>
        <v>17.920000000000002</v>
      </c>
      <c r="N378" s="39">
        <f>IF($J378&lt;=413,$E378,"")</f>
        <v>17.920000000000002</v>
      </c>
      <c r="O378" s="1">
        <v>1</v>
      </c>
      <c r="P378" s="4"/>
      <c r="T378" s="4"/>
      <c r="U378" s="4"/>
      <c r="V378" s="4"/>
      <c r="W378" s="4"/>
      <c r="X378" s="4"/>
      <c r="Y378" s="4"/>
      <c r="Z378" s="4"/>
      <c r="AA378" s="4"/>
      <c r="AB378" s="4"/>
      <c r="AC378" s="4"/>
    </row>
    <row r="379" spans="1:29" ht="15.75" customHeight="1">
      <c r="A379" s="40" t="s">
        <v>144</v>
      </c>
      <c r="B379" s="43" t="s">
        <v>12</v>
      </c>
      <c r="C379" s="44" t="s">
        <v>6</v>
      </c>
      <c r="D379" s="43" t="s">
        <v>127</v>
      </c>
      <c r="E379" s="72">
        <v>24.5</v>
      </c>
      <c r="F379" s="71">
        <v>2</v>
      </c>
      <c r="G379" s="40" t="s">
        <v>4</v>
      </c>
      <c r="H379" s="40" t="s">
        <v>118</v>
      </c>
      <c r="I379" s="40" t="str">
        <f>IF(J379&lt;=20,"Surface Bureau (SB)",IF(J379&lt;=40,"Surf de Réunion (SR)",IF(J379&lt;=100,"Surf Annexe de Travail (SAT)",IF(J379&lt;=110,"Surf Légale &amp; Sociale (SLS)",IF(J379&lt;=125,"Surf spécifique (SP)",IF(J379&lt;=155,"Surf Services Généraux (SSG)",IF(J379&lt;=165,"Restauration",IF(J379&lt;=180,"Logt de fonction",IF(J379&lt;=195,"Autres surf",IF(J379&lt;=210,"Elts structurels",IF(J379&lt;=230,"Local technique",IF(J379&lt;=240,"Caves et sous-sols",IF(J379&lt;=300,"Circulation",IF(J379&lt;=309,"Combles, caves et ss-sols",IF(J379&lt;=315,"Prolongt ext",IF(J379&lt;=330,"Parking ss-terrain",IF(J379&lt;=350,"Terrasse",IF(J379&lt;=405,"Vides dont trémies","Marches et rampes"))))))))))))))))))</f>
        <v>Surface Bureau (SB)</v>
      </c>
      <c r="J379" s="40">
        <v>1</v>
      </c>
      <c r="K379" s="39">
        <f>IF(J379&lt;=48,E379,"")</f>
        <v>24.5</v>
      </c>
      <c r="L379" s="39">
        <f>IF($J379&lt;=193,$E379,"")</f>
        <v>24.5</v>
      </c>
      <c r="M379" s="39">
        <f>IF($J379&lt;=243,$E379,"")</f>
        <v>24.5</v>
      </c>
      <c r="N379" s="39">
        <f>IF($J379&lt;=413,$E379,"")</f>
        <v>24.5</v>
      </c>
      <c r="O379" s="1">
        <v>1</v>
      </c>
      <c r="P379" s="4"/>
      <c r="T379" s="4"/>
      <c r="U379" s="4"/>
      <c r="V379" s="4"/>
      <c r="W379" s="4"/>
      <c r="X379" s="4"/>
      <c r="Y379" s="4"/>
      <c r="Z379" s="4"/>
      <c r="AA379" s="4"/>
      <c r="AB379" s="4"/>
      <c r="AC379" s="4"/>
    </row>
    <row r="380" spans="1:29" ht="15.75" customHeight="1">
      <c r="A380" s="40" t="s">
        <v>143</v>
      </c>
      <c r="B380" s="43" t="s">
        <v>12</v>
      </c>
      <c r="C380" s="44" t="s">
        <v>6</v>
      </c>
      <c r="D380" s="43" t="s">
        <v>127</v>
      </c>
      <c r="E380" s="72">
        <v>24.45</v>
      </c>
      <c r="F380" s="71">
        <v>2</v>
      </c>
      <c r="G380" s="40" t="s">
        <v>4</v>
      </c>
      <c r="H380" s="40" t="s">
        <v>118</v>
      </c>
      <c r="I380" s="40" t="str">
        <f>IF(J380&lt;=20,"Surface Bureau (SB)",IF(J380&lt;=40,"Surf de Réunion (SR)",IF(J380&lt;=100,"Surf Annexe de Travail (SAT)",IF(J380&lt;=110,"Surf Légale &amp; Sociale (SLS)",IF(J380&lt;=125,"Surf spécifique (SP)",IF(J380&lt;=155,"Surf Services Généraux (SSG)",IF(J380&lt;=165,"Restauration",IF(J380&lt;=180,"Logt de fonction",IF(J380&lt;=195,"Autres surf",IF(J380&lt;=210,"Elts structurels",IF(J380&lt;=230,"Local technique",IF(J380&lt;=240,"Caves et sous-sols",IF(J380&lt;=300,"Circulation",IF(J380&lt;=309,"Combles, caves et ss-sols",IF(J380&lt;=315,"Prolongt ext",IF(J380&lt;=330,"Parking ss-terrain",IF(J380&lt;=350,"Terrasse",IF(J380&lt;=405,"Vides dont trémies","Marches et rampes"))))))))))))))))))</f>
        <v>Surface Bureau (SB)</v>
      </c>
      <c r="J380" s="40">
        <v>1</v>
      </c>
      <c r="K380" s="39">
        <f>IF(J380&lt;=48,E380,"")</f>
        <v>24.45</v>
      </c>
      <c r="L380" s="39">
        <f>IF($J380&lt;=193,$E380,"")</f>
        <v>24.45</v>
      </c>
      <c r="M380" s="39">
        <f>IF($J380&lt;=243,$E380,"")</f>
        <v>24.45</v>
      </c>
      <c r="N380" s="39">
        <f>IF($J380&lt;=413,$E380,"")</f>
        <v>24.45</v>
      </c>
      <c r="O380" s="1">
        <v>1</v>
      </c>
      <c r="P380" s="4"/>
      <c r="T380" s="4"/>
      <c r="U380" s="4"/>
      <c r="V380" s="4"/>
      <c r="W380" s="4"/>
      <c r="X380" s="4"/>
      <c r="Y380" s="4"/>
      <c r="Z380" s="4"/>
      <c r="AA380" s="4"/>
      <c r="AB380" s="4"/>
      <c r="AC380" s="4"/>
    </row>
    <row r="381" spans="1:29" ht="15.75" customHeight="1">
      <c r="A381" s="40" t="s">
        <v>142</v>
      </c>
      <c r="B381" s="43" t="s">
        <v>12</v>
      </c>
      <c r="C381" s="44" t="s">
        <v>85</v>
      </c>
      <c r="D381" s="43" t="s">
        <v>127</v>
      </c>
      <c r="E381" s="72">
        <v>33.61</v>
      </c>
      <c r="F381" s="71"/>
      <c r="G381" s="40" t="s">
        <v>4</v>
      </c>
      <c r="H381" s="40" t="s">
        <v>655</v>
      </c>
      <c r="I381" s="40" t="str">
        <f>IF(J381&lt;=20,"Surface Bureau (SB)",IF(J381&lt;=40,"Surf de Réunion (SR)",IF(J381&lt;=100,"Surf Annexe de Travail (SAT)",IF(J381&lt;=110,"Surf Légale &amp; Sociale (SLS)",IF(J381&lt;=125,"Surf spécifique (SP)",IF(J381&lt;=155,"Surf Services Généraux (SSG)",IF(J381&lt;=165,"Restauration",IF(J381&lt;=180,"Logt de fonction",IF(J381&lt;=195,"Autres surf",IF(J381&lt;=210,"Elts structurels",IF(J381&lt;=230,"Local technique",IF(J381&lt;=240,"Caves et sous-sols",IF(J381&lt;=300,"Circulation",IF(J381&lt;=309,"Combles, caves et ss-sols",IF(J381&lt;=315,"Prolongt ext",IF(J381&lt;=330,"Parking ss-terrain",IF(J381&lt;=350,"Terrasse",IF(J381&lt;=405,"Vides dont trémies","Marches et rampes"))))))))))))))))))</f>
        <v>Surf spécifique (SP)</v>
      </c>
      <c r="J381" s="40">
        <v>120</v>
      </c>
      <c r="K381" s="39" t="str">
        <f>IF(J381&lt;=48,E381,"")</f>
        <v/>
      </c>
      <c r="L381" s="39">
        <f>IF($J381&lt;=193,$E381,"")</f>
        <v>33.61</v>
      </c>
      <c r="M381" s="39">
        <f>IF($J381&lt;=243,$E381,"")</f>
        <v>33.61</v>
      </c>
      <c r="N381" s="39">
        <f>IF($J381&lt;=413,$E381,"")</f>
        <v>33.61</v>
      </c>
      <c r="O381" s="1">
        <v>1</v>
      </c>
      <c r="P381" s="4"/>
      <c r="T381" s="4"/>
      <c r="U381" s="4"/>
      <c r="V381" s="4"/>
      <c r="W381" s="4"/>
      <c r="X381" s="4"/>
      <c r="Y381" s="4"/>
      <c r="Z381" s="4"/>
      <c r="AA381" s="4"/>
      <c r="AB381" s="4"/>
      <c r="AC381" s="4"/>
    </row>
    <row r="382" spans="1:29" ht="15.75" customHeight="1">
      <c r="A382" s="40" t="s">
        <v>141</v>
      </c>
      <c r="B382" s="43" t="s">
        <v>12</v>
      </c>
      <c r="C382" s="44" t="s">
        <v>6</v>
      </c>
      <c r="D382" s="43" t="s">
        <v>127</v>
      </c>
      <c r="E382" s="72">
        <v>20</v>
      </c>
      <c r="F382" s="71">
        <v>1</v>
      </c>
      <c r="G382" s="40" t="s">
        <v>4</v>
      </c>
      <c r="H382" s="40" t="s">
        <v>118</v>
      </c>
      <c r="I382" s="40" t="str">
        <f>IF(J382&lt;=20,"Surface Bureau (SB)",IF(J382&lt;=40,"Surf de Réunion (SR)",IF(J382&lt;=100,"Surf Annexe de Travail (SAT)",IF(J382&lt;=110,"Surf Légale &amp; Sociale (SLS)",IF(J382&lt;=125,"Surf spécifique (SP)",IF(J382&lt;=155,"Surf Services Généraux (SSG)",IF(J382&lt;=165,"Restauration",IF(J382&lt;=180,"Logt de fonction",IF(J382&lt;=195,"Autres surf",IF(J382&lt;=210,"Elts structurels",IF(J382&lt;=230,"Local technique",IF(J382&lt;=240,"Caves et sous-sols",IF(J382&lt;=300,"Circulation",IF(J382&lt;=309,"Combles, caves et ss-sols",IF(J382&lt;=315,"Prolongt ext",IF(J382&lt;=330,"Parking ss-terrain",IF(J382&lt;=350,"Terrasse",IF(J382&lt;=405,"Vides dont trémies","Marches et rampes"))))))))))))))))))</f>
        <v>Surface Bureau (SB)</v>
      </c>
      <c r="J382" s="40">
        <v>1</v>
      </c>
      <c r="K382" s="39">
        <f>IF(J382&lt;=48,E382,"")</f>
        <v>20</v>
      </c>
      <c r="L382" s="39">
        <f>IF($J382&lt;=193,$E382,"")</f>
        <v>20</v>
      </c>
      <c r="M382" s="39">
        <f>IF($J382&lt;=243,$E382,"")</f>
        <v>20</v>
      </c>
      <c r="N382" s="39">
        <f>IF($J382&lt;=413,$E382,"")</f>
        <v>20</v>
      </c>
      <c r="O382" s="1">
        <v>1</v>
      </c>
      <c r="P382" s="4"/>
      <c r="T382" s="4"/>
      <c r="U382" s="4"/>
      <c r="V382" s="4"/>
      <c r="W382" s="4"/>
      <c r="X382" s="4"/>
      <c r="Y382" s="4"/>
      <c r="Z382" s="4"/>
      <c r="AA382" s="4"/>
      <c r="AB382" s="4"/>
      <c r="AC382" s="4"/>
    </row>
    <row r="383" spans="1:29" ht="15.75" customHeight="1">
      <c r="A383" s="40" t="s">
        <v>140</v>
      </c>
      <c r="B383" s="43" t="s">
        <v>12</v>
      </c>
      <c r="C383" s="44" t="s">
        <v>85</v>
      </c>
      <c r="D383" s="43" t="s">
        <v>127</v>
      </c>
      <c r="E383" s="72">
        <v>54.153599999999997</v>
      </c>
      <c r="F383" s="71"/>
      <c r="G383" s="40" t="s">
        <v>4</v>
      </c>
      <c r="H383" s="40" t="s">
        <v>655</v>
      </c>
      <c r="I383" s="40" t="str">
        <f>IF(J383&lt;=20,"Surface Bureau (SB)",IF(J383&lt;=40,"Surf de Réunion (SR)",IF(J383&lt;=100,"Surf Annexe de Travail (SAT)",IF(J383&lt;=110,"Surf Légale &amp; Sociale (SLS)",IF(J383&lt;=125,"Surf spécifique (SP)",IF(J383&lt;=155,"Surf Services Généraux (SSG)",IF(J383&lt;=165,"Restauration",IF(J383&lt;=180,"Logt de fonction",IF(J383&lt;=195,"Autres surf",IF(J383&lt;=210,"Elts structurels",IF(J383&lt;=230,"Local technique",IF(J383&lt;=240,"Caves et sous-sols",IF(J383&lt;=300,"Circulation",IF(J383&lt;=309,"Combles, caves et ss-sols",IF(J383&lt;=315,"Prolongt ext",IF(J383&lt;=330,"Parking ss-terrain",IF(J383&lt;=350,"Terrasse",IF(J383&lt;=405,"Vides dont trémies","Marches et rampes"))))))))))))))))))</f>
        <v>Surf spécifique (SP)</v>
      </c>
      <c r="J383" s="40">
        <v>120</v>
      </c>
      <c r="K383" s="39" t="str">
        <f>IF(J383&lt;=48,E383,"")</f>
        <v/>
      </c>
      <c r="L383" s="39">
        <f>IF($J383&lt;=193,$E383,"")</f>
        <v>54.153599999999997</v>
      </c>
      <c r="M383" s="39">
        <f>IF($J383&lt;=243,$E383,"")</f>
        <v>54.153599999999997</v>
      </c>
      <c r="N383" s="39">
        <f>IF($J383&lt;=413,$E383,"")</f>
        <v>54.153599999999997</v>
      </c>
      <c r="O383" s="1">
        <v>1</v>
      </c>
      <c r="P383" s="4"/>
      <c r="T383" s="4"/>
      <c r="U383" s="4"/>
      <c r="V383" s="4"/>
      <c r="W383" s="4"/>
      <c r="X383" s="4"/>
      <c r="Y383" s="4"/>
      <c r="Z383" s="4"/>
      <c r="AA383" s="4"/>
      <c r="AB383" s="4"/>
      <c r="AC383" s="4"/>
    </row>
    <row r="384" spans="1:29" ht="15.75" customHeight="1">
      <c r="A384" s="40" t="s">
        <v>139</v>
      </c>
      <c r="B384" s="43" t="s">
        <v>12</v>
      </c>
      <c r="C384" s="44" t="s">
        <v>6</v>
      </c>
      <c r="D384" s="43" t="s">
        <v>127</v>
      </c>
      <c r="E384" s="96"/>
      <c r="F384" s="71">
        <v>1</v>
      </c>
      <c r="G384" s="40" t="s">
        <v>4</v>
      </c>
      <c r="H384" s="40" t="s">
        <v>118</v>
      </c>
      <c r="I384" s="40" t="str">
        <f>IF(J384&lt;=20,"Surface Bureau (SB)",IF(J384&lt;=40,"Surf de Réunion (SR)",IF(J384&lt;=100,"Surf Annexe de Travail (SAT)",IF(J384&lt;=110,"Surf Légale &amp; Sociale (SLS)",IF(J384&lt;=125,"Surf spécifique (SP)",IF(J384&lt;=155,"Surf Services Généraux (SSG)",IF(J384&lt;=165,"Restauration",IF(J384&lt;=180,"Logt de fonction",IF(J384&lt;=195,"Autres surf",IF(J384&lt;=210,"Elts structurels",IF(J384&lt;=230,"Local technique",IF(J384&lt;=240,"Caves et sous-sols",IF(J384&lt;=300,"Circulation",IF(J384&lt;=309,"Combles, caves et ss-sols",IF(J384&lt;=315,"Prolongt ext",IF(J384&lt;=330,"Parking ss-terrain",IF(J384&lt;=350,"Terrasse",IF(J384&lt;=405,"Vides dont trémies","Marches et rampes"))))))))))))))))))</f>
        <v>Surface Bureau (SB)</v>
      </c>
      <c r="J384" s="40">
        <v>1</v>
      </c>
      <c r="K384" s="39">
        <f>IF(J384&lt;=48,E384,"")</f>
        <v>0</v>
      </c>
      <c r="L384" s="39">
        <f>IF($J384&lt;=193,$E384,"")</f>
        <v>0</v>
      </c>
      <c r="M384" s="39">
        <f>IF($J384&lt;=243,$E384,"")</f>
        <v>0</v>
      </c>
      <c r="N384" s="39">
        <f>IF($J384&lt;=413,$E384,"")</f>
        <v>0</v>
      </c>
      <c r="O384" s="1">
        <v>1</v>
      </c>
      <c r="P384" s="4"/>
      <c r="T384" s="4"/>
      <c r="U384" s="4"/>
      <c r="V384" s="4"/>
      <c r="W384" s="4"/>
      <c r="X384" s="4"/>
      <c r="Y384" s="4"/>
      <c r="Z384" s="4"/>
      <c r="AA384" s="4"/>
      <c r="AB384" s="4"/>
      <c r="AC384" s="4"/>
    </row>
    <row r="385" spans="1:29" ht="15.75" customHeight="1">
      <c r="A385" s="40" t="s">
        <v>138</v>
      </c>
      <c r="B385" s="43" t="s">
        <v>12</v>
      </c>
      <c r="C385" s="44" t="s">
        <v>6</v>
      </c>
      <c r="D385" s="43" t="s">
        <v>127</v>
      </c>
      <c r="E385" s="72">
        <v>19.98</v>
      </c>
      <c r="F385" s="71">
        <v>1</v>
      </c>
      <c r="G385" s="40" t="s">
        <v>4</v>
      </c>
      <c r="H385" s="40" t="s">
        <v>118</v>
      </c>
      <c r="I385" s="40" t="str">
        <f>IF(J385&lt;=20,"Surface Bureau (SB)",IF(J385&lt;=40,"Surf de Réunion (SR)",IF(J385&lt;=100,"Surf Annexe de Travail (SAT)",IF(J385&lt;=110,"Surf Légale &amp; Sociale (SLS)",IF(J385&lt;=125,"Surf spécifique (SP)",IF(J385&lt;=155,"Surf Services Généraux (SSG)",IF(J385&lt;=165,"Restauration",IF(J385&lt;=180,"Logt de fonction",IF(J385&lt;=195,"Autres surf",IF(J385&lt;=210,"Elts structurels",IF(J385&lt;=230,"Local technique",IF(J385&lt;=240,"Caves et sous-sols",IF(J385&lt;=300,"Circulation",IF(J385&lt;=309,"Combles, caves et ss-sols",IF(J385&lt;=315,"Prolongt ext",IF(J385&lt;=330,"Parking ss-terrain",IF(J385&lt;=350,"Terrasse",IF(J385&lt;=405,"Vides dont trémies","Marches et rampes"))))))))))))))))))</f>
        <v>Surface Bureau (SB)</v>
      </c>
      <c r="J385" s="40">
        <v>1</v>
      </c>
      <c r="K385" s="39">
        <f>IF(J385&lt;=48,E385,"")</f>
        <v>19.98</v>
      </c>
      <c r="L385" s="39">
        <f>IF($J385&lt;=193,$E385,"")</f>
        <v>19.98</v>
      </c>
      <c r="M385" s="39">
        <f>IF($J385&lt;=243,$E385,"")</f>
        <v>19.98</v>
      </c>
      <c r="N385" s="39">
        <f>IF($J385&lt;=413,$E385,"")</f>
        <v>19.98</v>
      </c>
      <c r="O385" s="1">
        <v>1</v>
      </c>
      <c r="P385" s="4"/>
      <c r="T385" s="4"/>
      <c r="U385" s="4"/>
      <c r="V385" s="4"/>
      <c r="W385" s="4"/>
      <c r="X385" s="4"/>
      <c r="Y385" s="4"/>
      <c r="Z385" s="4"/>
      <c r="AA385" s="4"/>
      <c r="AB385" s="4"/>
      <c r="AC385" s="4"/>
    </row>
    <row r="386" spans="1:29" ht="15.75" customHeight="1">
      <c r="A386" s="40" t="s">
        <v>137</v>
      </c>
      <c r="B386" s="43" t="s">
        <v>12</v>
      </c>
      <c r="C386" s="44" t="s">
        <v>6</v>
      </c>
      <c r="D386" s="43" t="s">
        <v>127</v>
      </c>
      <c r="E386" s="72">
        <v>19.98</v>
      </c>
      <c r="F386" s="71">
        <v>2</v>
      </c>
      <c r="G386" s="40" t="s">
        <v>4</v>
      </c>
      <c r="H386" s="40" t="s">
        <v>118</v>
      </c>
      <c r="I386" s="40" t="str">
        <f>IF(J386&lt;=20,"Surface Bureau (SB)",IF(J386&lt;=40,"Surf de Réunion (SR)",IF(J386&lt;=100,"Surf Annexe de Travail (SAT)",IF(J386&lt;=110,"Surf Légale &amp; Sociale (SLS)",IF(J386&lt;=125,"Surf spécifique (SP)",IF(J386&lt;=155,"Surf Services Généraux (SSG)",IF(J386&lt;=165,"Restauration",IF(J386&lt;=180,"Logt de fonction",IF(J386&lt;=195,"Autres surf",IF(J386&lt;=210,"Elts structurels",IF(J386&lt;=230,"Local technique",IF(J386&lt;=240,"Caves et sous-sols",IF(J386&lt;=300,"Circulation",IF(J386&lt;=309,"Combles, caves et ss-sols",IF(J386&lt;=315,"Prolongt ext",IF(J386&lt;=330,"Parking ss-terrain",IF(J386&lt;=350,"Terrasse",IF(J386&lt;=405,"Vides dont trémies","Marches et rampes"))))))))))))))))))</f>
        <v>Surface Bureau (SB)</v>
      </c>
      <c r="J386" s="40">
        <v>1</v>
      </c>
      <c r="K386" s="39">
        <f>IF(J386&lt;=48,E386,"")</f>
        <v>19.98</v>
      </c>
      <c r="L386" s="39">
        <f>IF($J386&lt;=193,$E386,"")</f>
        <v>19.98</v>
      </c>
      <c r="M386" s="39">
        <f>IF($J386&lt;=243,$E386,"")</f>
        <v>19.98</v>
      </c>
      <c r="N386" s="39">
        <f>IF($J386&lt;=413,$E386,"")</f>
        <v>19.98</v>
      </c>
      <c r="O386" s="1">
        <v>1</v>
      </c>
      <c r="P386" s="4"/>
      <c r="T386" s="4"/>
      <c r="U386" s="4"/>
      <c r="V386" s="4"/>
      <c r="W386" s="4"/>
      <c r="X386" s="4"/>
      <c r="Y386" s="4"/>
      <c r="Z386" s="4"/>
      <c r="AA386" s="4"/>
      <c r="AB386" s="4"/>
      <c r="AC386" s="4"/>
    </row>
    <row r="387" spans="1:29" ht="15.75" customHeight="1">
      <c r="A387" s="40" t="s">
        <v>136</v>
      </c>
      <c r="B387" s="43" t="s">
        <v>12</v>
      </c>
      <c r="C387" s="44" t="s">
        <v>135</v>
      </c>
      <c r="D387" s="43" t="s">
        <v>127</v>
      </c>
      <c r="E387" s="72">
        <v>13.05</v>
      </c>
      <c r="F387" s="71"/>
      <c r="G387" s="40" t="s">
        <v>4</v>
      </c>
      <c r="H387" s="40" t="s">
        <v>118</v>
      </c>
      <c r="I387" s="40" t="str">
        <f>IF(J387&lt;=20,"Surface Bureau (SB)",IF(J387&lt;=40,"Surf de Réunion (SR)",IF(J387&lt;=100,"Surf Annexe de Travail (SAT)",IF(J387&lt;=110,"Surf Légale &amp; Sociale (SLS)",IF(J387&lt;=125,"Surf spécifique (SP)",IF(J387&lt;=155,"Surf Services Généraux (SSG)",IF(J387&lt;=165,"Restauration",IF(J387&lt;=180,"Logt de fonction",IF(J387&lt;=195,"Autres surf",IF(J387&lt;=210,"Elts structurels",IF(J387&lt;=230,"Local technique",IF(J387&lt;=240,"Caves et sous-sols",IF(J387&lt;=300,"Circulation",IF(J387&lt;=309,"Combles, caves et ss-sols",IF(J387&lt;=315,"Prolongt ext",IF(J387&lt;=330,"Parking ss-terrain",IF(J387&lt;=350,"Terrasse",IF(J387&lt;=405,"Vides dont trémies","Marches et rampes"))))))))))))))))))</f>
        <v>Surface Bureau (SB)</v>
      </c>
      <c r="J387" s="40">
        <v>2</v>
      </c>
      <c r="K387" s="39">
        <f>IF(J387&lt;=48,E387,"")</f>
        <v>13.05</v>
      </c>
      <c r="L387" s="39">
        <f>IF($J387&lt;=193,$E387,"")</f>
        <v>13.05</v>
      </c>
      <c r="M387" s="39">
        <f>IF($J387&lt;=243,$E387,"")</f>
        <v>13.05</v>
      </c>
      <c r="N387" s="39">
        <f>IF($J387&lt;=413,$E387,"")</f>
        <v>13.05</v>
      </c>
      <c r="O387" s="1">
        <v>1</v>
      </c>
      <c r="P387" s="4"/>
      <c r="T387" s="4"/>
      <c r="U387" s="4"/>
      <c r="V387" s="4"/>
      <c r="W387" s="4"/>
      <c r="X387" s="4"/>
      <c r="Y387" s="4"/>
      <c r="Z387" s="4"/>
      <c r="AA387" s="4"/>
      <c r="AB387" s="4"/>
      <c r="AC387" s="4"/>
    </row>
    <row r="388" spans="1:29" ht="15.75" customHeight="1">
      <c r="A388" s="40" t="s">
        <v>134</v>
      </c>
      <c r="B388" s="43" t="s">
        <v>12</v>
      </c>
      <c r="C388" s="44" t="s">
        <v>6</v>
      </c>
      <c r="D388" s="43" t="s">
        <v>127</v>
      </c>
      <c r="E388" s="72">
        <v>13.051399999999999</v>
      </c>
      <c r="F388" s="71">
        <v>1</v>
      </c>
      <c r="G388" s="40" t="s">
        <v>4</v>
      </c>
      <c r="H388" s="40" t="s">
        <v>118</v>
      </c>
      <c r="I388" s="40" t="str">
        <f>IF(J388&lt;=20,"Surface Bureau (SB)",IF(J388&lt;=40,"Surf de Réunion (SR)",IF(J388&lt;=100,"Surf Annexe de Travail (SAT)",IF(J388&lt;=110,"Surf Légale &amp; Sociale (SLS)",IF(J388&lt;=125,"Surf spécifique (SP)",IF(J388&lt;=155,"Surf Services Généraux (SSG)",IF(J388&lt;=165,"Restauration",IF(J388&lt;=180,"Logt de fonction",IF(J388&lt;=195,"Autres surf",IF(J388&lt;=210,"Elts structurels",IF(J388&lt;=230,"Local technique",IF(J388&lt;=240,"Caves et sous-sols",IF(J388&lt;=300,"Circulation",IF(J388&lt;=309,"Combles, caves et ss-sols",IF(J388&lt;=315,"Prolongt ext",IF(J388&lt;=330,"Parking ss-terrain",IF(J388&lt;=350,"Terrasse",IF(J388&lt;=405,"Vides dont trémies","Marches et rampes"))))))))))))))))))</f>
        <v>Surface Bureau (SB)</v>
      </c>
      <c r="J388" s="40">
        <v>1</v>
      </c>
      <c r="K388" s="39">
        <f>IF(J388&lt;=48,E388,"")</f>
        <v>13.051399999999999</v>
      </c>
      <c r="L388" s="39">
        <f>IF($J388&lt;=193,$E388,"")</f>
        <v>13.051399999999999</v>
      </c>
      <c r="M388" s="39">
        <f>IF($J388&lt;=243,$E388,"")</f>
        <v>13.051399999999999</v>
      </c>
      <c r="N388" s="39">
        <f>IF($J388&lt;=413,$E388,"")</f>
        <v>13.051399999999999</v>
      </c>
      <c r="O388" s="1">
        <v>1</v>
      </c>
      <c r="P388" s="4"/>
      <c r="T388" s="4"/>
      <c r="U388" s="4"/>
      <c r="V388" s="4"/>
      <c r="W388" s="4"/>
      <c r="X388" s="4"/>
      <c r="Y388" s="4"/>
      <c r="Z388" s="4"/>
      <c r="AA388" s="4"/>
      <c r="AB388" s="4"/>
      <c r="AC388" s="4"/>
    </row>
    <row r="389" spans="1:29" ht="15.75" customHeight="1">
      <c r="A389" s="40" t="s">
        <v>133</v>
      </c>
      <c r="B389" s="43" t="s">
        <v>12</v>
      </c>
      <c r="C389" s="44" t="s">
        <v>6</v>
      </c>
      <c r="D389" s="43" t="s">
        <v>127</v>
      </c>
      <c r="E389" s="72">
        <v>19.86</v>
      </c>
      <c r="F389" s="71">
        <v>1</v>
      </c>
      <c r="G389" s="40" t="s">
        <v>4</v>
      </c>
      <c r="H389" s="40" t="s">
        <v>118</v>
      </c>
      <c r="I389" s="40" t="str">
        <f>IF(J389&lt;=20,"Surface Bureau (SB)",IF(J389&lt;=40,"Surf de Réunion (SR)",IF(J389&lt;=100,"Surf Annexe de Travail (SAT)",IF(J389&lt;=110,"Surf Légale &amp; Sociale (SLS)",IF(J389&lt;=125,"Surf spécifique (SP)",IF(J389&lt;=155,"Surf Services Généraux (SSG)",IF(J389&lt;=165,"Restauration",IF(J389&lt;=180,"Logt de fonction",IF(J389&lt;=195,"Autres surf",IF(J389&lt;=210,"Elts structurels",IF(J389&lt;=230,"Local technique",IF(J389&lt;=240,"Caves et sous-sols",IF(J389&lt;=300,"Circulation",IF(J389&lt;=309,"Combles, caves et ss-sols",IF(J389&lt;=315,"Prolongt ext",IF(J389&lt;=330,"Parking ss-terrain",IF(J389&lt;=350,"Terrasse",IF(J389&lt;=405,"Vides dont trémies","Marches et rampes"))))))))))))))))))</f>
        <v>Surface Bureau (SB)</v>
      </c>
      <c r="J389" s="40">
        <v>1</v>
      </c>
      <c r="K389" s="39">
        <f>IF(J389&lt;=48,E389,"")</f>
        <v>19.86</v>
      </c>
      <c r="L389" s="39">
        <f>IF($J389&lt;=193,$E389,"")</f>
        <v>19.86</v>
      </c>
      <c r="M389" s="39">
        <f>IF($J389&lt;=243,$E389,"")</f>
        <v>19.86</v>
      </c>
      <c r="N389" s="39">
        <f>IF($J389&lt;=413,$E389,"")</f>
        <v>19.86</v>
      </c>
      <c r="O389" s="1">
        <v>1</v>
      </c>
      <c r="P389" s="4"/>
      <c r="T389" s="4"/>
      <c r="U389" s="4"/>
      <c r="V389" s="4"/>
      <c r="W389" s="4"/>
      <c r="X389" s="4"/>
      <c r="Y389" s="4"/>
      <c r="Z389" s="4"/>
      <c r="AA389" s="4"/>
      <c r="AB389" s="4"/>
      <c r="AC389" s="4"/>
    </row>
    <row r="390" spans="1:29" ht="15.75" customHeight="1">
      <c r="A390" s="40" t="s">
        <v>132</v>
      </c>
      <c r="B390" s="43" t="s">
        <v>12</v>
      </c>
      <c r="C390" s="44" t="s">
        <v>6</v>
      </c>
      <c r="D390" s="43" t="s">
        <v>127</v>
      </c>
      <c r="E390" s="72">
        <v>19.73</v>
      </c>
      <c r="F390" s="71">
        <v>2</v>
      </c>
      <c r="G390" s="40" t="s">
        <v>4</v>
      </c>
      <c r="H390" s="40" t="s">
        <v>118</v>
      </c>
      <c r="I390" s="40" t="str">
        <f>IF(J390&lt;=20,"Surface Bureau (SB)",IF(J390&lt;=40,"Surf de Réunion (SR)",IF(J390&lt;=100,"Surf Annexe de Travail (SAT)",IF(J390&lt;=110,"Surf Légale &amp; Sociale (SLS)",IF(J390&lt;=125,"Surf spécifique (SP)",IF(J390&lt;=155,"Surf Services Généraux (SSG)",IF(J390&lt;=165,"Restauration",IF(J390&lt;=180,"Logt de fonction",IF(J390&lt;=195,"Autres surf",IF(J390&lt;=210,"Elts structurels",IF(J390&lt;=230,"Local technique",IF(J390&lt;=240,"Caves et sous-sols",IF(J390&lt;=300,"Circulation",IF(J390&lt;=309,"Combles, caves et ss-sols",IF(J390&lt;=315,"Prolongt ext",IF(J390&lt;=330,"Parking ss-terrain",IF(J390&lt;=350,"Terrasse",IF(J390&lt;=405,"Vides dont trémies","Marches et rampes"))))))))))))))))))</f>
        <v>Surface Bureau (SB)</v>
      </c>
      <c r="J390" s="40">
        <v>1</v>
      </c>
      <c r="K390" s="39">
        <f>IF(J390&lt;=48,E390,"")</f>
        <v>19.73</v>
      </c>
      <c r="L390" s="39">
        <f>IF($J390&lt;=193,$E390,"")</f>
        <v>19.73</v>
      </c>
      <c r="M390" s="39">
        <f>IF($J390&lt;=243,$E390,"")</f>
        <v>19.73</v>
      </c>
      <c r="N390" s="39">
        <f>IF($J390&lt;=413,$E390,"")</f>
        <v>19.73</v>
      </c>
      <c r="O390" s="1">
        <v>1</v>
      </c>
      <c r="P390" s="4"/>
      <c r="T390" s="4"/>
      <c r="U390" s="4"/>
      <c r="V390" s="4"/>
      <c r="W390" s="4"/>
      <c r="X390" s="4"/>
      <c r="Y390" s="4"/>
      <c r="Z390" s="4"/>
      <c r="AA390" s="4"/>
      <c r="AB390" s="4"/>
      <c r="AC390" s="4"/>
    </row>
    <row r="391" spans="1:29" ht="15.75" customHeight="1">
      <c r="A391" s="40" t="s">
        <v>131</v>
      </c>
      <c r="B391" s="43" t="s">
        <v>12</v>
      </c>
      <c r="C391" s="44" t="s">
        <v>85</v>
      </c>
      <c r="D391" s="43" t="s">
        <v>127</v>
      </c>
      <c r="E391" s="72">
        <v>54.12</v>
      </c>
      <c r="F391" s="71"/>
      <c r="G391" s="40" t="s">
        <v>4</v>
      </c>
      <c r="H391" s="40" t="s">
        <v>655</v>
      </c>
      <c r="I391" s="40" t="str">
        <f>IF(J391&lt;=20,"Surface Bureau (SB)",IF(J391&lt;=40,"Surf de Réunion (SR)",IF(J391&lt;=100,"Surf Annexe de Travail (SAT)",IF(J391&lt;=110,"Surf Légale &amp; Sociale (SLS)",IF(J391&lt;=125,"Surf spécifique (SP)",IF(J391&lt;=155,"Surf Services Généraux (SSG)",IF(J391&lt;=165,"Restauration",IF(J391&lt;=180,"Logt de fonction",IF(J391&lt;=195,"Autres surf",IF(J391&lt;=210,"Elts structurels",IF(J391&lt;=230,"Local technique",IF(J391&lt;=240,"Caves et sous-sols",IF(J391&lt;=300,"Circulation",IF(J391&lt;=309,"Combles, caves et ss-sols",IF(J391&lt;=315,"Prolongt ext",IF(J391&lt;=330,"Parking ss-terrain",IF(J391&lt;=350,"Terrasse",IF(J391&lt;=405,"Vides dont trémies","Marches et rampes"))))))))))))))))))</f>
        <v>Surf spécifique (SP)</v>
      </c>
      <c r="J391" s="40">
        <v>120</v>
      </c>
      <c r="K391" s="39" t="str">
        <f>IF(J391&lt;=48,E391,"")</f>
        <v/>
      </c>
      <c r="L391" s="39">
        <f>IF($J391&lt;=193,$E391,"")</f>
        <v>54.12</v>
      </c>
      <c r="M391" s="39">
        <f>IF($J391&lt;=243,$E391,"")</f>
        <v>54.12</v>
      </c>
      <c r="N391" s="39">
        <f>IF($J391&lt;=413,$E391,"")</f>
        <v>54.12</v>
      </c>
      <c r="O391" s="1">
        <v>1</v>
      </c>
      <c r="P391" s="4"/>
      <c r="T391" s="4"/>
      <c r="U391" s="4"/>
      <c r="V391" s="4"/>
      <c r="W391" s="4"/>
      <c r="X391" s="4"/>
      <c r="Y391" s="4"/>
      <c r="Z391" s="4"/>
      <c r="AA391" s="4"/>
      <c r="AB391" s="4"/>
      <c r="AC391" s="4"/>
    </row>
    <row r="392" spans="1:29" ht="15.75" customHeight="1">
      <c r="A392" s="40" t="s">
        <v>130</v>
      </c>
      <c r="B392" s="43" t="s">
        <v>12</v>
      </c>
      <c r="C392" s="44" t="s">
        <v>85</v>
      </c>
      <c r="D392" s="43" t="s">
        <v>127</v>
      </c>
      <c r="E392" s="72">
        <v>54.12</v>
      </c>
      <c r="F392" s="71"/>
      <c r="G392" s="40" t="s">
        <v>4</v>
      </c>
      <c r="H392" s="40" t="s">
        <v>655</v>
      </c>
      <c r="I392" s="40" t="str">
        <f>IF(J392&lt;=20,"Surface Bureau (SB)",IF(J392&lt;=40,"Surf de Réunion (SR)",IF(J392&lt;=100,"Surf Annexe de Travail (SAT)",IF(J392&lt;=110,"Surf Légale &amp; Sociale (SLS)",IF(J392&lt;=125,"Surf spécifique (SP)",IF(J392&lt;=155,"Surf Services Généraux (SSG)",IF(J392&lt;=165,"Restauration",IF(J392&lt;=180,"Logt de fonction",IF(J392&lt;=195,"Autres surf",IF(J392&lt;=210,"Elts structurels",IF(J392&lt;=230,"Local technique",IF(J392&lt;=240,"Caves et sous-sols",IF(J392&lt;=300,"Circulation",IF(J392&lt;=309,"Combles, caves et ss-sols",IF(J392&lt;=315,"Prolongt ext",IF(J392&lt;=330,"Parking ss-terrain",IF(J392&lt;=350,"Terrasse",IF(J392&lt;=405,"Vides dont trémies","Marches et rampes"))))))))))))))))))</f>
        <v>Surf spécifique (SP)</v>
      </c>
      <c r="J392" s="40">
        <v>120</v>
      </c>
      <c r="K392" s="39" t="str">
        <f>IF(J392&lt;=48,E392,"")</f>
        <v/>
      </c>
      <c r="L392" s="39">
        <f>IF($J392&lt;=193,$E392,"")</f>
        <v>54.12</v>
      </c>
      <c r="M392" s="39">
        <f>IF($J392&lt;=243,$E392,"")</f>
        <v>54.12</v>
      </c>
      <c r="N392" s="39">
        <f>IF($J392&lt;=413,$E392,"")</f>
        <v>54.12</v>
      </c>
      <c r="O392" s="1">
        <v>1</v>
      </c>
      <c r="P392" s="4"/>
      <c r="T392" s="4"/>
      <c r="U392" s="4"/>
      <c r="V392" s="4"/>
      <c r="W392" s="4"/>
      <c r="X392" s="4"/>
      <c r="Y392" s="4"/>
      <c r="Z392" s="4"/>
      <c r="AA392" s="4"/>
      <c r="AB392" s="4"/>
      <c r="AC392" s="4"/>
    </row>
    <row r="393" spans="1:29" ht="15.75" customHeight="1">
      <c r="A393" s="40" t="s">
        <v>129</v>
      </c>
      <c r="B393" s="43" t="s">
        <v>12</v>
      </c>
      <c r="C393" s="44" t="s">
        <v>6</v>
      </c>
      <c r="D393" s="43" t="s">
        <v>127</v>
      </c>
      <c r="E393" s="72">
        <v>20.170000000000002</v>
      </c>
      <c r="F393" s="71">
        <v>1</v>
      </c>
      <c r="G393" s="40" t="s">
        <v>4</v>
      </c>
      <c r="H393" s="40" t="s">
        <v>118</v>
      </c>
      <c r="I393" s="40" t="str">
        <f>IF(J393&lt;=20,"Surface Bureau (SB)",IF(J393&lt;=40,"Surf de Réunion (SR)",IF(J393&lt;=100,"Surf Annexe de Travail (SAT)",IF(J393&lt;=110,"Surf Légale &amp; Sociale (SLS)",IF(J393&lt;=125,"Surf spécifique (SP)",IF(J393&lt;=155,"Surf Services Généraux (SSG)",IF(J393&lt;=165,"Restauration",IF(J393&lt;=180,"Logt de fonction",IF(J393&lt;=195,"Autres surf",IF(J393&lt;=210,"Elts structurels",IF(J393&lt;=230,"Local technique",IF(J393&lt;=240,"Caves et sous-sols",IF(J393&lt;=300,"Circulation",IF(J393&lt;=309,"Combles, caves et ss-sols",IF(J393&lt;=315,"Prolongt ext",IF(J393&lt;=330,"Parking ss-terrain",IF(J393&lt;=350,"Terrasse",IF(J393&lt;=405,"Vides dont trémies","Marches et rampes"))))))))))))))))))</f>
        <v>Surface Bureau (SB)</v>
      </c>
      <c r="J393" s="40">
        <v>1</v>
      </c>
      <c r="K393" s="39">
        <f>IF(J393&lt;=48,E393,"")</f>
        <v>20.170000000000002</v>
      </c>
      <c r="L393" s="39">
        <f>IF($J393&lt;=193,$E393,"")</f>
        <v>20.170000000000002</v>
      </c>
      <c r="M393" s="39">
        <f>IF($J393&lt;=243,$E393,"")</f>
        <v>20.170000000000002</v>
      </c>
      <c r="N393" s="39">
        <f>IF($J393&lt;=413,$E393,"")</f>
        <v>20.170000000000002</v>
      </c>
      <c r="O393" s="1">
        <v>1</v>
      </c>
      <c r="P393" s="4"/>
      <c r="T393" s="4"/>
      <c r="U393" s="4"/>
      <c r="V393" s="4"/>
      <c r="W393" s="4"/>
      <c r="X393" s="4"/>
      <c r="Y393" s="4"/>
      <c r="Z393" s="4"/>
      <c r="AA393" s="4"/>
      <c r="AB393" s="4"/>
      <c r="AC393" s="4"/>
    </row>
    <row r="394" spans="1:29" ht="15.75" customHeight="1">
      <c r="A394" s="40" t="s">
        <v>128</v>
      </c>
      <c r="B394" s="43" t="s">
        <v>12</v>
      </c>
      <c r="C394" s="44" t="s">
        <v>6</v>
      </c>
      <c r="D394" s="43" t="s">
        <v>127</v>
      </c>
      <c r="E394" s="72">
        <v>20.09</v>
      </c>
      <c r="F394" s="71">
        <v>2</v>
      </c>
      <c r="G394" s="40" t="s">
        <v>4</v>
      </c>
      <c r="H394" s="40" t="s">
        <v>118</v>
      </c>
      <c r="I394" s="40" t="str">
        <f>IF(J394&lt;=20,"Surface Bureau (SB)",IF(J394&lt;=40,"Surf de Réunion (SR)",IF(J394&lt;=100,"Surf Annexe de Travail (SAT)",IF(J394&lt;=110,"Surf Légale &amp; Sociale (SLS)",IF(J394&lt;=125,"Surf spécifique (SP)",IF(J394&lt;=155,"Surf Services Généraux (SSG)",IF(J394&lt;=165,"Restauration",IF(J394&lt;=180,"Logt de fonction",IF(J394&lt;=195,"Autres surf",IF(J394&lt;=210,"Elts structurels",IF(J394&lt;=230,"Local technique",IF(J394&lt;=240,"Caves et sous-sols",IF(J394&lt;=300,"Circulation",IF(J394&lt;=309,"Combles, caves et ss-sols",IF(J394&lt;=315,"Prolongt ext",IF(J394&lt;=330,"Parking ss-terrain",IF(J394&lt;=350,"Terrasse",IF(J394&lt;=405,"Vides dont trémies","Marches et rampes"))))))))))))))))))</f>
        <v>Surface Bureau (SB)</v>
      </c>
      <c r="J394" s="40">
        <v>1</v>
      </c>
      <c r="K394" s="39">
        <f>IF(J394&lt;=48,E394,"")</f>
        <v>20.09</v>
      </c>
      <c r="L394" s="39">
        <f>IF($J394&lt;=193,$E394,"")</f>
        <v>20.09</v>
      </c>
      <c r="M394" s="39">
        <f>IF($J394&lt;=243,$E394,"")</f>
        <v>20.09</v>
      </c>
      <c r="N394" s="39">
        <f>IF($J394&lt;=413,$E394,"")</f>
        <v>20.09</v>
      </c>
      <c r="O394" s="1">
        <v>1</v>
      </c>
      <c r="P394" s="4"/>
      <c r="T394" s="4"/>
      <c r="U394" s="4"/>
      <c r="V394" s="4"/>
      <c r="W394" s="4"/>
      <c r="X394" s="4"/>
      <c r="Y394" s="4"/>
      <c r="Z394" s="4"/>
      <c r="AA394" s="4"/>
      <c r="AB394" s="4"/>
      <c r="AC394" s="4"/>
    </row>
    <row r="395" spans="1:29" ht="15.75" customHeight="1">
      <c r="A395" s="40"/>
      <c r="B395" s="40" t="s">
        <v>12</v>
      </c>
      <c r="C395" s="44" t="s">
        <v>76</v>
      </c>
      <c r="D395" s="40" t="s">
        <v>127</v>
      </c>
      <c r="E395" s="72">
        <v>189.05029999999999</v>
      </c>
      <c r="F395" s="71"/>
      <c r="G395" s="40" t="s">
        <v>4</v>
      </c>
      <c r="H395" s="40" t="s">
        <v>667</v>
      </c>
      <c r="I395" s="40" t="str">
        <f>IF(J395&lt;=20,"Surface Bureau (SB)",IF(J395&lt;=40,"Surf de Réunion (SR)",IF(J395&lt;=100,"Surf Annexe de Travail (SAT)",IF(J395&lt;=110,"Surf Légale &amp; Sociale (SLS)",IF(J395&lt;=125,"Surf spécifique (SP)",IF(J395&lt;=155,"Surf Services Généraux (SSG)",IF(J395&lt;=165,"Restauration",IF(J395&lt;=180,"Logt de fonction",IF(J395&lt;=195,"Autres surf",IF(J395&lt;=210,"Elts structurels",IF(J395&lt;=230,"Local technique",IF(J395&lt;=240,"Caves et sous-sols",IF(J395&lt;=300,"Circulation",IF(J395&lt;=309,"Combles, caves et ss-sols",IF(J395&lt;=315,"Prolongt ext",IF(J395&lt;=330,"Parking ss-terrain",IF(J395&lt;=350,"Terrasse",IF(J395&lt;=405,"Vides dont trémies","Marches et rampes"))))))))))))))))))</f>
        <v>Surf spécifique (SP)</v>
      </c>
      <c r="J395" s="40">
        <v>111</v>
      </c>
      <c r="K395" s="39" t="str">
        <f>IF(J395&lt;=48,E395,"")</f>
        <v/>
      </c>
      <c r="L395" s="39">
        <f>IF($J395&lt;=193,$E395,"")</f>
        <v>189.05029999999999</v>
      </c>
      <c r="M395" s="39">
        <f>IF($J395&lt;=243,$E395,"")</f>
        <v>189.05029999999999</v>
      </c>
      <c r="N395" s="39">
        <f>IF($J395&lt;=413,$E395,"")</f>
        <v>189.05029999999999</v>
      </c>
      <c r="O395" s="1">
        <v>1</v>
      </c>
      <c r="P395" s="4"/>
      <c r="T395" s="4"/>
      <c r="U395" s="4"/>
      <c r="V395" s="4"/>
      <c r="W395" s="4"/>
      <c r="X395" s="4"/>
      <c r="Y395" s="4"/>
      <c r="Z395" s="4"/>
      <c r="AA395" s="4"/>
      <c r="AB395" s="4"/>
      <c r="AC395" s="4"/>
    </row>
    <row r="396" spans="1:29" ht="15.75" customHeight="1" thickBot="1">
      <c r="A396" s="26"/>
      <c r="B396" s="26" t="s">
        <v>12</v>
      </c>
      <c r="C396" s="51" t="s">
        <v>81</v>
      </c>
      <c r="D396" s="26" t="s">
        <v>127</v>
      </c>
      <c r="E396" s="28">
        <v>17.391400000000001</v>
      </c>
      <c r="F396" s="41"/>
      <c r="G396" s="40" t="s">
        <v>4</v>
      </c>
      <c r="H396" s="40" t="s">
        <v>654</v>
      </c>
      <c r="I396" s="26" t="str">
        <f>IF(J396&lt;=20,"Surface Bureau (SB)",IF(J396&lt;=40,"Surf de Réunion (SR)",IF(J396&lt;=100,"Surf Annexe de Travail (SAT)",IF(J396&lt;=110,"Surf Légale &amp; Sociale (SLS)",IF(J396&lt;=125,"Surf spécifique (SP)",IF(J396&lt;=155,"Surf Services Généraux (SSG)",IF(J396&lt;=165,"Restauration",IF(J396&lt;=180,"Logt de fonction",IF(J396&lt;=195,"Autres surf",IF(J396&lt;=210,"Elts structurels",IF(J396&lt;=230,"Local technique",IF(J396&lt;=240,"Caves et sous-sols",IF(J396&lt;=300,"Circulation",IF(J396&lt;=309,"Combles, caves et ss-sols",IF(J396&lt;=315,"Prolongt ext",IF(J396&lt;=330,"Parking ss-terrain",IF(J396&lt;=350,"Terrasse",IF(J396&lt;=405,"Vides dont trémies","Marches et rampes"))))))))))))))))))</f>
        <v>Vides dont trémies</v>
      </c>
      <c r="J396" s="26">
        <v>401</v>
      </c>
      <c r="K396" s="25" t="str">
        <f>IF(J396&lt;=48,E396,"")</f>
        <v/>
      </c>
      <c r="L396" s="25" t="str">
        <f>IF($J396&lt;=193,$E396,"")</f>
        <v/>
      </c>
      <c r="M396" s="25" t="str">
        <f>IF($J396&lt;=243,$E396,"")</f>
        <v/>
      </c>
      <c r="N396" s="25">
        <f>IF($J396&lt;=413,$E396,"")</f>
        <v>17.391400000000001</v>
      </c>
      <c r="O396" s="4"/>
      <c r="P396" s="4"/>
      <c r="T396" s="4"/>
      <c r="U396" s="4"/>
      <c r="V396" s="4"/>
      <c r="W396" s="4"/>
      <c r="X396" s="4"/>
      <c r="Y396" s="4"/>
      <c r="Z396" s="4"/>
      <c r="AA396" s="4"/>
      <c r="AB396" s="4"/>
      <c r="AC396" s="4"/>
    </row>
    <row r="397" spans="1:29" ht="15.75" customHeight="1" thickBot="1">
      <c r="A397" s="24"/>
      <c r="B397" s="22"/>
      <c r="C397" s="23" t="s">
        <v>10</v>
      </c>
      <c r="D397" s="22"/>
      <c r="E397" s="20">
        <f>(SUBTOTAL(9,E375:E396))</f>
        <v>689.44669999999996</v>
      </c>
      <c r="F397" s="21">
        <f>(SUBTOTAL(9,F375:F396))</f>
        <v>20</v>
      </c>
      <c r="G397" s="20"/>
      <c r="H397" s="40"/>
      <c r="I397" s="20"/>
      <c r="J397" s="20"/>
      <c r="K397" s="19">
        <f>(SUBTOTAL(9,K375:K396))</f>
        <v>287.00139999999993</v>
      </c>
      <c r="L397" s="19">
        <f>(SUBTOTAL(9,L374:L395))</f>
        <v>672.05529999999999</v>
      </c>
      <c r="M397" s="19">
        <f>(SUBTOTAL(9,M375:M396))</f>
        <v>672.05529999999999</v>
      </c>
      <c r="N397" s="19">
        <f>(SUBTOTAL(9,N375:N396))</f>
        <v>689.44669999999996</v>
      </c>
    </row>
    <row r="398" spans="1:29" ht="15.75" customHeight="1" thickBot="1">
      <c r="A398" s="3"/>
      <c r="B398" s="68"/>
      <c r="C398" s="4"/>
      <c r="D398" s="64" t="s">
        <v>126</v>
      </c>
      <c r="E398" s="16">
        <f>SUBTOTAL(9,E352:E396)</f>
        <v>1794.7262000000001</v>
      </c>
      <c r="F398" s="15">
        <f>SUBTOTAL(9,F352:F396)</f>
        <v>51</v>
      </c>
      <c r="G398" s="14"/>
      <c r="H398" s="40"/>
      <c r="I398" s="14"/>
      <c r="J398" s="14"/>
      <c r="K398" s="13">
        <f>SUBTOTAL(9,K352:K396)</f>
        <v>584.75139999999999</v>
      </c>
      <c r="L398" s="13">
        <f>SUBTOTAL(9,L352:L396)</f>
        <v>1765.7057</v>
      </c>
      <c r="M398" s="13">
        <f>SUBTOTAL(9,M352:M396)</f>
        <v>1765.7057</v>
      </c>
      <c r="N398" s="13">
        <f>SUBTOTAL(9,N352:N396)</f>
        <v>1794.7262000000001</v>
      </c>
      <c r="O398" s="4"/>
      <c r="P398" s="4"/>
      <c r="T398" s="4"/>
      <c r="U398" s="4"/>
      <c r="V398" s="4"/>
      <c r="W398" s="4"/>
      <c r="X398" s="4"/>
      <c r="Y398" s="4"/>
      <c r="Z398" s="4"/>
      <c r="AA398" s="4"/>
      <c r="AB398" s="4"/>
      <c r="AC398" s="4"/>
    </row>
    <row r="399" spans="1:29" ht="19.5" customHeight="1" thickBot="1">
      <c r="A399" s="63" t="s">
        <v>80</v>
      </c>
      <c r="B399" s="60"/>
      <c r="C399" s="60"/>
      <c r="D399" s="60"/>
      <c r="E399" s="95"/>
      <c r="F399" s="94"/>
      <c r="G399" s="60"/>
      <c r="H399" s="40"/>
      <c r="I399" s="60"/>
      <c r="J399" s="60"/>
      <c r="K399" s="60"/>
      <c r="L399" s="60"/>
      <c r="M399" s="60"/>
      <c r="N399" s="60"/>
    </row>
    <row r="400" spans="1:29" ht="15.75" customHeight="1">
      <c r="A400" s="45" t="s">
        <v>125</v>
      </c>
      <c r="B400" s="58" t="s">
        <v>17</v>
      </c>
      <c r="C400" s="44" t="s">
        <v>118</v>
      </c>
      <c r="D400" s="93" t="s">
        <v>80</v>
      </c>
      <c r="E400" s="56">
        <v>30.560199999999998</v>
      </c>
      <c r="F400" s="55">
        <v>4</v>
      </c>
      <c r="G400" s="52" t="s">
        <v>4</v>
      </c>
      <c r="H400" s="40" t="s">
        <v>118</v>
      </c>
      <c r="I400" s="40" t="str">
        <f>IF(J400&lt;=20,"Surface Bureau (SB)",IF(J400&lt;=40,"Surf de Réunion (SR)",IF(J400&lt;=100,"Surf Annexe de Travail (SAT)",IF(J400&lt;=110,"Surf Légale &amp; Sociale (SLS)",IF(J400&lt;=125,"Surf spécifique (SP)",IF(J400&lt;=155,"Surf Services Généraux (SSG)",IF(J400&lt;=165,"Restauration",IF(J400&lt;=180,"Logt de fonction",IF(J400&lt;=195,"Autres surf",IF(J400&lt;=210,"Elts structurels",IF(J400&lt;=230,"Local technique",IF(J400&lt;=240,"Caves et sous-sols",IF(J400&lt;=300,"Circulation",IF(J400&lt;=309,"Combles, caves et ss-sols",IF(J400&lt;=315,"Prolongt ext",IF(J400&lt;=330,"Parking ss-terrain",IF(J400&lt;=350,"Terrasse",IF(J400&lt;=405,"Vides dont trémies","Marches et rampes"))))))))))))))))))</f>
        <v>Surface Bureau (SB)</v>
      </c>
      <c r="J400" s="40">
        <v>1</v>
      </c>
      <c r="K400" s="32">
        <f>IF(J400&lt;=48,E400,"")</f>
        <v>30.560199999999998</v>
      </c>
      <c r="L400" s="32">
        <f>IF($J400&lt;=193,$E400,"")</f>
        <v>30.560199999999998</v>
      </c>
      <c r="M400" s="32">
        <f>IF($J400&lt;=243,$E400,"")</f>
        <v>30.560199999999998</v>
      </c>
      <c r="N400" s="32">
        <f>IF($J400&lt;=413,$E400,"")</f>
        <v>30.560199999999998</v>
      </c>
      <c r="O400" s="1">
        <v>1</v>
      </c>
    </row>
    <row r="401" spans="1:15" ht="15.75" customHeight="1">
      <c r="A401" s="45" t="s">
        <v>125</v>
      </c>
      <c r="B401" s="40" t="s">
        <v>17</v>
      </c>
      <c r="C401" s="44" t="s">
        <v>108</v>
      </c>
      <c r="D401" s="43" t="s">
        <v>80</v>
      </c>
      <c r="E401" s="56">
        <v>11.138500000000001</v>
      </c>
      <c r="F401" s="55"/>
      <c r="G401" s="52" t="s">
        <v>4</v>
      </c>
      <c r="H401" s="40" t="s">
        <v>656</v>
      </c>
      <c r="I401" s="40" t="str">
        <f>IF(J401&lt;=20,"Surface Bureau (SB)",IF(J401&lt;=40,"Surf de Réunion (SR)",IF(J401&lt;=100,"Surf Annexe de Travail (SAT)",IF(J401&lt;=110,"Surf Légale &amp; Sociale (SLS)",IF(J401&lt;=125,"Surf spécifique (SP)",IF(J401&lt;=155,"Surf Services Généraux (SSG)",IF(J401&lt;=165,"Restauration",IF(J401&lt;=180,"Logt de fonction",IF(J401&lt;=195,"Autres surf",IF(J401&lt;=210,"Elts structurels",IF(J401&lt;=230,"Local technique",IF(J401&lt;=240,"Caves et sous-sols",IF(J401&lt;=300,"Circulation",IF(J401&lt;=309,"Combles, caves et ss-sols",IF(J401&lt;=315,"Prolongt ext",IF(J401&lt;=330,"Parking ss-terrain",IF(J401&lt;=350,"Terrasse",IF(J401&lt;=405,"Vides dont trémies","Marches et rampes"))))))))))))))))))</f>
        <v>Surface Bureau (SB)</v>
      </c>
      <c r="J401" s="40">
        <v>3</v>
      </c>
      <c r="K401" s="39">
        <f>IF(J401&lt;=48,E401,"")</f>
        <v>11.138500000000001</v>
      </c>
      <c r="L401" s="39">
        <f>IF($J401&lt;=193,$E401,"")</f>
        <v>11.138500000000001</v>
      </c>
      <c r="M401" s="39">
        <f>IF($J401&lt;=243,$E401,"")</f>
        <v>11.138500000000001</v>
      </c>
      <c r="N401" s="39">
        <f>IF($J401&lt;=413,$E401,"")</f>
        <v>11.138500000000001</v>
      </c>
      <c r="O401" s="1">
        <v>1</v>
      </c>
    </row>
    <row r="402" spans="1:15" ht="15.75" customHeight="1">
      <c r="A402" s="45" t="s">
        <v>125</v>
      </c>
      <c r="B402" s="40" t="s">
        <v>17</v>
      </c>
      <c r="C402" s="44" t="s">
        <v>85</v>
      </c>
      <c r="D402" s="43" t="s">
        <v>80</v>
      </c>
      <c r="E402" s="56">
        <v>72.6678</v>
      </c>
      <c r="F402" s="55"/>
      <c r="G402" s="52" t="s">
        <v>4</v>
      </c>
      <c r="H402" s="40" t="s">
        <v>655</v>
      </c>
      <c r="I402" s="40" t="str">
        <f>IF(J402&lt;=20,"Surface Bureau (SB)",IF(J402&lt;=40,"Surf de Réunion (SR)",IF(J402&lt;=100,"Surf Annexe de Travail (SAT)",IF(J402&lt;=110,"Surf Légale &amp; Sociale (SLS)",IF(J402&lt;=125,"Surf spécifique (SP)",IF(J402&lt;=155,"Surf Services Généraux (SSG)",IF(J402&lt;=165,"Restauration",IF(J402&lt;=180,"Logt de fonction",IF(J402&lt;=195,"Autres surf",IF(J402&lt;=210,"Elts structurels",IF(J402&lt;=230,"Local technique",IF(J402&lt;=240,"Caves et sous-sols",IF(J402&lt;=300,"Circulation",IF(J402&lt;=309,"Combles, caves et ss-sols",IF(J402&lt;=315,"Prolongt ext",IF(J402&lt;=330,"Parking ss-terrain",IF(J402&lt;=350,"Terrasse",IF(J402&lt;=405,"Vides dont trémies","Marches et rampes"))))))))))))))))))</f>
        <v>Surf spécifique (SP)</v>
      </c>
      <c r="J402" s="40">
        <v>120</v>
      </c>
      <c r="K402" s="39" t="str">
        <f>IF(J402&lt;=48,E402,"")</f>
        <v/>
      </c>
      <c r="L402" s="39">
        <f>IF($J402&lt;=193,$E402,"")</f>
        <v>72.6678</v>
      </c>
      <c r="M402" s="39">
        <f>IF($J402&lt;=243,$E402,"")</f>
        <v>72.6678</v>
      </c>
      <c r="N402" s="39">
        <f>IF($J402&lt;=413,$E402,"")</f>
        <v>72.6678</v>
      </c>
      <c r="O402" s="1">
        <v>1</v>
      </c>
    </row>
    <row r="403" spans="1:15" ht="15.75" customHeight="1">
      <c r="A403" s="45" t="s">
        <v>124</v>
      </c>
      <c r="B403" s="40" t="s">
        <v>17</v>
      </c>
      <c r="C403" s="44" t="s">
        <v>85</v>
      </c>
      <c r="D403" s="43" t="s">
        <v>80</v>
      </c>
      <c r="E403" s="56">
        <v>20.724</v>
      </c>
      <c r="F403" s="55"/>
      <c r="G403" s="52" t="s">
        <v>4</v>
      </c>
      <c r="H403" s="40" t="s">
        <v>655</v>
      </c>
      <c r="I403" s="40" t="str">
        <f>IF(J403&lt;=20,"Surface Bureau (SB)",IF(J403&lt;=40,"Surf de Réunion (SR)",IF(J403&lt;=100,"Surf Annexe de Travail (SAT)",IF(J403&lt;=110,"Surf Légale &amp; Sociale (SLS)",IF(J403&lt;=125,"Surf spécifique (SP)",IF(J403&lt;=155,"Surf Services Généraux (SSG)",IF(J403&lt;=165,"Restauration",IF(J403&lt;=180,"Logt de fonction",IF(J403&lt;=195,"Autres surf",IF(J403&lt;=210,"Elts structurels",IF(J403&lt;=230,"Local technique",IF(J403&lt;=240,"Caves et sous-sols",IF(J403&lt;=300,"Circulation",IF(J403&lt;=309,"Combles, caves et ss-sols",IF(J403&lt;=315,"Prolongt ext",IF(J403&lt;=330,"Parking ss-terrain",IF(J403&lt;=350,"Terrasse",IF(J403&lt;=405,"Vides dont trémies","Marches et rampes"))))))))))))))))))</f>
        <v>Surf spécifique (SP)</v>
      </c>
      <c r="J403" s="40">
        <v>120</v>
      </c>
      <c r="K403" s="39" t="str">
        <f>IF(J403&lt;=48,E403,"")</f>
        <v/>
      </c>
      <c r="L403" s="39">
        <f>IF($J403&lt;=193,$E403,"")</f>
        <v>20.724</v>
      </c>
      <c r="M403" s="39">
        <f>IF($J403&lt;=243,$E403,"")</f>
        <v>20.724</v>
      </c>
      <c r="N403" s="39">
        <f>IF($J403&lt;=413,$E403,"")</f>
        <v>20.724</v>
      </c>
      <c r="O403" s="1">
        <v>1</v>
      </c>
    </row>
    <row r="404" spans="1:15" ht="15.75" customHeight="1">
      <c r="A404" s="45" t="s">
        <v>123</v>
      </c>
      <c r="B404" s="40" t="s">
        <v>17</v>
      </c>
      <c r="C404" s="44" t="s">
        <v>122</v>
      </c>
      <c r="D404" s="43" t="s">
        <v>80</v>
      </c>
      <c r="E404" s="56">
        <v>41.4</v>
      </c>
      <c r="F404" s="55">
        <v>5</v>
      </c>
      <c r="G404" s="52" t="s">
        <v>4</v>
      </c>
      <c r="H404" s="40" t="s">
        <v>118</v>
      </c>
      <c r="I404" s="52" t="str">
        <f>IF(J404&lt;=20,"Surface Bureau (SB)",IF(J404&lt;=40,"Surf de Réunion (SR)",IF(J404&lt;=100,"Surf Annexe de Travail (SAT)",IF(J404&lt;=110,"Surf Légale &amp; Sociale (SLS)",IF(J404&lt;=125,"Surf spécifique (SP)",IF(J404&lt;=155,"Surf Services Généraux (SSG)",IF(J404&lt;=165,"Restauration",IF(J404&lt;=180,"Logt de fonction",IF(J404&lt;=195,"Autres surf",IF(J404&lt;=210,"Elts structurels",IF(J404&lt;=230,"Local technique",IF(J404&lt;=240,"Caves et sous-sols",IF(J404&lt;=300,"Circulation",IF(J404&lt;=309,"Combles, caves et ss-sols",IF(J404&lt;=315,"Prolongt ext",IF(J404&lt;=330,"Parking ss-terrain",IF(J404&lt;=350,"Terrasse",IF(J404&lt;=405,"Vides dont trémies","Marches et rampes"))))))))))))))))))</f>
        <v>Surf de Réunion (SR)</v>
      </c>
      <c r="J404" s="75">
        <v>21</v>
      </c>
      <c r="K404" s="39">
        <f>IF(J404&lt;=48,E404,"")</f>
        <v>41.4</v>
      </c>
      <c r="L404" s="39">
        <f>IF($J404&lt;=193,$E404,"")</f>
        <v>41.4</v>
      </c>
      <c r="M404" s="39">
        <f>IF($J404&lt;=243,$E404,"")</f>
        <v>41.4</v>
      </c>
      <c r="N404" s="39">
        <f>IF($J404&lt;=413,$E404,"")</f>
        <v>41.4</v>
      </c>
      <c r="O404" s="1">
        <v>1</v>
      </c>
    </row>
    <row r="405" spans="1:15" ht="15.75" customHeight="1">
      <c r="A405" s="45" t="s">
        <v>121</v>
      </c>
      <c r="B405" s="40" t="s">
        <v>17</v>
      </c>
      <c r="C405" s="44" t="s">
        <v>6</v>
      </c>
      <c r="D405" s="43" t="s">
        <v>80</v>
      </c>
      <c r="E405" s="56">
        <v>25.47</v>
      </c>
      <c r="F405" s="55">
        <v>8</v>
      </c>
      <c r="G405" s="52" t="s">
        <v>4</v>
      </c>
      <c r="H405" s="40" t="s">
        <v>118</v>
      </c>
      <c r="I405" s="52" t="str">
        <f>IF(J405&lt;=20,"Surface Bureau (SB)",IF(J405&lt;=40,"Surf de Réunion (SR)",IF(J405&lt;=100,"Surf Annexe de Travail (SAT)",IF(J405&lt;=110,"Surf Légale &amp; Sociale (SLS)",IF(J405&lt;=125,"Surf spécifique (SP)",IF(J405&lt;=155,"Surf Services Généraux (SSG)",IF(J405&lt;=165,"Restauration",IF(J405&lt;=180,"Logt de fonction",IF(J405&lt;=195,"Autres surf",IF(J405&lt;=210,"Elts structurels",IF(J405&lt;=230,"Local technique",IF(J405&lt;=240,"Caves et sous-sols",IF(J405&lt;=300,"Circulation",IF(J405&lt;=309,"Combles, caves et ss-sols",IF(J405&lt;=315,"Prolongt ext",IF(J405&lt;=330,"Parking ss-terrain",IF(J405&lt;=350,"Terrasse",IF(J405&lt;=405,"Vides dont trémies","Marches et rampes"))))))))))))))))))</f>
        <v>Surf de Réunion (SR)</v>
      </c>
      <c r="J405" s="75">
        <v>21</v>
      </c>
      <c r="K405" s="39">
        <f>IF(J405&lt;=48,E405,"")</f>
        <v>25.47</v>
      </c>
      <c r="L405" s="39">
        <f>IF($J405&lt;=193,$E405,"")</f>
        <v>25.47</v>
      </c>
      <c r="M405" s="39">
        <f>IF($J405&lt;=243,$E405,"")</f>
        <v>25.47</v>
      </c>
      <c r="N405" s="39">
        <f>IF($J405&lt;=413,$E405,"")</f>
        <v>25.47</v>
      </c>
      <c r="O405" s="1">
        <v>1</v>
      </c>
    </row>
    <row r="406" spans="1:15" ht="15.75" customHeight="1">
      <c r="A406" s="45" t="s">
        <v>121</v>
      </c>
      <c r="B406" s="40" t="s">
        <v>17</v>
      </c>
      <c r="C406" s="44" t="s">
        <v>115</v>
      </c>
      <c r="D406" s="43" t="s">
        <v>80</v>
      </c>
      <c r="E406" s="56">
        <v>13.26</v>
      </c>
      <c r="F406" s="55"/>
      <c r="G406" s="52" t="s">
        <v>4</v>
      </c>
      <c r="H406" s="40" t="s">
        <v>118</v>
      </c>
      <c r="I406" s="52" t="str">
        <f>IF(J406&lt;=20,"Surface Bureau (SB)",IF(J406&lt;=40,"Surf de Réunion (SR)",IF(J406&lt;=100,"Surf Annexe de Travail (SAT)",IF(J406&lt;=110,"Surf Légale &amp; Sociale (SLS)",IF(J406&lt;=125,"Surf spécifique (SP)",IF(J406&lt;=155,"Surf Services Généraux (SSG)",IF(J406&lt;=165,"Restauration",IF(J406&lt;=180,"Logt de fonction",IF(J406&lt;=195,"Autres surf",IF(J406&lt;=210,"Elts structurels",IF(J406&lt;=230,"Local technique",IF(J406&lt;=240,"Caves et sous-sols",IF(J406&lt;=300,"Circulation",IF(J406&lt;=309,"Combles, caves et ss-sols",IF(J406&lt;=315,"Prolongt ext",IF(J406&lt;=330,"Parking ss-terrain",IF(J406&lt;=350,"Terrasse",IF(J406&lt;=405,"Vides dont trémies","Marches et rampes"))))))))))))))))))</f>
        <v>Surface Bureau (SB)</v>
      </c>
      <c r="J406" s="75">
        <v>3</v>
      </c>
      <c r="K406" s="39">
        <f>IF(J406&lt;=48,E406,"")</f>
        <v>13.26</v>
      </c>
      <c r="L406" s="39">
        <f>IF($J406&lt;=193,$E406,"")</f>
        <v>13.26</v>
      </c>
      <c r="M406" s="39">
        <f>IF($J406&lt;=243,$E406,"")</f>
        <v>13.26</v>
      </c>
      <c r="N406" s="39">
        <f>IF($J406&lt;=413,$E406,"")</f>
        <v>13.26</v>
      </c>
      <c r="O406" s="1">
        <v>1</v>
      </c>
    </row>
    <row r="407" spans="1:15" ht="15.75" customHeight="1">
      <c r="A407" s="45" t="s">
        <v>119</v>
      </c>
      <c r="B407" s="40" t="s">
        <v>17</v>
      </c>
      <c r="C407" s="44" t="s">
        <v>85</v>
      </c>
      <c r="D407" s="43" t="s">
        <v>80</v>
      </c>
      <c r="E407" s="56">
        <v>93.750100000000003</v>
      </c>
      <c r="F407" s="55"/>
      <c r="G407" s="52" t="s">
        <v>4</v>
      </c>
      <c r="H407" s="40" t="s">
        <v>655</v>
      </c>
      <c r="I407" s="40" t="str">
        <f>IF(J407&lt;=20,"Surface Bureau (SB)",IF(J407&lt;=40,"Surf de Réunion (SR)",IF(J407&lt;=100,"Surf Annexe de Travail (SAT)",IF(J407&lt;=110,"Surf Légale &amp; Sociale (SLS)",IF(J407&lt;=125,"Surf spécifique (SP)",IF(J407&lt;=155,"Surf Services Généraux (SSG)",IF(J407&lt;=165,"Restauration",IF(J407&lt;=180,"Logt de fonction",IF(J407&lt;=195,"Autres surf",IF(J407&lt;=210,"Elts structurels",IF(J407&lt;=230,"Local technique",IF(J407&lt;=240,"Caves et sous-sols",IF(J407&lt;=300,"Circulation",IF(J407&lt;=309,"Combles, caves et ss-sols",IF(J407&lt;=315,"Prolongt ext",IF(J407&lt;=330,"Parking ss-terrain",IF(J407&lt;=350,"Terrasse",IF(J407&lt;=405,"Vides dont trémies","Marches et rampes"))))))))))))))))))</f>
        <v>Surf spécifique (SP)</v>
      </c>
      <c r="J407" s="40">
        <v>120</v>
      </c>
      <c r="K407" s="39" t="str">
        <f>IF(J407&lt;=48,E407,"")</f>
        <v/>
      </c>
      <c r="L407" s="39">
        <f>IF($J407&lt;=193,$E407,"")</f>
        <v>93.750100000000003</v>
      </c>
      <c r="M407" s="39">
        <f>IF($J407&lt;=243,$E407,"")</f>
        <v>93.750100000000003</v>
      </c>
      <c r="N407" s="39">
        <f>IF($J407&lt;=413,$E407,"")</f>
        <v>93.750100000000003</v>
      </c>
      <c r="O407" s="1">
        <v>1</v>
      </c>
    </row>
    <row r="408" spans="1:15" ht="15.75" customHeight="1">
      <c r="A408" s="45" t="s">
        <v>119</v>
      </c>
      <c r="B408" s="40" t="s">
        <v>17</v>
      </c>
      <c r="C408" s="44" t="s">
        <v>120</v>
      </c>
      <c r="D408" s="43" t="s">
        <v>80</v>
      </c>
      <c r="E408" s="56">
        <v>4.5168999999999997</v>
      </c>
      <c r="F408" s="55"/>
      <c r="G408" s="52" t="s">
        <v>4</v>
      </c>
      <c r="H408" s="40" t="s">
        <v>667</v>
      </c>
      <c r="I408" s="52" t="str">
        <f>IF(J408&lt;=20,"Surface Bureau (SB)",IF(J408&lt;=40,"Surf de Réunion (SR)",IF(J408&lt;=100,"Surf Annexe de Travail (SAT)",IF(J408&lt;=110,"Surf Légale &amp; Sociale (SLS)",IF(J408&lt;=125,"Surf spécifique (SP)",IF(J408&lt;=155,"Surf Services Généraux (SSG)",IF(J408&lt;=165,"Restauration",IF(J408&lt;=180,"Logt de fonction",IF(J408&lt;=195,"Autres surf",IF(J408&lt;=210,"Elts structurels",IF(J408&lt;=230,"Local technique",IF(J408&lt;=240,"Caves et sous-sols",IF(J408&lt;=300,"Circulation",IF(J408&lt;=309,"Combles, caves et ss-sols",IF(J408&lt;=315,"Prolongt ext",IF(J408&lt;=330,"Parking ss-terrain",IF(J408&lt;=350,"Terrasse",IF(J408&lt;=405,"Vides dont trémies","Marches et rampes"))))))))))))))))))</f>
        <v>Surf Annexe de Travail (SAT)</v>
      </c>
      <c r="J408" s="75">
        <v>41</v>
      </c>
      <c r="K408" s="39">
        <f>IF(J408&lt;=48,E408,"")</f>
        <v>4.5168999999999997</v>
      </c>
      <c r="L408" s="39">
        <f>IF($J408&lt;=193,$E408,"")</f>
        <v>4.5168999999999997</v>
      </c>
      <c r="M408" s="39">
        <f>IF($J408&lt;=243,$E408,"")</f>
        <v>4.5168999999999997</v>
      </c>
      <c r="N408" s="39">
        <f>IF($J408&lt;=413,$E408,"")</f>
        <v>4.5168999999999997</v>
      </c>
      <c r="O408" s="1">
        <v>1</v>
      </c>
    </row>
    <row r="409" spans="1:15" ht="15.75" customHeight="1">
      <c r="A409" s="45" t="s">
        <v>119</v>
      </c>
      <c r="B409" s="40" t="s">
        <v>17</v>
      </c>
      <c r="C409" s="44" t="s">
        <v>108</v>
      </c>
      <c r="D409" s="43" t="s">
        <v>80</v>
      </c>
      <c r="E409" s="56">
        <v>11.135300000000001</v>
      </c>
      <c r="F409" s="55"/>
      <c r="G409" s="52" t="s">
        <v>4</v>
      </c>
      <c r="H409" s="40" t="s">
        <v>656</v>
      </c>
      <c r="I409" s="52" t="str">
        <f>IF(J409&lt;=20,"Surface Bureau (SB)",IF(J409&lt;=40,"Surf de Réunion (SR)",IF(J409&lt;=100,"Surf Annexe de Travail (SAT)",IF(J409&lt;=110,"Surf Légale &amp; Sociale (SLS)",IF(J409&lt;=125,"Surf spécifique (SP)",IF(J409&lt;=155,"Surf Services Généraux (SSG)",IF(J409&lt;=165,"Restauration",IF(J409&lt;=180,"Logt de fonction",IF(J409&lt;=195,"Autres surf",IF(J409&lt;=210,"Elts structurels",IF(J409&lt;=230,"Local technique",IF(J409&lt;=240,"Caves et sous-sols",IF(J409&lt;=300,"Circulation",IF(J409&lt;=309,"Combles, caves et ss-sols",IF(J409&lt;=315,"Prolongt ext",IF(J409&lt;=330,"Parking ss-terrain",IF(J409&lt;=350,"Terrasse",IF(J409&lt;=405,"Vides dont trémies","Marches et rampes"))))))))))))))))))</f>
        <v>Surface Bureau (SB)</v>
      </c>
      <c r="J409" s="75">
        <v>3</v>
      </c>
      <c r="K409" s="39">
        <f>IF(J409&lt;=48,E409,"")</f>
        <v>11.135300000000001</v>
      </c>
      <c r="L409" s="39">
        <f>IF($J409&lt;=193,$E409,"")</f>
        <v>11.135300000000001</v>
      </c>
      <c r="M409" s="39">
        <f>IF($J409&lt;=243,$E409,"")</f>
        <v>11.135300000000001</v>
      </c>
      <c r="N409" s="39">
        <f>IF($J409&lt;=413,$E409,"")</f>
        <v>11.135300000000001</v>
      </c>
      <c r="O409" s="1">
        <v>1</v>
      </c>
    </row>
    <row r="410" spans="1:15" ht="15.75" customHeight="1">
      <c r="A410" s="45" t="s">
        <v>117</v>
      </c>
      <c r="B410" s="40" t="s">
        <v>17</v>
      </c>
      <c r="C410" s="44" t="s">
        <v>118</v>
      </c>
      <c r="D410" s="43" t="s">
        <v>80</v>
      </c>
      <c r="E410" s="56">
        <v>26.26</v>
      </c>
      <c r="F410" s="55">
        <v>3</v>
      </c>
      <c r="G410" s="52" t="s">
        <v>4</v>
      </c>
      <c r="H410" s="40" t="s">
        <v>118</v>
      </c>
      <c r="I410" s="52" t="str">
        <f>IF(J410&lt;=20,"Surface Bureau (SB)",IF(J410&lt;=40,"Surf de Réunion (SR)",IF(J410&lt;=100,"Surf Annexe de Travail (SAT)",IF(J410&lt;=110,"Surf Légale &amp; Sociale (SLS)",IF(J410&lt;=125,"Surf spécifique (SP)",IF(J410&lt;=155,"Surf Services Généraux (SSG)",IF(J410&lt;=165,"Restauration",IF(J410&lt;=180,"Logt de fonction",IF(J410&lt;=195,"Autres surf",IF(J410&lt;=210,"Elts structurels",IF(J410&lt;=230,"Local technique",IF(J410&lt;=240,"Caves et sous-sols",IF(J410&lt;=300,"Circulation",IF(J410&lt;=309,"Combles, caves et ss-sols",IF(J410&lt;=315,"Prolongt ext",IF(J410&lt;=330,"Parking ss-terrain",IF(J410&lt;=350,"Terrasse",IF(J410&lt;=405,"Vides dont trémies","Marches et rampes"))))))))))))))))))</f>
        <v>Surface Bureau (SB)</v>
      </c>
      <c r="J410" s="75">
        <v>1</v>
      </c>
      <c r="K410" s="39">
        <f>IF(J410&lt;=48,E410,"")</f>
        <v>26.26</v>
      </c>
      <c r="L410" s="39">
        <f>IF($J410&lt;=193,$E410,"")</f>
        <v>26.26</v>
      </c>
      <c r="M410" s="39">
        <f>IF($J410&lt;=243,$E410,"")</f>
        <v>26.26</v>
      </c>
      <c r="N410" s="39">
        <f>IF($J410&lt;=413,$E410,"")</f>
        <v>26.26</v>
      </c>
      <c r="O410" s="1">
        <v>1</v>
      </c>
    </row>
    <row r="411" spans="1:15" ht="15.75" customHeight="1">
      <c r="A411" s="45" t="s">
        <v>117</v>
      </c>
      <c r="B411" s="40" t="s">
        <v>17</v>
      </c>
      <c r="C411" s="44" t="s">
        <v>85</v>
      </c>
      <c r="D411" s="43" t="s">
        <v>80</v>
      </c>
      <c r="E411" s="56">
        <v>70.709999999999994</v>
      </c>
      <c r="F411" s="55"/>
      <c r="G411" s="52" t="s">
        <v>4</v>
      </c>
      <c r="H411" s="40" t="s">
        <v>655</v>
      </c>
      <c r="I411" s="40" t="str">
        <f>IF(J411&lt;=20,"Surface Bureau (SB)",IF(J411&lt;=40,"Surf de Réunion (SR)",IF(J411&lt;=100,"Surf Annexe de Travail (SAT)",IF(J411&lt;=110,"Surf Légale &amp; Sociale (SLS)",IF(J411&lt;=125,"Surf spécifique (SP)",IF(J411&lt;=155,"Surf Services Généraux (SSG)",IF(J411&lt;=165,"Restauration",IF(J411&lt;=180,"Logt de fonction",IF(J411&lt;=195,"Autres surf",IF(J411&lt;=210,"Elts structurels",IF(J411&lt;=230,"Local technique",IF(J411&lt;=240,"Caves et sous-sols",IF(J411&lt;=300,"Circulation",IF(J411&lt;=309,"Combles, caves et ss-sols",IF(J411&lt;=315,"Prolongt ext",IF(J411&lt;=330,"Parking ss-terrain",IF(J411&lt;=350,"Terrasse",IF(J411&lt;=405,"Vides dont trémies","Marches et rampes"))))))))))))))))))</f>
        <v>Surf spécifique (SP)</v>
      </c>
      <c r="J411" s="40">
        <v>120</v>
      </c>
      <c r="K411" s="39" t="str">
        <f>IF(J411&lt;=48,E411,"")</f>
        <v/>
      </c>
      <c r="L411" s="39">
        <f>IF($J411&lt;=193,$E411,"")</f>
        <v>70.709999999999994</v>
      </c>
      <c r="M411" s="39">
        <f>IF($J411&lt;=243,$E411,"")</f>
        <v>70.709999999999994</v>
      </c>
      <c r="N411" s="39">
        <f>IF($J411&lt;=413,$E411,"")</f>
        <v>70.709999999999994</v>
      </c>
      <c r="O411" s="1">
        <v>1</v>
      </c>
    </row>
    <row r="412" spans="1:15" ht="15.75" customHeight="1">
      <c r="A412" s="45" t="s">
        <v>116</v>
      </c>
      <c r="B412" s="40" t="s">
        <v>17</v>
      </c>
      <c r="C412" s="44" t="s">
        <v>115</v>
      </c>
      <c r="D412" s="43" t="s">
        <v>80</v>
      </c>
      <c r="E412" s="56">
        <v>40.64</v>
      </c>
      <c r="F412" s="55"/>
      <c r="G412" s="52" t="s">
        <v>4</v>
      </c>
      <c r="H412" s="40" t="s">
        <v>118</v>
      </c>
      <c r="I412" s="52" t="str">
        <f>IF(J412&lt;=20,"Surface Bureau (SB)",IF(J412&lt;=40,"Surf de Réunion (SR)",IF(J412&lt;=100,"Surf Annexe de Travail (SAT)",IF(J412&lt;=110,"Surf Légale &amp; Sociale (SLS)",IF(J412&lt;=125,"Surf spécifique (SP)",IF(J412&lt;=155,"Surf Services Généraux (SSG)",IF(J412&lt;=165,"Restauration",IF(J412&lt;=180,"Logt de fonction",IF(J412&lt;=195,"Autres surf",IF(J412&lt;=210,"Elts structurels",IF(J412&lt;=230,"Local technique",IF(J412&lt;=240,"Caves et sous-sols",IF(J412&lt;=300,"Circulation",IF(J412&lt;=309,"Combles, caves et ss-sols",IF(J412&lt;=315,"Prolongt ext",IF(J412&lt;=330,"Parking ss-terrain",IF(J412&lt;=350,"Terrasse",IF(J412&lt;=405,"Vides dont trémies","Marches et rampes"))))))))))))))))))</f>
        <v>Surf Annexe de Travail (SAT)</v>
      </c>
      <c r="J412" s="75">
        <v>44</v>
      </c>
      <c r="K412" s="39">
        <f>IF(J412&lt;=48,E412,"")</f>
        <v>40.64</v>
      </c>
      <c r="L412" s="39">
        <f>IF($J412&lt;=193,$E412,"")</f>
        <v>40.64</v>
      </c>
      <c r="M412" s="39">
        <f>IF($J412&lt;=243,$E412,"")</f>
        <v>40.64</v>
      </c>
      <c r="N412" s="39">
        <f>IF($J412&lt;=413,$E412,"")</f>
        <v>40.64</v>
      </c>
      <c r="O412" s="1">
        <v>1</v>
      </c>
    </row>
    <row r="413" spans="1:15" ht="15.75" customHeight="1">
      <c r="A413" s="45" t="s">
        <v>114</v>
      </c>
      <c r="B413" s="40" t="s">
        <v>17</v>
      </c>
      <c r="C413" s="44" t="s">
        <v>6</v>
      </c>
      <c r="D413" s="43" t="s">
        <v>80</v>
      </c>
      <c r="E413" s="56">
        <v>26.15</v>
      </c>
      <c r="F413" s="55"/>
      <c r="G413" s="52" t="s">
        <v>4</v>
      </c>
      <c r="H413" s="40" t="s">
        <v>118</v>
      </c>
      <c r="I413" s="52" t="str">
        <f>IF(J413&lt;=20,"Surface Bureau (SB)",IF(J413&lt;=40,"Surf de Réunion (SR)",IF(J413&lt;=100,"Surf Annexe de Travail (SAT)",IF(J413&lt;=110,"Surf Légale &amp; Sociale (SLS)",IF(J413&lt;=125,"Surf spécifique (SP)",IF(J413&lt;=155,"Surf Services Généraux (SSG)",IF(J413&lt;=165,"Restauration",IF(J413&lt;=180,"Logt de fonction",IF(J413&lt;=195,"Autres surf",IF(J413&lt;=210,"Elts structurels",IF(J413&lt;=230,"Local technique",IF(J413&lt;=240,"Caves et sous-sols",IF(J413&lt;=300,"Circulation",IF(J413&lt;=309,"Combles, caves et ss-sols",IF(J413&lt;=315,"Prolongt ext",IF(J413&lt;=330,"Parking ss-terrain",IF(J413&lt;=350,"Terrasse",IF(J413&lt;=405,"Vides dont trémies","Marches et rampes"))))))))))))))))))</f>
        <v>Surface Bureau (SB)</v>
      </c>
      <c r="J413" s="75">
        <v>1</v>
      </c>
      <c r="K413" s="39">
        <f>IF(J413&lt;=48,E413,"")</f>
        <v>26.15</v>
      </c>
      <c r="L413" s="39">
        <f>IF($J413&lt;=193,$E413,"")</f>
        <v>26.15</v>
      </c>
      <c r="M413" s="39">
        <f>IF($J413&lt;=243,$E413,"")</f>
        <v>26.15</v>
      </c>
      <c r="N413" s="39">
        <f>IF($J413&lt;=413,$E413,"")</f>
        <v>26.15</v>
      </c>
      <c r="O413" s="1">
        <v>1</v>
      </c>
    </row>
    <row r="414" spans="1:15" ht="15.75" customHeight="1">
      <c r="A414" s="45" t="s">
        <v>114</v>
      </c>
      <c r="B414" s="40" t="s">
        <v>17</v>
      </c>
      <c r="C414" s="44" t="s">
        <v>108</v>
      </c>
      <c r="D414" s="43" t="s">
        <v>80</v>
      </c>
      <c r="E414" s="56">
        <v>12.96</v>
      </c>
      <c r="F414" s="55"/>
      <c r="G414" s="52" t="s">
        <v>4</v>
      </c>
      <c r="H414" s="40" t="s">
        <v>655</v>
      </c>
      <c r="I414" s="52" t="str">
        <f>IF(J414&lt;=20,"Surface Bureau (SB)",IF(J414&lt;=40,"Surf de Réunion (SR)",IF(J414&lt;=100,"Surf Annexe de Travail (SAT)",IF(J414&lt;=110,"Surf Légale &amp; Sociale (SLS)",IF(J414&lt;=125,"Surf spécifique (SP)",IF(J414&lt;=155,"Surf Services Généraux (SSG)",IF(J414&lt;=165,"Restauration",IF(J414&lt;=180,"Logt de fonction",IF(J414&lt;=195,"Autres surf",IF(J414&lt;=210,"Elts structurels",IF(J414&lt;=230,"Local technique",IF(J414&lt;=240,"Caves et sous-sols",IF(J414&lt;=300,"Circulation",IF(J414&lt;=309,"Combles, caves et ss-sols",IF(J414&lt;=315,"Prolongt ext",IF(J414&lt;=330,"Parking ss-terrain",IF(J414&lt;=350,"Terrasse",IF(J414&lt;=405,"Vides dont trémies","Marches et rampes"))))))))))))))))))</f>
        <v>Surface Bureau (SB)</v>
      </c>
      <c r="J414" s="75">
        <v>3</v>
      </c>
      <c r="K414" s="39">
        <f>IF(J414&lt;=48,E414,"")</f>
        <v>12.96</v>
      </c>
      <c r="L414" s="39">
        <f>IF($J414&lt;=193,$E414,"")</f>
        <v>12.96</v>
      </c>
      <c r="M414" s="39">
        <f>IF($J414&lt;=243,$E414,"")</f>
        <v>12.96</v>
      </c>
      <c r="N414" s="39">
        <f>IF($J414&lt;=413,$E414,"")</f>
        <v>12.96</v>
      </c>
      <c r="O414" s="1">
        <v>1</v>
      </c>
    </row>
    <row r="415" spans="1:15" ht="15.75" customHeight="1">
      <c r="A415" s="45" t="s">
        <v>114</v>
      </c>
      <c r="B415" s="40" t="s">
        <v>17</v>
      </c>
      <c r="C415" s="44" t="s">
        <v>85</v>
      </c>
      <c r="D415" s="43" t="s">
        <v>80</v>
      </c>
      <c r="E415" s="56">
        <v>54.55</v>
      </c>
      <c r="F415" s="55"/>
      <c r="G415" s="52" t="s">
        <v>4</v>
      </c>
      <c r="H415" s="40" t="s">
        <v>655</v>
      </c>
      <c r="I415" s="40" t="str">
        <f>IF(J415&lt;=20,"Surface Bureau (SB)",IF(J415&lt;=40,"Surf de Réunion (SR)",IF(J415&lt;=100,"Surf Annexe de Travail (SAT)",IF(J415&lt;=110,"Surf Légale &amp; Sociale (SLS)",IF(J415&lt;=125,"Surf spécifique (SP)",IF(J415&lt;=155,"Surf Services Généraux (SSG)",IF(J415&lt;=165,"Restauration",IF(J415&lt;=180,"Logt de fonction",IF(J415&lt;=195,"Autres surf",IF(J415&lt;=210,"Elts structurels",IF(J415&lt;=230,"Local technique",IF(J415&lt;=240,"Caves et sous-sols",IF(J415&lt;=300,"Circulation",IF(J415&lt;=309,"Combles, caves et ss-sols",IF(J415&lt;=315,"Prolongt ext",IF(J415&lt;=330,"Parking ss-terrain",IF(J415&lt;=350,"Terrasse",IF(J415&lt;=405,"Vides dont trémies","Marches et rampes"))))))))))))))))))</f>
        <v>Surf spécifique (SP)</v>
      </c>
      <c r="J415" s="40">
        <v>120</v>
      </c>
      <c r="K415" s="39" t="str">
        <f>IF(J415&lt;=48,E415,"")</f>
        <v/>
      </c>
      <c r="L415" s="39">
        <f>IF($J415&lt;=193,$E415,"")</f>
        <v>54.55</v>
      </c>
      <c r="M415" s="39">
        <f>IF($J415&lt;=243,$E415,"")</f>
        <v>54.55</v>
      </c>
      <c r="N415" s="39">
        <f>IF($J415&lt;=413,$E415,"")</f>
        <v>54.55</v>
      </c>
      <c r="O415" s="1">
        <v>1</v>
      </c>
    </row>
    <row r="416" spans="1:15" ht="15.75" customHeight="1">
      <c r="A416" s="45" t="s">
        <v>113</v>
      </c>
      <c r="B416" s="40" t="s">
        <v>17</v>
      </c>
      <c r="C416" s="44" t="s">
        <v>6</v>
      </c>
      <c r="D416" s="43" t="s">
        <v>80</v>
      </c>
      <c r="E416" s="56">
        <v>25.98</v>
      </c>
      <c r="F416" s="55">
        <v>4</v>
      </c>
      <c r="G416" s="52" t="s">
        <v>4</v>
      </c>
      <c r="H416" s="40" t="s">
        <v>118</v>
      </c>
      <c r="I416" s="52" t="str">
        <f>IF(J416&lt;=20,"Surface Bureau (SB)",IF(J416&lt;=40,"Surf de Réunion (SR)",IF(J416&lt;=100,"Surf Annexe de Travail (SAT)",IF(J416&lt;=110,"Surf Légale &amp; Sociale (SLS)",IF(J416&lt;=125,"Surf spécifique (SP)",IF(J416&lt;=155,"Surf Services Généraux (SSG)",IF(J416&lt;=165,"Restauration",IF(J416&lt;=180,"Logt de fonction",IF(J416&lt;=195,"Autres surf",IF(J416&lt;=210,"Elts structurels",IF(J416&lt;=230,"Local technique",IF(J416&lt;=240,"Caves et sous-sols",IF(J416&lt;=300,"Circulation",IF(J416&lt;=309,"Combles, caves et ss-sols",IF(J416&lt;=315,"Prolongt ext",IF(J416&lt;=330,"Parking ss-terrain",IF(J416&lt;=350,"Terrasse",IF(J416&lt;=405,"Vides dont trémies","Marches et rampes"))))))))))))))))))</f>
        <v>Surface Bureau (SB)</v>
      </c>
      <c r="J416" s="75">
        <v>1</v>
      </c>
      <c r="K416" s="39">
        <f>IF(J416&lt;=48,E416,"")</f>
        <v>25.98</v>
      </c>
      <c r="L416" s="39">
        <f>IF($J416&lt;=193,$E416,"")</f>
        <v>25.98</v>
      </c>
      <c r="M416" s="39">
        <f>IF($J416&lt;=243,$E416,"")</f>
        <v>25.98</v>
      </c>
      <c r="N416" s="39">
        <f>IF($J416&lt;=413,$E416,"")</f>
        <v>25.98</v>
      </c>
      <c r="O416" s="1">
        <v>1</v>
      </c>
    </row>
    <row r="417" spans="1:15" ht="15.75" customHeight="1">
      <c r="A417" s="45" t="s">
        <v>112</v>
      </c>
      <c r="B417" s="40" t="s">
        <v>17</v>
      </c>
      <c r="C417" s="44" t="s">
        <v>85</v>
      </c>
      <c r="D417" s="43" t="s">
        <v>80</v>
      </c>
      <c r="E417" s="56">
        <v>17.91</v>
      </c>
      <c r="F417" s="55"/>
      <c r="G417" s="52" t="s">
        <v>4</v>
      </c>
      <c r="H417" s="40" t="s">
        <v>655</v>
      </c>
      <c r="I417" s="40" t="str">
        <f>IF(J417&lt;=20,"Surface Bureau (SB)",IF(J417&lt;=40,"Surf de Réunion (SR)",IF(J417&lt;=100,"Surf Annexe de Travail (SAT)",IF(J417&lt;=110,"Surf Légale &amp; Sociale (SLS)",IF(J417&lt;=125,"Surf spécifique (SP)",IF(J417&lt;=155,"Surf Services Généraux (SSG)",IF(J417&lt;=165,"Restauration",IF(J417&lt;=180,"Logt de fonction",IF(J417&lt;=195,"Autres surf",IF(J417&lt;=210,"Elts structurels",IF(J417&lt;=230,"Local technique",IF(J417&lt;=240,"Caves et sous-sols",IF(J417&lt;=300,"Circulation",IF(J417&lt;=309,"Combles, caves et ss-sols",IF(J417&lt;=315,"Prolongt ext",IF(J417&lt;=330,"Parking ss-terrain",IF(J417&lt;=350,"Terrasse",IF(J417&lt;=405,"Vides dont trémies","Marches et rampes"))))))))))))))))))</f>
        <v>Surf spécifique (SP)</v>
      </c>
      <c r="J417" s="40">
        <v>120</v>
      </c>
      <c r="K417" s="39" t="str">
        <f>IF(J417&lt;=48,E417,"")</f>
        <v/>
      </c>
      <c r="L417" s="39">
        <f>IF($J417&lt;=193,$E417,"")</f>
        <v>17.91</v>
      </c>
      <c r="M417" s="39">
        <f>IF($J417&lt;=243,$E417,"")</f>
        <v>17.91</v>
      </c>
      <c r="N417" s="39">
        <f>IF($J417&lt;=413,$E417,"")</f>
        <v>17.91</v>
      </c>
      <c r="O417" s="1">
        <v>1</v>
      </c>
    </row>
    <row r="418" spans="1:15" ht="15.75" customHeight="1">
      <c r="A418" s="45" t="s">
        <v>111</v>
      </c>
      <c r="B418" s="40" t="s">
        <v>17</v>
      </c>
      <c r="C418" s="44" t="s">
        <v>85</v>
      </c>
      <c r="D418" s="43" t="s">
        <v>80</v>
      </c>
      <c r="E418" s="56">
        <v>21.53</v>
      </c>
      <c r="F418" s="55"/>
      <c r="G418" s="52" t="s">
        <v>4</v>
      </c>
      <c r="H418" s="40" t="s">
        <v>655</v>
      </c>
      <c r="I418" s="40" t="str">
        <f>IF(J418&lt;=20,"Surface Bureau (SB)",IF(J418&lt;=40,"Surf de Réunion (SR)",IF(J418&lt;=100,"Surf Annexe de Travail (SAT)",IF(J418&lt;=110,"Surf Légale &amp; Sociale (SLS)",IF(J418&lt;=125,"Surf spécifique (SP)",IF(J418&lt;=155,"Surf Services Généraux (SSG)",IF(J418&lt;=165,"Restauration",IF(J418&lt;=180,"Logt de fonction",IF(J418&lt;=195,"Autres surf",IF(J418&lt;=210,"Elts structurels",IF(J418&lt;=230,"Local technique",IF(J418&lt;=240,"Caves et sous-sols",IF(J418&lt;=300,"Circulation",IF(J418&lt;=309,"Combles, caves et ss-sols",IF(J418&lt;=315,"Prolongt ext",IF(J418&lt;=330,"Parking ss-terrain",IF(J418&lt;=350,"Terrasse",IF(J418&lt;=405,"Vides dont trémies","Marches et rampes"))))))))))))))))))</f>
        <v>Surf spécifique (SP)</v>
      </c>
      <c r="J418" s="40">
        <v>120</v>
      </c>
      <c r="K418" s="39" t="str">
        <f>IF(J418&lt;=48,E418,"")</f>
        <v/>
      </c>
      <c r="L418" s="39">
        <f>IF($J418&lt;=193,$E418,"")</f>
        <v>21.53</v>
      </c>
      <c r="M418" s="39">
        <f>IF($J418&lt;=243,$E418,"")</f>
        <v>21.53</v>
      </c>
      <c r="N418" s="39">
        <f>IF($J418&lt;=413,$E418,"")</f>
        <v>21.53</v>
      </c>
      <c r="O418" s="1">
        <v>1</v>
      </c>
    </row>
    <row r="419" spans="1:15" ht="15.75" customHeight="1">
      <c r="A419" s="45" t="s">
        <v>110</v>
      </c>
      <c r="B419" s="40" t="s">
        <v>17</v>
      </c>
      <c r="C419" s="44" t="s">
        <v>85</v>
      </c>
      <c r="D419" s="43" t="s">
        <v>80</v>
      </c>
      <c r="E419" s="56">
        <v>12.8</v>
      </c>
      <c r="F419" s="55"/>
      <c r="G419" s="52" t="s">
        <v>4</v>
      </c>
      <c r="H419" s="40" t="s">
        <v>655</v>
      </c>
      <c r="I419" s="40" t="str">
        <f>IF(J419&lt;=20,"Surface Bureau (SB)",IF(J419&lt;=40,"Surf de Réunion (SR)",IF(J419&lt;=100,"Surf Annexe de Travail (SAT)",IF(J419&lt;=110,"Surf Légale &amp; Sociale (SLS)",IF(J419&lt;=125,"Surf spécifique (SP)",IF(J419&lt;=155,"Surf Services Généraux (SSG)",IF(J419&lt;=165,"Restauration",IF(J419&lt;=180,"Logt de fonction",IF(J419&lt;=195,"Autres surf",IF(J419&lt;=210,"Elts structurels",IF(J419&lt;=230,"Local technique",IF(J419&lt;=240,"Caves et sous-sols",IF(J419&lt;=300,"Circulation",IF(J419&lt;=309,"Combles, caves et ss-sols",IF(J419&lt;=315,"Prolongt ext",IF(J419&lt;=330,"Parking ss-terrain",IF(J419&lt;=350,"Terrasse",IF(J419&lt;=405,"Vides dont trémies","Marches et rampes"))))))))))))))))))</f>
        <v>Surf spécifique (SP)</v>
      </c>
      <c r="J419" s="40">
        <v>120</v>
      </c>
      <c r="K419" s="39" t="str">
        <f>IF(J419&lt;=48,E419,"")</f>
        <v/>
      </c>
      <c r="L419" s="39">
        <f>IF($J419&lt;=193,$E419,"")</f>
        <v>12.8</v>
      </c>
      <c r="M419" s="39">
        <f>IF($J419&lt;=243,$E419,"")</f>
        <v>12.8</v>
      </c>
      <c r="N419" s="39">
        <f>IF($J419&lt;=413,$E419,"")</f>
        <v>12.8</v>
      </c>
      <c r="O419" s="1">
        <v>1</v>
      </c>
    </row>
    <row r="420" spans="1:15" ht="15.75" customHeight="1">
      <c r="A420" s="45" t="s">
        <v>109</v>
      </c>
      <c r="B420" s="40" t="s">
        <v>17</v>
      </c>
      <c r="C420" s="44" t="s">
        <v>6</v>
      </c>
      <c r="D420" s="43" t="s">
        <v>80</v>
      </c>
      <c r="E420" s="56">
        <v>26.1</v>
      </c>
      <c r="F420" s="55">
        <v>4</v>
      </c>
      <c r="G420" s="52" t="s">
        <v>4</v>
      </c>
      <c r="H420" s="40" t="s">
        <v>118</v>
      </c>
      <c r="I420" s="52" t="str">
        <f>IF(J420&lt;=20,"Surface Bureau (SB)",IF(J420&lt;=40,"Surf de Réunion (SR)",IF(J420&lt;=100,"Surf Annexe de Travail (SAT)",IF(J420&lt;=110,"Surf Légale &amp; Sociale (SLS)",IF(J420&lt;=125,"Surf spécifique (SP)",IF(J420&lt;=155,"Surf Services Généraux (SSG)",IF(J420&lt;=165,"Restauration",IF(J420&lt;=180,"Logt de fonction",IF(J420&lt;=195,"Autres surf",IF(J420&lt;=210,"Elts structurels",IF(J420&lt;=230,"Local technique",IF(J420&lt;=240,"Caves et sous-sols",IF(J420&lt;=300,"Circulation",IF(J420&lt;=309,"Combles, caves et ss-sols",IF(J420&lt;=315,"Prolongt ext",IF(J420&lt;=330,"Parking ss-terrain",IF(J420&lt;=350,"Terrasse",IF(J420&lt;=405,"Vides dont trémies","Marches et rampes"))))))))))))))))))</f>
        <v>Surface Bureau (SB)</v>
      </c>
      <c r="J420" s="75">
        <v>1</v>
      </c>
      <c r="K420" s="39">
        <f>IF(J420&lt;=48,E420,"")</f>
        <v>26.1</v>
      </c>
      <c r="L420" s="39">
        <f>IF($J420&lt;=193,$E420,"")</f>
        <v>26.1</v>
      </c>
      <c r="M420" s="39">
        <f>IF($J420&lt;=243,$E420,"")</f>
        <v>26.1</v>
      </c>
      <c r="N420" s="39">
        <f>IF($J420&lt;=413,$E420,"")</f>
        <v>26.1</v>
      </c>
      <c r="O420" s="1">
        <v>1</v>
      </c>
    </row>
    <row r="421" spans="1:15" ht="15.75" customHeight="1">
      <c r="A421" s="45" t="s">
        <v>109</v>
      </c>
      <c r="B421" s="40" t="s">
        <v>17</v>
      </c>
      <c r="C421" s="44" t="s">
        <v>108</v>
      </c>
      <c r="D421" s="43" t="s">
        <v>80</v>
      </c>
      <c r="E421" s="56">
        <v>13.09</v>
      </c>
      <c r="F421" s="55"/>
      <c r="G421" s="52" t="s">
        <v>4</v>
      </c>
      <c r="H421" s="40" t="s">
        <v>656</v>
      </c>
      <c r="I421" s="52" t="str">
        <f>IF(J421&lt;=20,"Surface Bureau (SB)",IF(J421&lt;=40,"Surf de Réunion (SR)",IF(J421&lt;=100,"Surf Annexe de Travail (SAT)",IF(J421&lt;=110,"Surf Légale &amp; Sociale (SLS)",IF(J421&lt;=125,"Surf spécifique (SP)",IF(J421&lt;=155,"Surf Services Généraux (SSG)",IF(J421&lt;=165,"Restauration",IF(J421&lt;=180,"Logt de fonction",IF(J421&lt;=195,"Autres surf",IF(J421&lt;=210,"Elts structurels",IF(J421&lt;=230,"Local technique",IF(J421&lt;=240,"Caves et sous-sols",IF(J421&lt;=300,"Circulation",IF(J421&lt;=309,"Combles, caves et ss-sols",IF(J421&lt;=315,"Prolongt ext",IF(J421&lt;=330,"Parking ss-terrain",IF(J421&lt;=350,"Terrasse",IF(J421&lt;=405,"Vides dont trémies","Marches et rampes"))))))))))))))))))</f>
        <v>Surface Bureau (SB)</v>
      </c>
      <c r="J421" s="75">
        <v>3</v>
      </c>
      <c r="K421" s="39">
        <f>IF(J421&lt;=48,E421,"")</f>
        <v>13.09</v>
      </c>
      <c r="L421" s="39">
        <f>IF($J421&lt;=193,$E421,"")</f>
        <v>13.09</v>
      </c>
      <c r="M421" s="39">
        <f>IF($J421&lt;=243,$E421,"")</f>
        <v>13.09</v>
      </c>
      <c r="N421" s="39">
        <f>IF($J421&lt;=413,$E421,"")</f>
        <v>13.09</v>
      </c>
      <c r="O421" s="1">
        <v>1</v>
      </c>
    </row>
    <row r="422" spans="1:15" ht="15.75" customHeight="1">
      <c r="A422" s="45" t="s">
        <v>109</v>
      </c>
      <c r="B422" s="40" t="s">
        <v>17</v>
      </c>
      <c r="C422" s="44" t="s">
        <v>85</v>
      </c>
      <c r="D422" s="43" t="s">
        <v>80</v>
      </c>
      <c r="E422" s="56">
        <v>55.54</v>
      </c>
      <c r="F422" s="55"/>
      <c r="G422" s="52" t="s">
        <v>4</v>
      </c>
      <c r="H422" s="40" t="s">
        <v>655</v>
      </c>
      <c r="I422" s="40" t="str">
        <f>IF(J422&lt;=20,"Surface Bureau (SB)",IF(J422&lt;=40,"Surf de Réunion (SR)",IF(J422&lt;=100,"Surf Annexe de Travail (SAT)",IF(J422&lt;=110,"Surf Légale &amp; Sociale (SLS)",IF(J422&lt;=125,"Surf spécifique (SP)",IF(J422&lt;=155,"Surf Services Généraux (SSG)",IF(J422&lt;=165,"Restauration",IF(J422&lt;=180,"Logt de fonction",IF(J422&lt;=195,"Autres surf",IF(J422&lt;=210,"Elts structurels",IF(J422&lt;=230,"Local technique",IF(J422&lt;=240,"Caves et sous-sols",IF(J422&lt;=300,"Circulation",IF(J422&lt;=309,"Combles, caves et ss-sols",IF(J422&lt;=315,"Prolongt ext",IF(J422&lt;=330,"Parking ss-terrain",IF(J422&lt;=350,"Terrasse",IF(J422&lt;=405,"Vides dont trémies","Marches et rampes"))))))))))))))))))</f>
        <v>Surf spécifique (SP)</v>
      </c>
      <c r="J422" s="40">
        <v>120</v>
      </c>
      <c r="K422" s="39" t="str">
        <f>IF(J422&lt;=48,E422,"")</f>
        <v/>
      </c>
      <c r="L422" s="39">
        <f>IF($J422&lt;=193,$E422,"")</f>
        <v>55.54</v>
      </c>
      <c r="M422" s="39">
        <f>IF($J422&lt;=243,$E422,"")</f>
        <v>55.54</v>
      </c>
      <c r="N422" s="39">
        <f>IF($J422&lt;=413,$E422,"")</f>
        <v>55.54</v>
      </c>
      <c r="O422" s="1">
        <v>1</v>
      </c>
    </row>
    <row r="423" spans="1:15" ht="15.75" customHeight="1">
      <c r="A423" s="45" t="s">
        <v>107</v>
      </c>
      <c r="B423" s="40" t="s">
        <v>17</v>
      </c>
      <c r="C423" s="44" t="s">
        <v>6</v>
      </c>
      <c r="D423" s="43" t="s">
        <v>80</v>
      </c>
      <c r="E423" s="56">
        <v>26.28</v>
      </c>
      <c r="F423" s="55">
        <v>4</v>
      </c>
      <c r="G423" s="52" t="s">
        <v>4</v>
      </c>
      <c r="H423" s="40" t="s">
        <v>118</v>
      </c>
      <c r="I423" s="52" t="str">
        <f>IF(J423&lt;=20,"Surface Bureau (SB)",IF(J423&lt;=40,"Surf de Réunion (SR)",IF(J423&lt;=100,"Surf Annexe de Travail (SAT)",IF(J423&lt;=110,"Surf Légale &amp; Sociale (SLS)",IF(J423&lt;=125,"Surf spécifique (SP)",IF(J423&lt;=155,"Surf Services Généraux (SSG)",IF(J423&lt;=165,"Restauration",IF(J423&lt;=180,"Logt de fonction",IF(J423&lt;=195,"Autres surf",IF(J423&lt;=210,"Elts structurels",IF(J423&lt;=230,"Local technique",IF(J423&lt;=240,"Caves et sous-sols",IF(J423&lt;=300,"Circulation",IF(J423&lt;=309,"Combles, caves et ss-sols",IF(J423&lt;=315,"Prolongt ext",IF(J423&lt;=330,"Parking ss-terrain",IF(J423&lt;=350,"Terrasse",IF(J423&lt;=405,"Vides dont trémies","Marches et rampes"))))))))))))))))))</f>
        <v>Surface Bureau (SB)</v>
      </c>
      <c r="J423" s="75">
        <v>1</v>
      </c>
      <c r="K423" s="39">
        <f>IF(J423&lt;=48,E423,"")</f>
        <v>26.28</v>
      </c>
      <c r="L423" s="39">
        <f>IF($J423&lt;=193,$E423,"")</f>
        <v>26.28</v>
      </c>
      <c r="M423" s="39">
        <f>IF($J423&lt;=243,$E423,"")</f>
        <v>26.28</v>
      </c>
      <c r="N423" s="39">
        <f>IF($J423&lt;=413,$E423,"")</f>
        <v>26.28</v>
      </c>
      <c r="O423" s="1">
        <v>1</v>
      </c>
    </row>
    <row r="424" spans="1:15" ht="15.75" customHeight="1">
      <c r="A424" s="45" t="s">
        <v>107</v>
      </c>
      <c r="B424" s="40" t="s">
        <v>17</v>
      </c>
      <c r="C424" s="44" t="s">
        <v>108</v>
      </c>
      <c r="D424" s="43" t="s">
        <v>80</v>
      </c>
      <c r="E424" s="56">
        <v>12.87</v>
      </c>
      <c r="F424" s="55"/>
      <c r="G424" s="52" t="s">
        <v>4</v>
      </c>
      <c r="H424" s="40" t="s">
        <v>656</v>
      </c>
      <c r="I424" s="52" t="str">
        <f>IF(J424&lt;=20,"Surface Bureau (SB)",IF(J424&lt;=40,"Surf de Réunion (SR)",IF(J424&lt;=100,"Surf Annexe de Travail (SAT)",IF(J424&lt;=110,"Surf Légale &amp; Sociale (SLS)",IF(J424&lt;=125,"Surf spécifique (SP)",IF(J424&lt;=155,"Surf Services Généraux (SSG)",IF(J424&lt;=165,"Restauration",IF(J424&lt;=180,"Logt de fonction",IF(J424&lt;=195,"Autres surf",IF(J424&lt;=210,"Elts structurels",IF(J424&lt;=230,"Local technique",IF(J424&lt;=240,"Caves et sous-sols",IF(J424&lt;=300,"Circulation",IF(J424&lt;=309,"Combles, caves et ss-sols",IF(J424&lt;=315,"Prolongt ext",IF(J424&lt;=330,"Parking ss-terrain",IF(J424&lt;=350,"Terrasse",IF(J424&lt;=405,"Vides dont trémies","Marches et rampes"))))))))))))))))))</f>
        <v>Surface Bureau (SB)</v>
      </c>
      <c r="J424" s="75">
        <v>3</v>
      </c>
      <c r="K424" s="39">
        <f>IF(J424&lt;=48,E424,"")</f>
        <v>12.87</v>
      </c>
      <c r="L424" s="39">
        <f>IF($J424&lt;=193,$E424,"")</f>
        <v>12.87</v>
      </c>
      <c r="M424" s="39">
        <f>IF($J424&lt;=243,$E424,"")</f>
        <v>12.87</v>
      </c>
      <c r="N424" s="39">
        <f>IF($J424&lt;=413,$E424,"")</f>
        <v>12.87</v>
      </c>
      <c r="O424" s="1">
        <v>1</v>
      </c>
    </row>
    <row r="425" spans="1:15" ht="15.75" customHeight="1">
      <c r="A425" s="45" t="s">
        <v>107</v>
      </c>
      <c r="B425" s="40" t="s">
        <v>17</v>
      </c>
      <c r="C425" s="44" t="s">
        <v>85</v>
      </c>
      <c r="D425" s="43" t="s">
        <v>80</v>
      </c>
      <c r="E425" s="56">
        <v>54.01</v>
      </c>
      <c r="F425" s="55"/>
      <c r="G425" s="52" t="s">
        <v>4</v>
      </c>
      <c r="H425" s="40" t="s">
        <v>655</v>
      </c>
      <c r="I425" s="40" t="str">
        <f>IF(J425&lt;=20,"Surface Bureau (SB)",IF(J425&lt;=40,"Surf de Réunion (SR)",IF(J425&lt;=100,"Surf Annexe de Travail (SAT)",IF(J425&lt;=110,"Surf Légale &amp; Sociale (SLS)",IF(J425&lt;=125,"Surf spécifique (SP)",IF(J425&lt;=155,"Surf Services Généraux (SSG)",IF(J425&lt;=165,"Restauration",IF(J425&lt;=180,"Logt de fonction",IF(J425&lt;=195,"Autres surf",IF(J425&lt;=210,"Elts structurels",IF(J425&lt;=230,"Local technique",IF(J425&lt;=240,"Caves et sous-sols",IF(J425&lt;=300,"Circulation",IF(J425&lt;=309,"Combles, caves et ss-sols",IF(J425&lt;=315,"Prolongt ext",IF(J425&lt;=330,"Parking ss-terrain",IF(J425&lt;=350,"Terrasse",IF(J425&lt;=405,"Vides dont trémies","Marches et rampes"))))))))))))))))))</f>
        <v>Surf spécifique (SP)</v>
      </c>
      <c r="J425" s="40">
        <v>120</v>
      </c>
      <c r="K425" s="39" t="str">
        <f>IF(J425&lt;=48,E425,"")</f>
        <v/>
      </c>
      <c r="L425" s="39">
        <f>IF($J425&lt;=193,$E425,"")</f>
        <v>54.01</v>
      </c>
      <c r="M425" s="39">
        <f>IF($J425&lt;=243,$E425,"")</f>
        <v>54.01</v>
      </c>
      <c r="N425" s="39">
        <f>IF($J425&lt;=413,$E425,"")</f>
        <v>54.01</v>
      </c>
      <c r="O425" s="1">
        <v>1</v>
      </c>
    </row>
    <row r="426" spans="1:15" ht="15.75" customHeight="1">
      <c r="A426" s="45" t="s">
        <v>105</v>
      </c>
      <c r="B426" s="40" t="s">
        <v>17</v>
      </c>
      <c r="C426" s="44" t="s">
        <v>6</v>
      </c>
      <c r="D426" s="43" t="s">
        <v>80</v>
      </c>
      <c r="E426" s="56">
        <v>26.24</v>
      </c>
      <c r="F426" s="55">
        <v>4</v>
      </c>
      <c r="G426" s="52" t="s">
        <v>4</v>
      </c>
      <c r="H426" s="40" t="s">
        <v>118</v>
      </c>
      <c r="I426" s="52" t="str">
        <f>IF(J426&lt;=20,"Surface Bureau (SB)",IF(J426&lt;=40,"Surf de Réunion (SR)",IF(J426&lt;=100,"Surf Annexe de Travail (SAT)",IF(J426&lt;=110,"Surf Légale &amp; Sociale (SLS)",IF(J426&lt;=125,"Surf spécifique (SP)",IF(J426&lt;=155,"Surf Services Généraux (SSG)",IF(J426&lt;=165,"Restauration",IF(J426&lt;=180,"Logt de fonction",IF(J426&lt;=195,"Autres surf",IF(J426&lt;=210,"Elts structurels",IF(J426&lt;=230,"Local technique",IF(J426&lt;=240,"Caves et sous-sols",IF(J426&lt;=300,"Circulation",IF(J426&lt;=309,"Combles, caves et ss-sols",IF(J426&lt;=315,"Prolongt ext",IF(J426&lt;=330,"Parking ss-terrain",IF(J426&lt;=350,"Terrasse",IF(J426&lt;=405,"Vides dont trémies","Marches et rampes"))))))))))))))))))</f>
        <v>Surface Bureau (SB)</v>
      </c>
      <c r="J426" s="75">
        <v>1</v>
      </c>
      <c r="K426" s="39">
        <f>IF(J426&lt;=48,E426,"")</f>
        <v>26.24</v>
      </c>
      <c r="L426" s="39">
        <f>IF($J426&lt;=193,$E426,"")</f>
        <v>26.24</v>
      </c>
      <c r="M426" s="39">
        <f>IF($J426&lt;=243,$E426,"")</f>
        <v>26.24</v>
      </c>
      <c r="N426" s="39">
        <f>IF($J426&lt;=413,$E426,"")</f>
        <v>26.24</v>
      </c>
      <c r="O426" s="1">
        <v>1</v>
      </c>
    </row>
    <row r="427" spans="1:15" ht="15.75" customHeight="1">
      <c r="A427" s="45" t="s">
        <v>105</v>
      </c>
      <c r="B427" s="40" t="s">
        <v>17</v>
      </c>
      <c r="C427" s="44" t="s">
        <v>106</v>
      </c>
      <c r="D427" s="43" t="s">
        <v>80</v>
      </c>
      <c r="E427" s="56">
        <v>12.9</v>
      </c>
      <c r="F427" s="55"/>
      <c r="G427" s="52" t="s">
        <v>4</v>
      </c>
      <c r="H427" s="40" t="s">
        <v>656</v>
      </c>
      <c r="I427" s="52" t="str">
        <f>IF(J427&lt;=20,"Surface Bureau (SB)",IF(J427&lt;=40,"Surf de Réunion (SR)",IF(J427&lt;=100,"Surf Annexe de Travail (SAT)",IF(J427&lt;=110,"Surf Légale &amp; Sociale (SLS)",IF(J427&lt;=125,"Surf spécifique (SP)",IF(J427&lt;=155,"Surf Services Généraux (SSG)",IF(J427&lt;=165,"Restauration",IF(J427&lt;=180,"Logt de fonction",IF(J427&lt;=195,"Autres surf",IF(J427&lt;=210,"Elts structurels",IF(J427&lt;=230,"Local technique",IF(J427&lt;=240,"Caves et sous-sols",IF(J427&lt;=300,"Circulation",IF(J427&lt;=309,"Combles, caves et ss-sols",IF(J427&lt;=315,"Prolongt ext",IF(J427&lt;=330,"Parking ss-terrain",IF(J427&lt;=350,"Terrasse",IF(J427&lt;=405,"Vides dont trémies","Marches et rampes"))))))))))))))))))</f>
        <v>Surface Bureau (SB)</v>
      </c>
      <c r="J427" s="75">
        <v>3</v>
      </c>
      <c r="K427" s="39">
        <f>IF(J427&lt;=48,E427,"")</f>
        <v>12.9</v>
      </c>
      <c r="L427" s="39">
        <f>IF($J427&lt;=193,$E427,"")</f>
        <v>12.9</v>
      </c>
      <c r="M427" s="39">
        <f>IF($J427&lt;=243,$E427,"")</f>
        <v>12.9</v>
      </c>
      <c r="N427" s="39">
        <f>IF($J427&lt;=413,$E427,"")</f>
        <v>12.9</v>
      </c>
      <c r="O427" s="1">
        <v>1</v>
      </c>
    </row>
    <row r="428" spans="1:15" ht="15.75" customHeight="1">
      <c r="A428" s="45" t="s">
        <v>105</v>
      </c>
      <c r="B428" s="40" t="s">
        <v>17</v>
      </c>
      <c r="C428" s="44" t="s">
        <v>85</v>
      </c>
      <c r="D428" s="43" t="s">
        <v>80</v>
      </c>
      <c r="E428" s="56">
        <v>55.51</v>
      </c>
      <c r="F428" s="55"/>
      <c r="G428" s="52" t="s">
        <v>4</v>
      </c>
      <c r="H428" s="40" t="s">
        <v>655</v>
      </c>
      <c r="I428" s="40" t="str">
        <f>IF(J428&lt;=20,"Surface Bureau (SB)",IF(J428&lt;=40,"Surf de Réunion (SR)",IF(J428&lt;=100,"Surf Annexe de Travail (SAT)",IF(J428&lt;=110,"Surf Légale &amp; Sociale (SLS)",IF(J428&lt;=125,"Surf spécifique (SP)",IF(J428&lt;=155,"Surf Services Généraux (SSG)",IF(J428&lt;=165,"Restauration",IF(J428&lt;=180,"Logt de fonction",IF(J428&lt;=195,"Autres surf",IF(J428&lt;=210,"Elts structurels",IF(J428&lt;=230,"Local technique",IF(J428&lt;=240,"Caves et sous-sols",IF(J428&lt;=300,"Circulation",IF(J428&lt;=309,"Combles, caves et ss-sols",IF(J428&lt;=315,"Prolongt ext",IF(J428&lt;=330,"Parking ss-terrain",IF(J428&lt;=350,"Terrasse",IF(J428&lt;=405,"Vides dont trémies","Marches et rampes"))))))))))))))))))</f>
        <v>Surf spécifique (SP)</v>
      </c>
      <c r="J428" s="40">
        <v>120</v>
      </c>
      <c r="K428" s="39" t="str">
        <f>IF(J428&lt;=48,E428,"")</f>
        <v/>
      </c>
      <c r="L428" s="39">
        <f>IF($J428&lt;=193,$E428,"")</f>
        <v>55.51</v>
      </c>
      <c r="M428" s="39">
        <f>IF($J428&lt;=243,$E428,"")</f>
        <v>55.51</v>
      </c>
      <c r="N428" s="39">
        <f>IF($J428&lt;=413,$E428,"")</f>
        <v>55.51</v>
      </c>
      <c r="O428" s="1">
        <v>1</v>
      </c>
    </row>
    <row r="429" spans="1:15" ht="15.75" customHeight="1">
      <c r="A429" s="92"/>
      <c r="B429" s="40" t="s">
        <v>17</v>
      </c>
      <c r="C429" s="86" t="s">
        <v>104</v>
      </c>
      <c r="D429" s="43" t="s">
        <v>80</v>
      </c>
      <c r="E429" s="54">
        <v>182.3904</v>
      </c>
      <c r="F429" s="53"/>
      <c r="G429" s="52" t="s">
        <v>49</v>
      </c>
      <c r="H429" s="40" t="s">
        <v>667</v>
      </c>
      <c r="I429" s="91" t="str">
        <f>IF(J429&lt;=20,"Surface Bureau (SB)",IF(J429&lt;=40,"Surf de Réunion (SR)",IF(J429&lt;=100,"Surf Annexe de Travail (SAT)",IF(J429&lt;=110,"Surf Légale &amp; Sociale (SLS)",IF(J429&lt;=125,"Surf spécifique (SP)",IF(J429&lt;=155,"Surf Services Généraux (SSG)",IF(J429&lt;=165,"Restauration",IF(J429&lt;=180,"Logt de fonction",IF(J429&lt;=195,"Autres surf",IF(J429&lt;=210,"Elts structurels",IF(J429&lt;=230,"Local technique",IF(J429&lt;=240,"Caves et sous-sols",IF(J429&lt;=300,"Circulation",IF(J429&lt;=309,"Combles, caves et ss-sols",IF(J429&lt;=315,"Prolongt ext",IF(J429&lt;=330,"Parking ss-terrain",IF(J429&lt;=350,"Terrasse",IF(J429&lt;=405,"Vides dont trémies","Marches et rampes"))))))))))))))))))</f>
        <v>Surf spécifique (SP)</v>
      </c>
      <c r="J429" s="90">
        <v>111</v>
      </c>
      <c r="K429" s="39" t="str">
        <f>IF(J429&lt;=48,E429,"")</f>
        <v/>
      </c>
      <c r="L429" s="39">
        <f>IF($J429&lt;=193,$E429,"")</f>
        <v>182.3904</v>
      </c>
      <c r="M429" s="39">
        <f>IF($J429&lt;=243,$E429,"")</f>
        <v>182.3904</v>
      </c>
      <c r="N429" s="39">
        <f>IF($J429&lt;=413,$E429,"")</f>
        <v>182.3904</v>
      </c>
      <c r="O429" s="1">
        <v>1</v>
      </c>
    </row>
    <row r="430" spans="1:15" ht="15.75" customHeight="1" thickBot="1">
      <c r="A430" s="29"/>
      <c r="B430" s="26" t="s">
        <v>17</v>
      </c>
      <c r="C430" s="51" t="s">
        <v>22</v>
      </c>
      <c r="D430" s="29" t="s">
        <v>80</v>
      </c>
      <c r="E430" s="28">
        <v>11.629099999999999</v>
      </c>
      <c r="F430" s="53"/>
      <c r="G430" s="52" t="s">
        <v>49</v>
      </c>
      <c r="H430" s="40" t="s">
        <v>654</v>
      </c>
      <c r="I430" s="89" t="str">
        <f>IF(J430&lt;=20,"Surface Bureau (SB)",IF(J430&lt;=40,"Surf de Réunion (SR)",IF(J430&lt;=100,"Surf Annexe de Travail (SAT)",IF(J430&lt;=110,"Surf Légale &amp; Sociale (SLS)",IF(J430&lt;=125,"Surf spécifique (SP)",IF(J430&lt;=155,"Surf Services Généraux (SSG)",IF(J430&lt;=165,"Restauration",IF(J430&lt;=180,"Logt de fonction",IF(J430&lt;=195,"Autres surf",IF(J430&lt;=210,"Elts structurels",IF(J430&lt;=230,"Local technique",IF(J430&lt;=240,"Caves et sous-sols",IF(J430&lt;=300,"Circulation",IF(J430&lt;=309,"Combles, caves et ss-sols",IF(J430&lt;=315,"Prolongt ext",IF(J430&lt;=330,"Parking ss-terrain",IF(J430&lt;=350,"Terrasse",IF(J430&lt;=405,"Vides dont trémies","Marches et rampes"))))))))))))))))))</f>
        <v>Vides dont trémies</v>
      </c>
      <c r="J430" s="26">
        <v>401</v>
      </c>
      <c r="K430" s="25" t="str">
        <f>IF(J430&lt;=48,E430,"")</f>
        <v/>
      </c>
      <c r="L430" s="25" t="str">
        <f>IF($J430&lt;=193,$E430,"")</f>
        <v/>
      </c>
      <c r="M430" s="25" t="str">
        <f>IF($J430&lt;=243,$E430,"")</f>
        <v/>
      </c>
      <c r="N430" s="25">
        <f>IF($J430&lt;=413,$E430,"")</f>
        <v>11.629099999999999</v>
      </c>
    </row>
    <row r="431" spans="1:15" ht="15.75" customHeight="1" thickBot="1">
      <c r="A431" s="24"/>
      <c r="B431" s="22"/>
      <c r="C431" s="23" t="s">
        <v>15</v>
      </c>
      <c r="D431" s="22"/>
      <c r="E431" s="20">
        <f>(SUBTOTAL(9,E400:E430))</f>
        <v>1110.6722999999997</v>
      </c>
      <c r="F431" s="21">
        <f>(SUBTOTAL(9,F400:F430))</f>
        <v>36</v>
      </c>
      <c r="G431" s="20"/>
      <c r="H431" s="40"/>
      <c r="I431" s="20"/>
      <c r="J431" s="20"/>
      <c r="K431" s="19">
        <f>(SUBTOTAL(9,K400:K430))</f>
        <v>386.95090000000005</v>
      </c>
      <c r="L431" s="19">
        <f>(SUBTOTAL(9,L400:L430))</f>
        <v>1099.0431999999996</v>
      </c>
      <c r="M431" s="19">
        <f>(SUBTOTAL(9,M400:M430))</f>
        <v>1099.0431999999996</v>
      </c>
      <c r="N431" s="19">
        <f>(SUBTOTAL(9,N400:N430))</f>
        <v>1110.6722999999997</v>
      </c>
    </row>
    <row r="432" spans="1:15" ht="15.75" customHeight="1">
      <c r="A432" s="43" t="s">
        <v>103</v>
      </c>
      <c r="B432" s="36" t="s">
        <v>12</v>
      </c>
      <c r="C432" s="44" t="s">
        <v>6</v>
      </c>
      <c r="D432" s="36" t="s">
        <v>80</v>
      </c>
      <c r="E432" s="72">
        <v>36.86</v>
      </c>
      <c r="F432" s="71">
        <v>2</v>
      </c>
      <c r="G432" s="40" t="s">
        <v>4</v>
      </c>
      <c r="H432" s="40" t="s">
        <v>118</v>
      </c>
      <c r="I432" s="40" t="str">
        <f>IF(J432&lt;=20,"Surface Bureau (SB)",IF(J432&lt;=40,"Surf de Réunion (SR)",IF(J432&lt;=100,"Surf Annexe de Travail (SAT)",IF(J432&lt;=110,"Surf Légale &amp; Sociale (SLS)",IF(J432&lt;=125,"Surf spécifique (SP)",IF(J432&lt;=155,"Surf Services Généraux (SSG)",IF(J432&lt;=165,"Restauration",IF(J432&lt;=180,"Logt de fonction",IF(J432&lt;=195,"Autres surf",IF(J432&lt;=210,"Elts structurels",IF(J432&lt;=230,"Local technique",IF(J432&lt;=240,"Caves et sous-sols",IF(J432&lt;=300,"Circulation",IF(J432&lt;=309,"Combles, caves et ss-sols",IF(J432&lt;=315,"Prolongt ext",IF(J432&lt;=330,"Parking ss-terrain",IF(J432&lt;=350,"Terrasse",IF(J432&lt;=405,"Vides dont trémies","Marches et rampes"))))))))))))))))))</f>
        <v>Surface Bureau (SB)</v>
      </c>
      <c r="J432" s="40">
        <v>1</v>
      </c>
      <c r="K432" s="32">
        <f>IF(J432&lt;=48,E432,"")</f>
        <v>36.86</v>
      </c>
      <c r="L432" s="32">
        <f>IF($J432&lt;=193,$E432,"")</f>
        <v>36.86</v>
      </c>
      <c r="M432" s="32">
        <f>IF($J432&lt;=243,$E432,"")</f>
        <v>36.86</v>
      </c>
      <c r="N432" s="32">
        <f>IF($J432&lt;=413,$E432,"")</f>
        <v>36.86</v>
      </c>
      <c r="O432" s="1">
        <v>1</v>
      </c>
    </row>
    <row r="433" spans="1:29" ht="15.75" customHeight="1">
      <c r="A433" s="45" t="s">
        <v>102</v>
      </c>
      <c r="B433" s="43" t="s">
        <v>12</v>
      </c>
      <c r="C433" s="44" t="s">
        <v>6</v>
      </c>
      <c r="D433" s="43" t="s">
        <v>80</v>
      </c>
      <c r="E433" s="72">
        <v>18.329999999999998</v>
      </c>
      <c r="F433" s="71">
        <v>1</v>
      </c>
      <c r="G433" s="40" t="s">
        <v>4</v>
      </c>
      <c r="H433" s="40" t="s">
        <v>118</v>
      </c>
      <c r="I433" s="40" t="str">
        <f>IF(J433&lt;=20,"Surface Bureau (SB)",IF(J433&lt;=40,"Surf de Réunion (SR)",IF(J433&lt;=100,"Surf Annexe de Travail (SAT)",IF(J433&lt;=110,"Surf Légale &amp; Sociale (SLS)",IF(J433&lt;=125,"Surf spécifique (SP)",IF(J433&lt;=155,"Surf Services Généraux (SSG)",IF(J433&lt;=165,"Restauration",IF(J433&lt;=180,"Logt de fonction",IF(J433&lt;=195,"Autres surf",IF(J433&lt;=210,"Elts structurels",IF(J433&lt;=230,"Local technique",IF(J433&lt;=240,"Caves et sous-sols",IF(J433&lt;=300,"Circulation",IF(J433&lt;=309,"Combles, caves et ss-sols",IF(J433&lt;=315,"Prolongt ext",IF(J433&lt;=330,"Parking ss-terrain",IF(J433&lt;=350,"Terrasse",IF(J433&lt;=405,"Vides dont trémies","Marches et rampes"))))))))))))))))))</f>
        <v>Surface Bureau (SB)</v>
      </c>
      <c r="J433" s="40">
        <v>1</v>
      </c>
      <c r="K433" s="39">
        <f>IF(J433&lt;=48,E433,"")</f>
        <v>18.329999999999998</v>
      </c>
      <c r="L433" s="39">
        <f>IF($J433&lt;=193,$E433,"")</f>
        <v>18.329999999999998</v>
      </c>
      <c r="M433" s="39">
        <f>IF($J433&lt;=243,$E433,"")</f>
        <v>18.329999999999998</v>
      </c>
      <c r="N433" s="39">
        <f>IF($J433&lt;=413,$E433,"")</f>
        <v>18.329999999999998</v>
      </c>
      <c r="O433" s="1">
        <v>1</v>
      </c>
      <c r="P433" s="4"/>
      <c r="T433" s="4"/>
      <c r="U433" s="4"/>
      <c r="V433" s="4"/>
      <c r="W433" s="4"/>
      <c r="X433" s="4"/>
      <c r="Y433" s="4"/>
      <c r="Z433" s="4"/>
      <c r="AA433" s="4"/>
      <c r="AB433" s="4"/>
      <c r="AC433" s="4"/>
    </row>
    <row r="434" spans="1:29" ht="15.75" customHeight="1">
      <c r="A434" s="45" t="s">
        <v>101</v>
      </c>
      <c r="B434" s="43" t="s">
        <v>12</v>
      </c>
      <c r="C434" s="44" t="s">
        <v>6</v>
      </c>
      <c r="D434" s="43" t="s">
        <v>80</v>
      </c>
      <c r="E434" s="72">
        <v>24.68</v>
      </c>
      <c r="F434" s="71">
        <v>2</v>
      </c>
      <c r="G434" s="40" t="s">
        <v>4</v>
      </c>
      <c r="H434" s="40" t="s">
        <v>118</v>
      </c>
      <c r="I434" s="40" t="str">
        <f>IF(J434&lt;=20,"Surface Bureau (SB)",IF(J434&lt;=40,"Surf de Réunion (SR)",IF(J434&lt;=100,"Surf Annexe de Travail (SAT)",IF(J434&lt;=110,"Surf Légale &amp; Sociale (SLS)",IF(J434&lt;=125,"Surf spécifique (SP)",IF(J434&lt;=155,"Surf Services Généraux (SSG)",IF(J434&lt;=165,"Restauration",IF(J434&lt;=180,"Logt de fonction",IF(J434&lt;=195,"Autres surf",IF(J434&lt;=210,"Elts structurels",IF(J434&lt;=230,"Local technique",IF(J434&lt;=240,"Caves et sous-sols",IF(J434&lt;=300,"Circulation",IF(J434&lt;=309,"Combles, caves et ss-sols",IF(J434&lt;=315,"Prolongt ext",IF(J434&lt;=330,"Parking ss-terrain",IF(J434&lt;=350,"Terrasse",IF(J434&lt;=405,"Vides dont trémies","Marches et rampes"))))))))))))))))))</f>
        <v>Surface Bureau (SB)</v>
      </c>
      <c r="J434" s="40">
        <v>1</v>
      </c>
      <c r="K434" s="39">
        <f>IF(J434&lt;=48,E434,"")</f>
        <v>24.68</v>
      </c>
      <c r="L434" s="39">
        <f>IF($J434&lt;=193,$E434,"")</f>
        <v>24.68</v>
      </c>
      <c r="M434" s="39">
        <f>IF($J434&lt;=243,$E434,"")</f>
        <v>24.68</v>
      </c>
      <c r="N434" s="39">
        <f>IF($J434&lt;=413,$E434,"")</f>
        <v>24.68</v>
      </c>
      <c r="O434" s="1">
        <v>1</v>
      </c>
      <c r="P434" s="4"/>
      <c r="T434" s="4"/>
      <c r="U434" s="4"/>
      <c r="V434" s="4"/>
      <c r="W434" s="4"/>
      <c r="X434" s="4"/>
      <c r="Y434" s="4"/>
      <c r="Z434" s="4"/>
      <c r="AA434" s="4"/>
      <c r="AB434" s="4"/>
      <c r="AC434" s="4"/>
    </row>
    <row r="435" spans="1:29" ht="15.75" customHeight="1">
      <c r="A435" s="45" t="s">
        <v>100</v>
      </c>
      <c r="B435" s="43" t="s">
        <v>12</v>
      </c>
      <c r="C435" s="44" t="s">
        <v>6</v>
      </c>
      <c r="D435" s="43" t="s">
        <v>80</v>
      </c>
      <c r="E435" s="72">
        <v>17.79</v>
      </c>
      <c r="F435" s="71">
        <v>1</v>
      </c>
      <c r="G435" s="40" t="s">
        <v>4</v>
      </c>
      <c r="H435" s="40" t="s">
        <v>118</v>
      </c>
      <c r="I435" s="40" t="str">
        <f>IF(J435&lt;=20,"Surface Bureau (SB)",IF(J435&lt;=40,"Surf de Réunion (SR)",IF(J435&lt;=100,"Surf Annexe de Travail (SAT)",IF(J435&lt;=110,"Surf Légale &amp; Sociale (SLS)",IF(J435&lt;=125,"Surf spécifique (SP)",IF(J435&lt;=155,"Surf Services Généraux (SSG)",IF(J435&lt;=165,"Restauration",IF(J435&lt;=180,"Logt de fonction",IF(J435&lt;=195,"Autres surf",IF(J435&lt;=210,"Elts structurels",IF(J435&lt;=230,"Local technique",IF(J435&lt;=240,"Caves et sous-sols",IF(J435&lt;=300,"Circulation",IF(J435&lt;=309,"Combles, caves et ss-sols",IF(J435&lt;=315,"Prolongt ext",IF(J435&lt;=330,"Parking ss-terrain",IF(J435&lt;=350,"Terrasse",IF(J435&lt;=405,"Vides dont trémies","Marches et rampes"))))))))))))))))))</f>
        <v>Surface Bureau (SB)</v>
      </c>
      <c r="J435" s="40">
        <v>1</v>
      </c>
      <c r="K435" s="39">
        <f>IF(J435&lt;=48,E435,"")</f>
        <v>17.79</v>
      </c>
      <c r="L435" s="39">
        <f>IF($J435&lt;=193,$E435,"")</f>
        <v>17.79</v>
      </c>
      <c r="M435" s="39">
        <f>IF($J435&lt;=243,$E435,"")</f>
        <v>17.79</v>
      </c>
      <c r="N435" s="39">
        <f>IF($J435&lt;=413,$E435,"")</f>
        <v>17.79</v>
      </c>
      <c r="O435" s="1">
        <v>1</v>
      </c>
      <c r="P435" s="4"/>
      <c r="T435" s="4"/>
      <c r="U435" s="4"/>
      <c r="V435" s="4"/>
      <c r="W435" s="4"/>
      <c r="X435" s="4"/>
      <c r="Y435" s="4"/>
      <c r="Z435" s="4"/>
      <c r="AA435" s="4"/>
      <c r="AB435" s="4"/>
      <c r="AC435" s="4"/>
    </row>
    <row r="436" spans="1:29" ht="15.75" customHeight="1">
      <c r="A436" s="45" t="s">
        <v>99</v>
      </c>
      <c r="B436" s="43" t="s">
        <v>12</v>
      </c>
      <c r="C436" s="44" t="s">
        <v>85</v>
      </c>
      <c r="D436" s="43" t="s">
        <v>80</v>
      </c>
      <c r="E436" s="72">
        <v>47.3</v>
      </c>
      <c r="F436" s="71"/>
      <c r="G436" s="40" t="s">
        <v>4</v>
      </c>
      <c r="H436" s="40" t="s">
        <v>655</v>
      </c>
      <c r="I436" s="40" t="str">
        <f>IF(J436&lt;=20,"Surface Bureau (SB)",IF(J436&lt;=40,"Surf de Réunion (SR)",IF(J436&lt;=100,"Surf Annexe de Travail (SAT)",IF(J436&lt;=110,"Surf Légale &amp; Sociale (SLS)",IF(J436&lt;=125,"Surf spécifique (SP)",IF(J436&lt;=155,"Surf Services Généraux (SSG)",IF(J436&lt;=165,"Restauration",IF(J436&lt;=180,"Logt de fonction",IF(J436&lt;=195,"Autres surf",IF(J436&lt;=210,"Elts structurels",IF(J436&lt;=230,"Local technique",IF(J436&lt;=240,"Caves et sous-sols",IF(J436&lt;=300,"Circulation",IF(J436&lt;=309,"Combles, caves et ss-sols",IF(J436&lt;=315,"Prolongt ext",IF(J436&lt;=330,"Parking ss-terrain",IF(J436&lt;=350,"Terrasse",IF(J436&lt;=405,"Vides dont trémies","Marches et rampes"))))))))))))))))))</f>
        <v>Surf spécifique (SP)</v>
      </c>
      <c r="J436" s="40">
        <v>120</v>
      </c>
      <c r="K436" s="39" t="str">
        <f>IF(J436&lt;=48,E436,"")</f>
        <v/>
      </c>
      <c r="L436" s="39">
        <f>IF($J436&lt;=193,$E436,"")</f>
        <v>47.3</v>
      </c>
      <c r="M436" s="39">
        <f>IF($J436&lt;=243,$E436,"")</f>
        <v>47.3</v>
      </c>
      <c r="N436" s="39">
        <f>IF($J436&lt;=413,$E436,"")</f>
        <v>47.3</v>
      </c>
      <c r="O436" s="1">
        <v>1</v>
      </c>
      <c r="P436" s="4"/>
      <c r="T436" s="4"/>
      <c r="U436" s="4"/>
      <c r="V436" s="4"/>
      <c r="W436" s="4"/>
      <c r="X436" s="4"/>
      <c r="Y436" s="4"/>
      <c r="Z436" s="4"/>
      <c r="AA436" s="4"/>
      <c r="AB436" s="4"/>
      <c r="AC436" s="4"/>
    </row>
    <row r="437" spans="1:29" ht="15.75" customHeight="1">
      <c r="A437" s="45" t="s">
        <v>98</v>
      </c>
      <c r="B437" s="43" t="s">
        <v>12</v>
      </c>
      <c r="C437" s="44" t="s">
        <v>6</v>
      </c>
      <c r="D437" s="43" t="s">
        <v>80</v>
      </c>
      <c r="E437" s="72">
        <v>17.760000000000002</v>
      </c>
      <c r="F437" s="71">
        <v>1</v>
      </c>
      <c r="G437" s="40" t="s">
        <v>4</v>
      </c>
      <c r="H437" s="40" t="s">
        <v>118</v>
      </c>
      <c r="I437" s="40" t="str">
        <f>IF(J437&lt;=20,"Surface Bureau (SB)",IF(J437&lt;=40,"Surf de Réunion (SR)",IF(J437&lt;=100,"Surf Annexe de Travail (SAT)",IF(J437&lt;=110,"Surf Légale &amp; Sociale (SLS)",IF(J437&lt;=125,"Surf spécifique (SP)",IF(J437&lt;=155,"Surf Services Généraux (SSG)",IF(J437&lt;=165,"Restauration",IF(J437&lt;=180,"Logt de fonction",IF(J437&lt;=195,"Autres surf",IF(J437&lt;=210,"Elts structurels",IF(J437&lt;=230,"Local technique",IF(J437&lt;=240,"Caves et sous-sols",IF(J437&lt;=300,"Circulation",IF(J437&lt;=309,"Combles, caves et ss-sols",IF(J437&lt;=315,"Prolongt ext",IF(J437&lt;=330,"Parking ss-terrain",IF(J437&lt;=350,"Terrasse",IF(J437&lt;=405,"Vides dont trémies","Marches et rampes"))))))))))))))))))</f>
        <v>Surface Bureau (SB)</v>
      </c>
      <c r="J437" s="40">
        <v>1</v>
      </c>
      <c r="K437" s="39">
        <f>IF(J437&lt;=48,E437,"")</f>
        <v>17.760000000000002</v>
      </c>
      <c r="L437" s="39">
        <f>IF($J437&lt;=193,$E437,"")</f>
        <v>17.760000000000002</v>
      </c>
      <c r="M437" s="39">
        <f>IF($J437&lt;=243,$E437,"")</f>
        <v>17.760000000000002</v>
      </c>
      <c r="N437" s="39">
        <f>IF($J437&lt;=413,$E437,"")</f>
        <v>17.760000000000002</v>
      </c>
      <c r="O437" s="1">
        <v>1</v>
      </c>
      <c r="P437" s="4"/>
      <c r="T437" s="4"/>
      <c r="U437" s="4"/>
      <c r="V437" s="4"/>
      <c r="W437" s="4"/>
      <c r="X437" s="4"/>
      <c r="Y437" s="4"/>
      <c r="Z437" s="4"/>
      <c r="AA437" s="4"/>
      <c r="AB437" s="4"/>
      <c r="AC437" s="4"/>
    </row>
    <row r="438" spans="1:29" ht="15.75" customHeight="1">
      <c r="A438" s="45" t="s">
        <v>97</v>
      </c>
      <c r="B438" s="43" t="s">
        <v>12</v>
      </c>
      <c r="C438" s="44" t="s">
        <v>6</v>
      </c>
      <c r="D438" s="43" t="s">
        <v>80</v>
      </c>
      <c r="E438" s="72">
        <v>20.2</v>
      </c>
      <c r="F438" s="71">
        <v>1</v>
      </c>
      <c r="G438" s="40" t="s">
        <v>4</v>
      </c>
      <c r="H438" s="40" t="s">
        <v>118</v>
      </c>
      <c r="I438" s="40" t="str">
        <f>IF(J438&lt;=20,"Surface Bureau (SB)",IF(J438&lt;=40,"Surf de Réunion (SR)",IF(J438&lt;=100,"Surf Annexe de Travail (SAT)",IF(J438&lt;=110,"Surf Légale &amp; Sociale (SLS)",IF(J438&lt;=125,"Surf spécifique (SP)",IF(J438&lt;=155,"Surf Services Généraux (SSG)",IF(J438&lt;=165,"Restauration",IF(J438&lt;=180,"Logt de fonction",IF(J438&lt;=195,"Autres surf",IF(J438&lt;=210,"Elts structurels",IF(J438&lt;=230,"Local technique",IF(J438&lt;=240,"Caves et sous-sols",IF(J438&lt;=300,"Circulation",IF(J438&lt;=309,"Combles, caves et ss-sols",IF(J438&lt;=315,"Prolongt ext",IF(J438&lt;=330,"Parking ss-terrain",IF(J438&lt;=350,"Terrasse",IF(J438&lt;=405,"Vides dont trémies","Marches et rampes"))))))))))))))))))</f>
        <v>Surface Bureau (SB)</v>
      </c>
      <c r="J438" s="40">
        <v>1</v>
      </c>
      <c r="K438" s="39">
        <f>IF(J438&lt;=48,E438,"")</f>
        <v>20.2</v>
      </c>
      <c r="L438" s="39">
        <f>IF($J438&lt;=193,$E438,"")</f>
        <v>20.2</v>
      </c>
      <c r="M438" s="39">
        <f>IF($J438&lt;=243,$E438,"")</f>
        <v>20.2</v>
      </c>
      <c r="N438" s="39">
        <f>IF($J438&lt;=413,$E438,"")</f>
        <v>20.2</v>
      </c>
      <c r="O438" s="1">
        <v>1</v>
      </c>
      <c r="P438" s="4"/>
      <c r="T438" s="4"/>
      <c r="U438" s="4"/>
      <c r="V438" s="4"/>
      <c r="W438" s="4"/>
      <c r="X438" s="4"/>
      <c r="Y438" s="4"/>
      <c r="Z438" s="4"/>
      <c r="AA438" s="4"/>
      <c r="AB438" s="4"/>
      <c r="AC438" s="4"/>
    </row>
    <row r="439" spans="1:29" ht="15.75" customHeight="1">
      <c r="A439" s="45" t="s">
        <v>96</v>
      </c>
      <c r="B439" s="43" t="s">
        <v>12</v>
      </c>
      <c r="C439" s="44" t="s">
        <v>6</v>
      </c>
      <c r="D439" s="43" t="s">
        <v>80</v>
      </c>
      <c r="E439" s="72">
        <v>13.11</v>
      </c>
      <c r="F439" s="71">
        <v>1</v>
      </c>
      <c r="G439" s="40" t="s">
        <v>4</v>
      </c>
      <c r="H439" s="40" t="s">
        <v>118</v>
      </c>
      <c r="I439" s="40" t="str">
        <f>IF(J439&lt;=20,"Surface Bureau (SB)",IF(J439&lt;=40,"Surf de Réunion (SR)",IF(J439&lt;=100,"Surf Annexe de Travail (SAT)",IF(J439&lt;=110,"Surf Légale &amp; Sociale (SLS)",IF(J439&lt;=125,"Surf spécifique (SP)",IF(J439&lt;=155,"Surf Services Généraux (SSG)",IF(J439&lt;=165,"Restauration",IF(J439&lt;=180,"Logt de fonction",IF(J439&lt;=195,"Autres surf",IF(J439&lt;=210,"Elts structurels",IF(J439&lt;=230,"Local technique",IF(J439&lt;=240,"Caves et sous-sols",IF(J439&lt;=300,"Circulation",IF(J439&lt;=309,"Combles, caves et ss-sols",IF(J439&lt;=315,"Prolongt ext",IF(J439&lt;=330,"Parking ss-terrain",IF(J439&lt;=350,"Terrasse",IF(J439&lt;=405,"Vides dont trémies","Marches et rampes"))))))))))))))))))</f>
        <v>Surface Bureau (SB)</v>
      </c>
      <c r="J439" s="40">
        <v>1</v>
      </c>
      <c r="K439" s="39">
        <f>IF(J439&lt;=48,E439,"")</f>
        <v>13.11</v>
      </c>
      <c r="L439" s="39">
        <f>IF($J439&lt;=193,$E439,"")</f>
        <v>13.11</v>
      </c>
      <c r="M439" s="39">
        <f>IF($J439&lt;=243,$E439,"")</f>
        <v>13.11</v>
      </c>
      <c r="N439" s="39">
        <f>IF($J439&lt;=413,$E439,"")</f>
        <v>13.11</v>
      </c>
      <c r="O439" s="1">
        <v>1</v>
      </c>
      <c r="P439" s="4"/>
      <c r="T439" s="4"/>
      <c r="U439" s="4"/>
      <c r="V439" s="4"/>
      <c r="W439" s="4"/>
      <c r="X439" s="4"/>
      <c r="Y439" s="4"/>
      <c r="Z439" s="4"/>
      <c r="AA439" s="4"/>
      <c r="AB439" s="4"/>
      <c r="AC439" s="4"/>
    </row>
    <row r="440" spans="1:29" ht="15.75" customHeight="1">
      <c r="A440" s="88" t="s">
        <v>95</v>
      </c>
      <c r="B440" s="43" t="s">
        <v>12</v>
      </c>
      <c r="C440" s="44" t="s">
        <v>85</v>
      </c>
      <c r="D440" s="43" t="s">
        <v>80</v>
      </c>
      <c r="E440" s="72">
        <v>40.4</v>
      </c>
      <c r="F440" s="71"/>
      <c r="G440" s="40" t="s">
        <v>4</v>
      </c>
      <c r="H440" s="40" t="s">
        <v>655</v>
      </c>
      <c r="I440" s="40" t="str">
        <f>IF(J440&lt;=20,"Surface Bureau (SB)",IF(J440&lt;=40,"Surf de Réunion (SR)",IF(J440&lt;=100,"Surf Annexe de Travail (SAT)",IF(J440&lt;=110,"Surf Légale &amp; Sociale (SLS)",IF(J440&lt;=125,"Surf spécifique (SP)",IF(J440&lt;=155,"Surf Services Généraux (SSG)",IF(J440&lt;=165,"Restauration",IF(J440&lt;=180,"Logt de fonction",IF(J440&lt;=195,"Autres surf",IF(J440&lt;=210,"Elts structurels",IF(J440&lt;=230,"Local technique",IF(J440&lt;=240,"Caves et sous-sols",IF(J440&lt;=300,"Circulation",IF(J440&lt;=309,"Combles, caves et ss-sols",IF(J440&lt;=315,"Prolongt ext",IF(J440&lt;=330,"Parking ss-terrain",IF(J440&lt;=350,"Terrasse",IF(J440&lt;=405,"Vides dont trémies","Marches et rampes"))))))))))))))))))</f>
        <v>Surf spécifique (SP)</v>
      </c>
      <c r="J440" s="40">
        <v>120</v>
      </c>
      <c r="K440" s="39" t="str">
        <f>IF(J440&lt;=48,E440,"")</f>
        <v/>
      </c>
      <c r="L440" s="39">
        <f>IF($J440&lt;=193,$E440,"")</f>
        <v>40.4</v>
      </c>
      <c r="M440" s="39">
        <f>IF($J440&lt;=243,$E440,"")</f>
        <v>40.4</v>
      </c>
      <c r="N440" s="39">
        <f>IF($J440&lt;=413,$E440,"")</f>
        <v>40.4</v>
      </c>
      <c r="O440" s="1">
        <v>1</v>
      </c>
      <c r="P440" s="4"/>
      <c r="T440" s="4"/>
      <c r="U440" s="4"/>
      <c r="V440" s="4"/>
      <c r="W440" s="4"/>
      <c r="X440" s="4"/>
      <c r="Y440" s="4"/>
      <c r="Z440" s="4"/>
      <c r="AA440" s="4"/>
      <c r="AB440" s="4"/>
      <c r="AC440" s="4"/>
    </row>
    <row r="441" spans="1:29" ht="15.75" customHeight="1">
      <c r="A441" s="45" t="s">
        <v>94</v>
      </c>
      <c r="B441" s="43" t="s">
        <v>12</v>
      </c>
      <c r="C441" s="44" t="s">
        <v>6</v>
      </c>
      <c r="D441" s="43" t="s">
        <v>80</v>
      </c>
      <c r="E441" s="72">
        <v>19.72</v>
      </c>
      <c r="F441" s="71">
        <v>1</v>
      </c>
      <c r="G441" s="40" t="s">
        <v>4</v>
      </c>
      <c r="H441" s="40" t="s">
        <v>118</v>
      </c>
      <c r="I441" s="40" t="str">
        <f>IF(J441&lt;=20,"Surface Bureau (SB)",IF(J441&lt;=40,"Surf de Réunion (SR)",IF(J441&lt;=100,"Surf Annexe de Travail (SAT)",IF(J441&lt;=110,"Surf Légale &amp; Sociale (SLS)",IF(J441&lt;=125,"Surf spécifique (SP)",IF(J441&lt;=155,"Surf Services Généraux (SSG)",IF(J441&lt;=165,"Restauration",IF(J441&lt;=180,"Logt de fonction",IF(J441&lt;=195,"Autres surf",IF(J441&lt;=210,"Elts structurels",IF(J441&lt;=230,"Local technique",IF(J441&lt;=240,"Caves et sous-sols",IF(J441&lt;=300,"Circulation",IF(J441&lt;=309,"Combles, caves et ss-sols",IF(J441&lt;=315,"Prolongt ext",IF(J441&lt;=330,"Parking ss-terrain",IF(J441&lt;=350,"Terrasse",IF(J441&lt;=405,"Vides dont trémies","Marches et rampes"))))))))))))))))))</f>
        <v>Surface Bureau (SB)</v>
      </c>
      <c r="J441" s="40">
        <v>1</v>
      </c>
      <c r="K441" s="39">
        <f>IF(J441&lt;=48,E441,"")</f>
        <v>19.72</v>
      </c>
      <c r="L441" s="39">
        <f>IF($J441&lt;=193,$E441,"")</f>
        <v>19.72</v>
      </c>
      <c r="M441" s="39">
        <f>IF($J441&lt;=243,$E441,"")</f>
        <v>19.72</v>
      </c>
      <c r="N441" s="39">
        <f>IF($J441&lt;=413,$E441,"")</f>
        <v>19.72</v>
      </c>
      <c r="O441" s="1">
        <v>1</v>
      </c>
      <c r="P441" s="4"/>
      <c r="T441" s="4"/>
      <c r="U441" s="4"/>
      <c r="V441" s="4"/>
      <c r="W441" s="4"/>
      <c r="X441" s="4"/>
      <c r="Y441" s="4"/>
      <c r="Z441" s="4"/>
      <c r="AA441" s="4"/>
      <c r="AB441" s="4"/>
      <c r="AC441" s="4"/>
    </row>
    <row r="442" spans="1:29" ht="15.75" customHeight="1">
      <c r="A442" s="45" t="s">
        <v>93</v>
      </c>
      <c r="B442" s="43" t="s">
        <v>12</v>
      </c>
      <c r="C442" s="44" t="s">
        <v>6</v>
      </c>
      <c r="D442" s="43" t="s">
        <v>80</v>
      </c>
      <c r="E442" s="72">
        <v>19.951699999999999</v>
      </c>
      <c r="F442" s="71">
        <v>1</v>
      </c>
      <c r="G442" s="40" t="s">
        <v>4</v>
      </c>
      <c r="H442" s="40" t="s">
        <v>118</v>
      </c>
      <c r="I442" s="40" t="str">
        <f>IF(J442&lt;=20,"Surface Bureau (SB)",IF(J442&lt;=40,"Surf de Réunion (SR)",IF(J442&lt;=100,"Surf Annexe de Travail (SAT)",IF(J442&lt;=110,"Surf Légale &amp; Sociale (SLS)",IF(J442&lt;=125,"Surf spécifique (SP)",IF(J442&lt;=155,"Surf Services Généraux (SSG)",IF(J442&lt;=165,"Restauration",IF(J442&lt;=180,"Logt de fonction",IF(J442&lt;=195,"Autres surf",IF(J442&lt;=210,"Elts structurels",IF(J442&lt;=230,"Local technique",IF(J442&lt;=240,"Caves et sous-sols",IF(J442&lt;=300,"Circulation",IF(J442&lt;=309,"Combles, caves et ss-sols",IF(J442&lt;=315,"Prolongt ext",IF(J442&lt;=330,"Parking ss-terrain",IF(J442&lt;=350,"Terrasse",IF(J442&lt;=405,"Vides dont trémies","Marches et rampes"))))))))))))))))))</f>
        <v>Surface Bureau (SB)</v>
      </c>
      <c r="J442" s="40">
        <v>1</v>
      </c>
      <c r="K442" s="39">
        <f>IF(J442&lt;=48,E442,"")</f>
        <v>19.951699999999999</v>
      </c>
      <c r="L442" s="39">
        <f>IF($J442&lt;=193,$E442,"")</f>
        <v>19.951699999999999</v>
      </c>
      <c r="M442" s="39">
        <f>IF($J442&lt;=243,$E442,"")</f>
        <v>19.951699999999999</v>
      </c>
      <c r="N442" s="39">
        <f>IF($J442&lt;=413,$E442,"")</f>
        <v>19.951699999999999</v>
      </c>
      <c r="O442" s="1">
        <v>1</v>
      </c>
      <c r="P442" s="4"/>
      <c r="T442" s="4"/>
      <c r="U442" s="4"/>
      <c r="V442" s="4"/>
      <c r="W442" s="4"/>
      <c r="X442" s="4"/>
      <c r="Y442" s="4"/>
      <c r="Z442" s="4"/>
      <c r="AA442" s="4"/>
      <c r="AB442" s="4"/>
      <c r="AC442" s="4"/>
    </row>
    <row r="443" spans="1:29" ht="15.75" customHeight="1">
      <c r="A443" s="45" t="s">
        <v>92</v>
      </c>
      <c r="B443" s="43" t="s">
        <v>12</v>
      </c>
      <c r="C443" s="44" t="s">
        <v>6</v>
      </c>
      <c r="D443" s="43" t="s">
        <v>80</v>
      </c>
      <c r="E443" s="72">
        <v>19.7621</v>
      </c>
      <c r="F443" s="71">
        <v>2</v>
      </c>
      <c r="G443" s="40" t="s">
        <v>4</v>
      </c>
      <c r="H443" s="40" t="s">
        <v>118</v>
      </c>
      <c r="I443" s="40" t="str">
        <f>IF(J443&lt;=20,"Surface Bureau (SB)",IF(J443&lt;=40,"Surf de Réunion (SR)",IF(J443&lt;=100,"Surf Annexe de Travail (SAT)",IF(J443&lt;=110,"Surf Légale &amp; Sociale (SLS)",IF(J443&lt;=125,"Surf spécifique (SP)",IF(J443&lt;=155,"Surf Services Généraux (SSG)",IF(J443&lt;=165,"Restauration",IF(J443&lt;=180,"Logt de fonction",IF(J443&lt;=195,"Autres surf",IF(J443&lt;=210,"Elts structurels",IF(J443&lt;=230,"Local technique",IF(J443&lt;=240,"Caves et sous-sols",IF(J443&lt;=300,"Circulation",IF(J443&lt;=309,"Combles, caves et ss-sols",IF(J443&lt;=315,"Prolongt ext",IF(J443&lt;=330,"Parking ss-terrain",IF(J443&lt;=350,"Terrasse",IF(J443&lt;=405,"Vides dont trémies","Marches et rampes"))))))))))))))))))</f>
        <v>Surface Bureau (SB)</v>
      </c>
      <c r="J443" s="40">
        <v>1</v>
      </c>
      <c r="K443" s="39">
        <f>IF(J443&lt;=48,E443,"")</f>
        <v>19.7621</v>
      </c>
      <c r="L443" s="39">
        <f>IF($J443&lt;=193,$E443,"")</f>
        <v>19.7621</v>
      </c>
      <c r="M443" s="39">
        <f>IF($J443&lt;=243,$E443,"")</f>
        <v>19.7621</v>
      </c>
      <c r="N443" s="39">
        <f>IF($J443&lt;=413,$E443,"")</f>
        <v>19.7621</v>
      </c>
      <c r="O443" s="1">
        <v>1</v>
      </c>
      <c r="P443" s="4"/>
      <c r="T443" s="4"/>
      <c r="U443" s="4"/>
      <c r="V443" s="4"/>
      <c r="W443" s="4"/>
      <c r="X443" s="4"/>
      <c r="Y443" s="4"/>
      <c r="Z443" s="4"/>
      <c r="AA443" s="4"/>
      <c r="AB443" s="4"/>
      <c r="AC443" s="4"/>
    </row>
    <row r="444" spans="1:29" ht="15.75" customHeight="1">
      <c r="A444" s="45" t="s">
        <v>91</v>
      </c>
      <c r="B444" s="43" t="s">
        <v>12</v>
      </c>
      <c r="C444" s="44" t="s">
        <v>90</v>
      </c>
      <c r="D444" s="43" t="s">
        <v>80</v>
      </c>
      <c r="E444" s="72">
        <v>19.7408</v>
      </c>
      <c r="F444" s="71"/>
      <c r="G444" s="40" t="s">
        <v>4</v>
      </c>
      <c r="H444" s="40" t="s">
        <v>118</v>
      </c>
      <c r="I444" s="40" t="str">
        <f>IF(J444&lt;=20,"Surface Bureau (SB)",IF(J444&lt;=40,"Surf de Réunion (SR)",IF(J444&lt;=100,"Surf Annexe de Travail (SAT)",IF(J444&lt;=110,"Surf Légale &amp; Sociale (SLS)",IF(J444&lt;=125,"Surf spécifique (SP)",IF(J444&lt;=155,"Surf Services Généraux (SSG)",IF(J444&lt;=165,"Restauration",IF(J444&lt;=180,"Logt de fonction",IF(J444&lt;=195,"Autres surf",IF(J444&lt;=210,"Elts structurels",IF(J444&lt;=230,"Local technique",IF(J444&lt;=240,"Caves et sous-sols",IF(J444&lt;=300,"Circulation",IF(J444&lt;=309,"Combles, caves et ss-sols",IF(J444&lt;=315,"Prolongt ext",IF(J444&lt;=330,"Parking ss-terrain",IF(J444&lt;=350,"Terrasse",IF(J444&lt;=405,"Vides dont trémies","Marches et rampes"))))))))))))))))))</f>
        <v>Surf spécifique (SP)</v>
      </c>
      <c r="J444" s="40">
        <v>120</v>
      </c>
      <c r="K444" s="39" t="str">
        <f>IF(J444&lt;=48,E444,"")</f>
        <v/>
      </c>
      <c r="L444" s="39">
        <f>IF($J444&lt;=193,$E444,"")</f>
        <v>19.7408</v>
      </c>
      <c r="M444" s="39">
        <f>IF($J444&lt;=243,$E444,"")</f>
        <v>19.7408</v>
      </c>
      <c r="N444" s="39">
        <f>IF($J444&lt;=413,$E444,"")</f>
        <v>19.7408</v>
      </c>
      <c r="O444" s="1">
        <v>1</v>
      </c>
      <c r="P444" s="4"/>
      <c r="T444" s="4"/>
      <c r="U444" s="4"/>
      <c r="V444" s="4"/>
      <c r="W444" s="4"/>
      <c r="X444" s="4"/>
      <c r="Y444" s="4"/>
      <c r="Z444" s="4"/>
      <c r="AA444" s="4"/>
      <c r="AB444" s="4"/>
      <c r="AC444" s="4"/>
    </row>
    <row r="445" spans="1:29" ht="15.75" customHeight="1">
      <c r="A445" s="45" t="s">
        <v>89</v>
      </c>
      <c r="B445" s="43" t="s">
        <v>12</v>
      </c>
      <c r="C445" s="44" t="s">
        <v>85</v>
      </c>
      <c r="D445" s="43" t="s">
        <v>80</v>
      </c>
      <c r="E445" s="72">
        <v>33.65</v>
      </c>
      <c r="F445" s="71"/>
      <c r="G445" s="40" t="s">
        <v>4</v>
      </c>
      <c r="H445" s="40" t="s">
        <v>655</v>
      </c>
      <c r="I445" s="40" t="str">
        <f>IF(J445&lt;=20,"Surface Bureau (SB)",IF(J445&lt;=40,"Surf de Réunion (SR)",IF(J445&lt;=100,"Surf Annexe de Travail (SAT)",IF(J445&lt;=110,"Surf Légale &amp; Sociale (SLS)",IF(J445&lt;=125,"Surf spécifique (SP)",IF(J445&lt;=155,"Surf Services Généraux (SSG)",IF(J445&lt;=165,"Restauration",IF(J445&lt;=180,"Logt de fonction",IF(J445&lt;=195,"Autres surf",IF(J445&lt;=210,"Elts structurels",IF(J445&lt;=230,"Local technique",IF(J445&lt;=240,"Caves et sous-sols",IF(J445&lt;=300,"Circulation",IF(J445&lt;=309,"Combles, caves et ss-sols",IF(J445&lt;=315,"Prolongt ext",IF(J445&lt;=330,"Parking ss-terrain",IF(J445&lt;=350,"Terrasse",IF(J445&lt;=405,"Vides dont trémies","Marches et rampes"))))))))))))))))))</f>
        <v>Surf spécifique (SP)</v>
      </c>
      <c r="J445" s="40">
        <v>120</v>
      </c>
      <c r="K445" s="39" t="str">
        <f>IF(J445&lt;=48,E445,"")</f>
        <v/>
      </c>
      <c r="L445" s="39">
        <f>IF($J445&lt;=193,$E445,"")</f>
        <v>33.65</v>
      </c>
      <c r="M445" s="39">
        <f>IF($J445&lt;=243,$E445,"")</f>
        <v>33.65</v>
      </c>
      <c r="N445" s="39">
        <f>IF($J445&lt;=413,$E445,"")</f>
        <v>33.65</v>
      </c>
      <c r="O445" s="1">
        <v>1</v>
      </c>
      <c r="P445" s="4"/>
      <c r="T445" s="4"/>
      <c r="U445" s="4"/>
      <c r="V445" s="4"/>
      <c r="W445" s="4"/>
      <c r="X445" s="4"/>
      <c r="Y445" s="4"/>
      <c r="Z445" s="4"/>
      <c r="AA445" s="4"/>
      <c r="AB445" s="4"/>
      <c r="AC445" s="4"/>
    </row>
    <row r="446" spans="1:29" ht="15.75" customHeight="1">
      <c r="A446" s="45" t="s">
        <v>88</v>
      </c>
      <c r="B446" s="43" t="s">
        <v>12</v>
      </c>
      <c r="C446" s="44" t="s">
        <v>6</v>
      </c>
      <c r="D446" s="43" t="s">
        <v>80</v>
      </c>
      <c r="E446" s="72">
        <v>19.79</v>
      </c>
      <c r="F446" s="71">
        <v>2</v>
      </c>
      <c r="G446" s="40" t="s">
        <v>4</v>
      </c>
      <c r="H446" s="40" t="s">
        <v>118</v>
      </c>
      <c r="I446" s="40" t="str">
        <f>IF(J446&lt;=20,"Surface Bureau (SB)",IF(J446&lt;=40,"Surf de Réunion (SR)",IF(J446&lt;=100,"Surf Annexe de Travail (SAT)",IF(J446&lt;=110,"Surf Légale &amp; Sociale (SLS)",IF(J446&lt;=125,"Surf spécifique (SP)",IF(J446&lt;=155,"Surf Services Généraux (SSG)",IF(J446&lt;=165,"Restauration",IF(J446&lt;=180,"Logt de fonction",IF(J446&lt;=195,"Autres surf",IF(J446&lt;=210,"Elts structurels",IF(J446&lt;=230,"Local technique",IF(J446&lt;=240,"Caves et sous-sols",IF(J446&lt;=300,"Circulation",IF(J446&lt;=309,"Combles, caves et ss-sols",IF(J446&lt;=315,"Prolongt ext",IF(J446&lt;=330,"Parking ss-terrain",IF(J446&lt;=350,"Terrasse",IF(J446&lt;=405,"Vides dont trémies","Marches et rampes"))))))))))))))))))</f>
        <v>Surface Bureau (SB)</v>
      </c>
      <c r="J446" s="40">
        <v>1</v>
      </c>
      <c r="K446" s="39">
        <f>IF(J446&lt;=48,E446,"")</f>
        <v>19.79</v>
      </c>
      <c r="L446" s="39">
        <f>IF($J446&lt;=193,$E446,"")</f>
        <v>19.79</v>
      </c>
      <c r="M446" s="39">
        <f>IF($J446&lt;=243,$E446,"")</f>
        <v>19.79</v>
      </c>
      <c r="N446" s="39">
        <f>IF($J446&lt;=413,$E446,"")</f>
        <v>19.79</v>
      </c>
      <c r="O446" s="1">
        <v>1</v>
      </c>
      <c r="P446" s="4"/>
      <c r="T446" s="4"/>
      <c r="U446" s="4"/>
      <c r="V446" s="4"/>
      <c r="W446" s="4"/>
      <c r="X446" s="4"/>
      <c r="Y446" s="4"/>
      <c r="Z446" s="4"/>
      <c r="AA446" s="4"/>
      <c r="AB446" s="4"/>
      <c r="AC446" s="4"/>
    </row>
    <row r="447" spans="1:29" ht="15.75" customHeight="1">
      <c r="A447" s="45" t="s">
        <v>87</v>
      </c>
      <c r="B447" s="43" t="s">
        <v>12</v>
      </c>
      <c r="C447" s="44" t="s">
        <v>6</v>
      </c>
      <c r="D447" s="43" t="s">
        <v>80</v>
      </c>
      <c r="E447" s="72">
        <v>20.25</v>
      </c>
      <c r="F447" s="71">
        <v>2</v>
      </c>
      <c r="G447" s="40" t="s">
        <v>4</v>
      </c>
      <c r="H447" s="40" t="s">
        <v>118</v>
      </c>
      <c r="I447" s="40" t="str">
        <f>IF(J447&lt;=20,"Surface Bureau (SB)",IF(J447&lt;=40,"Surf de Réunion (SR)",IF(J447&lt;=100,"Surf Annexe de Travail (SAT)",IF(J447&lt;=110,"Surf Légale &amp; Sociale (SLS)",IF(J447&lt;=125,"Surf spécifique (SP)",IF(J447&lt;=155,"Surf Services Généraux (SSG)",IF(J447&lt;=165,"Restauration",IF(J447&lt;=180,"Logt de fonction",IF(J447&lt;=195,"Autres surf",IF(J447&lt;=210,"Elts structurels",IF(J447&lt;=230,"Local technique",IF(J447&lt;=240,"Caves et sous-sols",IF(J447&lt;=300,"Circulation",IF(J447&lt;=309,"Combles, caves et ss-sols",IF(J447&lt;=315,"Prolongt ext",IF(J447&lt;=330,"Parking ss-terrain",IF(J447&lt;=350,"Terrasse",IF(J447&lt;=405,"Vides dont trémies","Marches et rampes"))))))))))))))))))</f>
        <v>Surface Bureau (SB)</v>
      </c>
      <c r="J447" s="40">
        <v>1</v>
      </c>
      <c r="K447" s="39">
        <f>IF(J447&lt;=48,E447,"")</f>
        <v>20.25</v>
      </c>
      <c r="L447" s="39">
        <f>IF($J447&lt;=193,$E447,"")</f>
        <v>20.25</v>
      </c>
      <c r="M447" s="39">
        <f>IF($J447&lt;=243,$E447,"")</f>
        <v>20.25</v>
      </c>
      <c r="N447" s="39">
        <f>IF($J447&lt;=413,$E447,"")</f>
        <v>20.25</v>
      </c>
      <c r="O447" s="1">
        <v>1</v>
      </c>
      <c r="P447" s="4"/>
      <c r="T447" s="4"/>
      <c r="U447" s="4"/>
      <c r="V447" s="4"/>
      <c r="W447" s="4"/>
      <c r="X447" s="4"/>
      <c r="Y447" s="4"/>
      <c r="Z447" s="4"/>
      <c r="AA447" s="4"/>
      <c r="AB447" s="4"/>
      <c r="AC447" s="4"/>
    </row>
    <row r="448" spans="1:29" ht="15.75" customHeight="1">
      <c r="A448" s="45" t="s">
        <v>86</v>
      </c>
      <c r="B448" s="43" t="s">
        <v>12</v>
      </c>
      <c r="C448" s="44" t="s">
        <v>85</v>
      </c>
      <c r="D448" s="43" t="s">
        <v>80</v>
      </c>
      <c r="E448" s="72">
        <v>33.369999999999997</v>
      </c>
      <c r="F448" s="71"/>
      <c r="G448" s="40" t="s">
        <v>4</v>
      </c>
      <c r="H448" s="40" t="s">
        <v>655</v>
      </c>
      <c r="I448" s="40" t="str">
        <f>IF(J448&lt;=20,"Surface Bureau (SB)",IF(J448&lt;=40,"Surf de Réunion (SR)",IF(J448&lt;=100,"Surf Annexe de Travail (SAT)",IF(J448&lt;=110,"Surf Légale &amp; Sociale (SLS)",IF(J448&lt;=125,"Surf spécifique (SP)",IF(J448&lt;=155,"Surf Services Généraux (SSG)",IF(J448&lt;=165,"Restauration",IF(J448&lt;=180,"Logt de fonction",IF(J448&lt;=195,"Autres surf",IF(J448&lt;=210,"Elts structurels",IF(J448&lt;=230,"Local technique",IF(J448&lt;=240,"Caves et sous-sols",IF(J448&lt;=300,"Circulation",IF(J448&lt;=309,"Combles, caves et ss-sols",IF(J448&lt;=315,"Prolongt ext",IF(J448&lt;=330,"Parking ss-terrain",IF(J448&lt;=350,"Terrasse",IF(J448&lt;=405,"Vides dont trémies","Marches et rampes"))))))))))))))))))</f>
        <v>Surf spécifique (SP)</v>
      </c>
      <c r="J448" s="40">
        <v>120</v>
      </c>
      <c r="K448" s="39" t="str">
        <f>IF(J448&lt;=48,E448,"")</f>
        <v/>
      </c>
      <c r="L448" s="39">
        <f>IF($J448&lt;=193,$E448,"")</f>
        <v>33.369999999999997</v>
      </c>
      <c r="M448" s="39">
        <f>IF($J448&lt;=243,$E448,"")</f>
        <v>33.369999999999997</v>
      </c>
      <c r="N448" s="39">
        <f>IF($J448&lt;=413,$E448,"")</f>
        <v>33.369999999999997</v>
      </c>
      <c r="O448" s="1">
        <v>1</v>
      </c>
      <c r="P448" s="4"/>
      <c r="R448" s="4"/>
      <c r="S448" s="4"/>
      <c r="T448" s="4"/>
      <c r="U448" s="4"/>
      <c r="V448" s="4"/>
      <c r="W448" s="4"/>
      <c r="X448" s="4"/>
      <c r="Y448" s="4"/>
      <c r="Z448" s="4"/>
      <c r="AA448" s="4"/>
      <c r="AB448" s="4"/>
      <c r="AC448" s="4"/>
    </row>
    <row r="449" spans="1:29" ht="15.75" customHeight="1">
      <c r="A449" s="45" t="s">
        <v>84</v>
      </c>
      <c r="B449" s="43" t="s">
        <v>12</v>
      </c>
      <c r="C449" s="44" t="s">
        <v>6</v>
      </c>
      <c r="D449" s="43" t="s">
        <v>80</v>
      </c>
      <c r="E449" s="72">
        <v>20.5</v>
      </c>
      <c r="F449" s="71">
        <v>2</v>
      </c>
      <c r="G449" s="40" t="s">
        <v>4</v>
      </c>
      <c r="H449" s="40" t="s">
        <v>118</v>
      </c>
      <c r="I449" s="40" t="str">
        <f>IF(J449&lt;=20,"Surface Bureau (SB)",IF(J449&lt;=40,"Surf de Réunion (SR)",IF(J449&lt;=100,"Surf Annexe de Travail (SAT)",IF(J449&lt;=110,"Surf Légale &amp; Sociale (SLS)",IF(J449&lt;=125,"Surf spécifique (SP)",IF(J449&lt;=155,"Surf Services Généraux (SSG)",IF(J449&lt;=165,"Restauration",IF(J449&lt;=180,"Logt de fonction",IF(J449&lt;=195,"Autres surf",IF(J449&lt;=210,"Elts structurels",IF(J449&lt;=230,"Local technique",IF(J449&lt;=240,"Caves et sous-sols",IF(J449&lt;=300,"Circulation",IF(J449&lt;=309,"Combles, caves et ss-sols",IF(J449&lt;=315,"Prolongt ext",IF(J449&lt;=330,"Parking ss-terrain",IF(J449&lt;=350,"Terrasse",IF(J449&lt;=405,"Vides dont trémies","Marches et rampes"))))))))))))))))))</f>
        <v>Surface Bureau (SB)</v>
      </c>
      <c r="J449" s="40">
        <v>1</v>
      </c>
      <c r="K449" s="39">
        <f>IF(J449&lt;=48,E449,"")</f>
        <v>20.5</v>
      </c>
      <c r="L449" s="39">
        <f>IF($J449&lt;=193,$E449,"")</f>
        <v>20.5</v>
      </c>
      <c r="M449" s="39">
        <f>IF($J449&lt;=243,$E449,"")</f>
        <v>20.5</v>
      </c>
      <c r="N449" s="39">
        <f>IF($J449&lt;=413,$E449,"")</f>
        <v>20.5</v>
      </c>
      <c r="O449" s="1">
        <v>1</v>
      </c>
      <c r="P449" s="4"/>
      <c r="R449" s="4"/>
      <c r="S449" s="4"/>
      <c r="T449" s="4"/>
      <c r="U449" s="4"/>
      <c r="V449" s="4"/>
      <c r="W449" s="4"/>
      <c r="X449" s="4"/>
      <c r="Y449" s="4"/>
      <c r="Z449" s="4"/>
      <c r="AA449" s="4"/>
      <c r="AB449" s="4"/>
      <c r="AC449" s="4"/>
    </row>
    <row r="450" spans="1:29" ht="15.75" customHeight="1">
      <c r="A450" s="45" t="s">
        <v>83</v>
      </c>
      <c r="B450" s="43" t="s">
        <v>12</v>
      </c>
      <c r="C450" s="44" t="s">
        <v>6</v>
      </c>
      <c r="D450" s="43" t="s">
        <v>80</v>
      </c>
      <c r="E450" s="72">
        <v>20.260000000000002</v>
      </c>
      <c r="F450" s="71">
        <v>1</v>
      </c>
      <c r="G450" s="40" t="s">
        <v>4</v>
      </c>
      <c r="H450" s="40" t="s">
        <v>118</v>
      </c>
      <c r="I450" s="40" t="str">
        <f>IF(J450&lt;=20,"Surface Bureau (SB)",IF(J450&lt;=40,"Surf de Réunion (SR)",IF(J450&lt;=100,"Surf Annexe de Travail (SAT)",IF(J450&lt;=110,"Surf Légale &amp; Sociale (SLS)",IF(J450&lt;=125,"Surf spécifique (SP)",IF(J450&lt;=155,"Surf Services Généraux (SSG)",IF(J450&lt;=165,"Restauration",IF(J450&lt;=180,"Logt de fonction",IF(J450&lt;=195,"Autres surf",IF(J450&lt;=210,"Elts structurels",IF(J450&lt;=230,"Local technique",IF(J450&lt;=240,"Caves et sous-sols",IF(J450&lt;=300,"Circulation",IF(J450&lt;=309,"Combles, caves et ss-sols",IF(J450&lt;=315,"Prolongt ext",IF(J450&lt;=330,"Parking ss-terrain",IF(J450&lt;=350,"Terrasse",IF(J450&lt;=405,"Vides dont trémies","Marches et rampes"))))))))))))))))))</f>
        <v>Surface Bureau (SB)</v>
      </c>
      <c r="J450" s="40">
        <v>1</v>
      </c>
      <c r="K450" s="39">
        <f>IF(J450&lt;=48,E450,"")</f>
        <v>20.260000000000002</v>
      </c>
      <c r="L450" s="39">
        <f>IF($J450&lt;=193,$E450,"")</f>
        <v>20.260000000000002</v>
      </c>
      <c r="M450" s="39">
        <f>IF($J450&lt;=243,$E450,"")</f>
        <v>20.260000000000002</v>
      </c>
      <c r="N450" s="39">
        <f>IF($J450&lt;=413,$E450,"")</f>
        <v>20.260000000000002</v>
      </c>
      <c r="O450" s="1">
        <v>1</v>
      </c>
      <c r="P450" s="4"/>
      <c r="R450" s="4"/>
      <c r="S450" s="4"/>
      <c r="T450" s="4"/>
      <c r="U450" s="4"/>
      <c r="V450" s="4"/>
      <c r="W450" s="4"/>
      <c r="X450" s="4"/>
      <c r="Y450" s="4"/>
      <c r="Z450" s="4"/>
      <c r="AA450" s="4"/>
      <c r="AB450" s="4"/>
      <c r="AC450" s="4"/>
    </row>
    <row r="451" spans="1:29" ht="15.75" customHeight="1">
      <c r="A451" s="45" t="s">
        <v>82</v>
      </c>
      <c r="B451" s="43" t="s">
        <v>12</v>
      </c>
      <c r="C451" s="44" t="s">
        <v>6</v>
      </c>
      <c r="D451" s="43" t="s">
        <v>80</v>
      </c>
      <c r="E451" s="72">
        <v>20.5</v>
      </c>
      <c r="F451" s="71">
        <v>2</v>
      </c>
      <c r="G451" s="40" t="s">
        <v>4</v>
      </c>
      <c r="H451" s="40" t="s">
        <v>118</v>
      </c>
      <c r="I451" s="40" t="str">
        <f>IF(J451&lt;=20,"Surface Bureau (SB)",IF(J451&lt;=40,"Surf de Réunion (SR)",IF(J451&lt;=100,"Surf Annexe de Travail (SAT)",IF(J451&lt;=110,"Surf Légale &amp; Sociale (SLS)",IF(J451&lt;=125,"Surf spécifique (SP)",IF(J451&lt;=155,"Surf Services Généraux (SSG)",IF(J451&lt;=165,"Restauration",IF(J451&lt;=180,"Logt de fonction",IF(J451&lt;=195,"Autres surf",IF(J451&lt;=210,"Elts structurels",IF(J451&lt;=230,"Local technique",IF(J451&lt;=240,"Caves et sous-sols",IF(J451&lt;=300,"Circulation",IF(J451&lt;=309,"Combles, caves et ss-sols",IF(J451&lt;=315,"Prolongt ext",IF(J451&lt;=330,"Parking ss-terrain",IF(J451&lt;=350,"Terrasse",IF(J451&lt;=405,"Vides dont trémies","Marches et rampes"))))))))))))))))))</f>
        <v>Surface Bureau (SB)</v>
      </c>
      <c r="J451" s="40">
        <v>1</v>
      </c>
      <c r="K451" s="39">
        <f>IF(J451&lt;=48,E451,"")</f>
        <v>20.5</v>
      </c>
      <c r="L451" s="39">
        <f>IF($J451&lt;=193,$E451,"")</f>
        <v>20.5</v>
      </c>
      <c r="M451" s="39">
        <f>IF($J451&lt;=243,$E451,"")</f>
        <v>20.5</v>
      </c>
      <c r="N451" s="39">
        <f>IF($J451&lt;=413,$E451,"")</f>
        <v>20.5</v>
      </c>
      <c r="O451" s="1">
        <v>1</v>
      </c>
      <c r="P451" s="4"/>
      <c r="R451" s="4"/>
      <c r="S451" s="4"/>
      <c r="T451" s="4"/>
      <c r="U451" s="4"/>
      <c r="V451" s="4"/>
      <c r="W451" s="4"/>
      <c r="X451" s="4"/>
      <c r="Y451" s="4"/>
      <c r="Z451" s="4"/>
      <c r="AA451" s="4"/>
      <c r="AB451" s="4"/>
      <c r="AC451" s="4"/>
    </row>
    <row r="452" spans="1:29" ht="15.75" customHeight="1">
      <c r="A452" s="87"/>
      <c r="B452" s="43" t="s">
        <v>12</v>
      </c>
      <c r="C452" s="86" t="s">
        <v>76</v>
      </c>
      <c r="D452" s="43" t="s">
        <v>80</v>
      </c>
      <c r="E452" s="42">
        <v>189.05029999999999</v>
      </c>
      <c r="F452" s="41"/>
      <c r="G452" s="40" t="s">
        <v>49</v>
      </c>
      <c r="H452" s="40" t="s">
        <v>667</v>
      </c>
      <c r="I452" s="85" t="str">
        <f>IF(J452&lt;=20,"Surface Bureau (SB)",IF(J452&lt;=40,"Surf de Réunion (SR)",IF(J452&lt;=100,"Surf Annexe de Travail (SAT)",IF(J452&lt;=110,"Surf Légale &amp; Sociale (SLS)",IF(J452&lt;=125,"Surf spécifique (SP)",IF(J452&lt;=155,"Surf Services Généraux (SSG)",IF(J452&lt;=165,"Restauration",IF(J452&lt;=180,"Logt de fonction",IF(J452&lt;=195,"Autres surf",IF(J452&lt;=210,"Elts structurels",IF(J452&lt;=230,"Local technique",IF(J452&lt;=240,"Caves et sous-sols",IF(J452&lt;=300,"Circulation",IF(J452&lt;=309,"Combles, caves et ss-sols",IF(J452&lt;=315,"Prolongt ext",IF(J452&lt;=330,"Parking ss-terrain",IF(J452&lt;=350,"Terrasse",IF(J452&lt;=405,"Vides dont trémies","Marches et rampes"))))))))))))))))))</f>
        <v>Surf spécifique (SP)</v>
      </c>
      <c r="J452" s="85">
        <v>111</v>
      </c>
      <c r="K452" s="39" t="str">
        <f>IF(J452&lt;=48,E452,"")</f>
        <v/>
      </c>
      <c r="L452" s="39">
        <f>IF($J452&lt;=193,$E452,"")</f>
        <v>189.05029999999999</v>
      </c>
      <c r="M452" s="39">
        <f>IF($J452&lt;=243,$E452,"")</f>
        <v>189.05029999999999</v>
      </c>
      <c r="N452" s="39">
        <f>IF($J452&lt;=413,$E452,"")</f>
        <v>189.05029999999999</v>
      </c>
      <c r="O452" s="1">
        <v>1</v>
      </c>
      <c r="P452" s="4"/>
      <c r="R452" s="4"/>
      <c r="S452" s="4"/>
      <c r="T452" s="4"/>
      <c r="U452" s="4"/>
      <c r="V452" s="4"/>
      <c r="W452" s="4"/>
      <c r="X452" s="4"/>
      <c r="Y452" s="4"/>
      <c r="Z452" s="4"/>
      <c r="AA452" s="4"/>
      <c r="AB452" s="4"/>
      <c r="AC452" s="4"/>
    </row>
    <row r="453" spans="1:29" ht="15.75" customHeight="1" thickBot="1">
      <c r="A453" s="29"/>
      <c r="B453" s="26" t="s">
        <v>12</v>
      </c>
      <c r="C453" s="51" t="s">
        <v>81</v>
      </c>
      <c r="D453" s="26" t="s">
        <v>80</v>
      </c>
      <c r="E453" s="28">
        <v>17.391400000000001</v>
      </c>
      <c r="F453" s="41"/>
      <c r="G453" s="40" t="s">
        <v>49</v>
      </c>
      <c r="H453" s="40" t="s">
        <v>654</v>
      </c>
      <c r="I453" s="26" t="str">
        <f>IF(J453&lt;=20,"Surface Bureau (SB)",IF(J453&lt;=40,"Surf de Réunion (SR)",IF(J453&lt;=100,"Surf Annexe de Travail (SAT)",IF(J453&lt;=110,"Surf Légale &amp; Sociale (SLS)",IF(J453&lt;=125,"Surf spécifique (SP)",IF(J453&lt;=155,"Surf Services Généraux (SSG)",IF(J453&lt;=165,"Restauration",IF(J453&lt;=180,"Logt de fonction",IF(J453&lt;=195,"Autres surf",IF(J453&lt;=210,"Elts structurels",IF(J453&lt;=230,"Local technique",IF(J453&lt;=240,"Caves et sous-sols",IF(J453&lt;=300,"Circulation",IF(J453&lt;=309,"Combles, caves et ss-sols",IF(J453&lt;=315,"Prolongt ext",IF(J453&lt;=330,"Parking ss-terrain",IF(J453&lt;=350,"Terrasse",IF(J453&lt;=405,"Vides dont trémies","Marches et rampes"))))))))))))))))))</f>
        <v>Vides dont trémies</v>
      </c>
      <c r="J453" s="26">
        <v>401</v>
      </c>
      <c r="K453" s="25" t="str">
        <f>IF(J453&lt;=48,E453,"")</f>
        <v/>
      </c>
      <c r="L453" s="25" t="str">
        <f>IF($J453&lt;=193,$E453,"")</f>
        <v/>
      </c>
      <c r="M453" s="25" t="str">
        <f>IF($J453&lt;=243,$E453,"")</f>
        <v/>
      </c>
      <c r="N453" s="25">
        <f>IF($J453&lt;=413,$E453,"")</f>
        <v>17.391400000000001</v>
      </c>
      <c r="O453" s="4"/>
      <c r="P453" s="4"/>
      <c r="R453" s="4"/>
      <c r="S453" s="4"/>
      <c r="T453" s="4"/>
      <c r="U453" s="4"/>
      <c r="V453" s="4"/>
      <c r="W453" s="4"/>
      <c r="X453" s="4"/>
      <c r="Y453" s="4"/>
      <c r="Z453" s="4"/>
      <c r="AA453" s="4"/>
      <c r="AB453" s="4"/>
      <c r="AC453" s="4"/>
    </row>
    <row r="454" spans="1:29" ht="15.75" customHeight="1" thickBot="1">
      <c r="A454" s="24"/>
      <c r="B454" s="22"/>
      <c r="C454" s="23" t="s">
        <v>10</v>
      </c>
      <c r="D454" s="22"/>
      <c r="E454" s="20">
        <f>(SUBTOTAL(9,E432:E453))</f>
        <v>690.36629999999991</v>
      </c>
      <c r="F454" s="21">
        <f>(SUBTOTAL(9,F432:F453))</f>
        <v>22</v>
      </c>
      <c r="G454" s="20"/>
      <c r="H454" s="20"/>
      <c r="I454" s="20"/>
      <c r="J454" s="20"/>
      <c r="K454" s="19">
        <f>(SUBTOTAL(9,K432:K453))</f>
        <v>309.46379999999999</v>
      </c>
      <c r="L454" s="19">
        <f>(SUBTOTAL(9,L432:L453))</f>
        <v>672.97489999999993</v>
      </c>
      <c r="M454" s="19">
        <f>(SUBTOTAL(9,M432:M453))</f>
        <v>672.97489999999993</v>
      </c>
      <c r="N454" s="19">
        <f>(SUBTOTAL(9,N432:N453))</f>
        <v>690.36629999999991</v>
      </c>
    </row>
    <row r="455" spans="1:29" ht="15.75" customHeight="1">
      <c r="A455" s="3"/>
      <c r="B455" s="3"/>
      <c r="C455" s="4"/>
      <c r="D455" s="11" t="s">
        <v>79</v>
      </c>
      <c r="E455" s="16">
        <f>SUBTOTAL(9,E400:E453)</f>
        <v>1801.0385999999994</v>
      </c>
      <c r="F455" s="15">
        <f>SUBTOTAL(9,F400:F453)</f>
        <v>58</v>
      </c>
      <c r="G455" s="14"/>
      <c r="H455" s="14"/>
      <c r="I455" s="14"/>
      <c r="J455" s="14"/>
      <c r="K455" s="13">
        <f>SUBTOTAL(9,K400:K453)</f>
        <v>696.41470000000004</v>
      </c>
      <c r="L455" s="13">
        <f>SUBTOTAL(9,L400:L453)</f>
        <v>1772.0180999999993</v>
      </c>
      <c r="M455" s="13">
        <f>SUBTOTAL(9,M400:M453)</f>
        <v>1772.0180999999993</v>
      </c>
      <c r="N455" s="13">
        <f>SUBTOTAL(9,N400:N453)</f>
        <v>1801.0385999999994</v>
      </c>
      <c r="O455" s="4"/>
      <c r="P455" s="4"/>
      <c r="R455" s="4"/>
      <c r="S455" s="4"/>
      <c r="T455" s="4"/>
      <c r="U455" s="4"/>
      <c r="V455" s="4"/>
      <c r="W455" s="4"/>
      <c r="X455" s="4"/>
      <c r="Y455" s="4"/>
      <c r="Z455" s="4"/>
      <c r="AA455" s="4"/>
      <c r="AB455" s="4"/>
      <c r="AC455" s="4"/>
    </row>
    <row r="456" spans="1:29" ht="15.75" customHeight="1">
      <c r="A456" s="3"/>
      <c r="B456" s="3"/>
      <c r="C456" s="4"/>
      <c r="D456" s="11" t="s">
        <v>78</v>
      </c>
      <c r="E456" s="16">
        <f>SUBTOTAL(9,E4:E453)</f>
        <v>18110.325800000006</v>
      </c>
      <c r="F456" s="15">
        <f>SUBTOTAL(9,F4:F453)</f>
        <v>364</v>
      </c>
      <c r="G456" s="14"/>
      <c r="H456" s="14"/>
      <c r="I456" s="14"/>
      <c r="J456" s="14"/>
      <c r="K456" s="13">
        <f>SUBTOTAL(9,K4:K453)</f>
        <v>4720.0070000000005</v>
      </c>
      <c r="L456" s="13">
        <f>SUBTOTAL(9,L4:L453)</f>
        <v>17426.291700000009</v>
      </c>
      <c r="M456" s="13">
        <f>SUBTOTAL(9,M4:M453)</f>
        <v>17795.420400000006</v>
      </c>
      <c r="N456" s="13">
        <f>SUBTOTAL(9,N4:N453)</f>
        <v>18185.052500000005</v>
      </c>
      <c r="O456" s="4"/>
      <c r="P456" s="4"/>
      <c r="R456" s="4"/>
      <c r="S456" s="4"/>
      <c r="T456" s="4"/>
      <c r="U456" s="4"/>
      <c r="V456" s="4"/>
      <c r="W456" s="4"/>
      <c r="X456" s="4"/>
      <c r="Y456" s="4"/>
      <c r="Z456" s="4"/>
      <c r="AA456" s="4"/>
      <c r="AB456" s="4"/>
      <c r="AC456" s="4"/>
    </row>
    <row r="457" spans="1:29" ht="15.75" customHeight="1" thickBot="1">
      <c r="A457" s="3"/>
      <c r="B457" s="4"/>
      <c r="C457" s="4"/>
      <c r="D457" s="4"/>
      <c r="E457" s="6"/>
      <c r="F457" s="5"/>
      <c r="G457" s="3"/>
      <c r="H457" s="3"/>
      <c r="I457" s="3"/>
      <c r="J457" s="3"/>
      <c r="K457" s="84"/>
      <c r="L457" s="84"/>
      <c r="M457" s="84"/>
      <c r="N457" s="84"/>
      <c r="O457" s="4"/>
      <c r="P457" s="4"/>
      <c r="R457" s="4"/>
      <c r="S457" s="4"/>
      <c r="T457" s="4"/>
      <c r="U457" s="4"/>
      <c r="V457" s="4"/>
      <c r="W457" s="4"/>
      <c r="X457" s="4"/>
      <c r="Y457" s="4"/>
      <c r="Z457" s="4"/>
      <c r="AA457" s="4"/>
      <c r="AB457" s="4"/>
      <c r="AC457" s="4"/>
    </row>
    <row r="458" spans="1:29" ht="15.75" customHeight="1" thickBot="1">
      <c r="A458" s="63" t="s">
        <v>77</v>
      </c>
      <c r="B458" s="60"/>
      <c r="C458" s="60"/>
      <c r="D458" s="60"/>
      <c r="E458" s="62"/>
      <c r="F458" s="61"/>
      <c r="G458" s="60"/>
      <c r="H458" s="60"/>
      <c r="I458" s="60"/>
      <c r="J458" s="60"/>
      <c r="K458" s="59"/>
      <c r="L458" s="59"/>
      <c r="M458" s="59"/>
      <c r="N458" s="59"/>
      <c r="O458" s="4"/>
      <c r="P458" s="4"/>
      <c r="R458" s="4"/>
      <c r="S458" s="4"/>
      <c r="T458" s="4"/>
      <c r="U458" s="4"/>
      <c r="V458" s="4"/>
      <c r="W458" s="4"/>
      <c r="X458" s="4"/>
      <c r="Y458" s="4"/>
      <c r="Z458" s="4"/>
      <c r="AA458" s="4"/>
      <c r="AB458" s="4"/>
      <c r="AC458" s="4"/>
    </row>
    <row r="459" spans="1:29" ht="15.75" customHeight="1">
      <c r="A459" s="83"/>
      <c r="B459" s="58" t="s">
        <v>17</v>
      </c>
      <c r="C459" s="76" t="s">
        <v>76</v>
      </c>
      <c r="D459" s="43" t="s">
        <v>50</v>
      </c>
      <c r="E459" s="72">
        <v>64.831699999999998</v>
      </c>
      <c r="F459" s="71"/>
      <c r="G459" s="75" t="s">
        <v>49</v>
      </c>
      <c r="H459" s="40" t="s">
        <v>667</v>
      </c>
      <c r="I459" s="75" t="str">
        <f>IF(J459&lt;=20,"Surface Bureau (SB)",IF(J459&lt;=40,"Surf de Réunion (SR)",IF(J459&lt;=100,"Surf Annexe de Travail (SAT)",IF(J459&lt;=110,"Surf Légale &amp; Sociale (SLS)",IF(J459&lt;=125,"Surf spécifique (SP)",IF(J459&lt;=155,"Surf Services Généraux (SSG)",IF(J459&lt;=165,"Restauration",IF(J459&lt;=180,"Logt de fonction",IF(J459&lt;=195,"Autres surf",IF(J459&lt;=210,"Elts structurels",IF(J459&lt;=230,"Local technique",IF(J459&lt;=240,"Caves et sous-sols",IF(J459&lt;=300,"Circulation",IF(J459&lt;=309,"Combles, caves et ss-sols",IF(J459&lt;=315,"Prolongt ext",IF(J459&lt;=330,"Parking ss-terrain",IF(J459&lt;=350,"Terrasse",IF(J459&lt;=405,"Vides dont trémies","Marches et rampes"))))))))))))))))))</f>
        <v>Surf spécifique (SP)</v>
      </c>
      <c r="J459" s="75">
        <v>111</v>
      </c>
      <c r="K459" s="32" t="str">
        <f>IF(J459&lt;=48,E459,"")</f>
        <v/>
      </c>
      <c r="L459" s="32">
        <f>IF($J459&lt;=193,$E459,"")</f>
        <v>64.831699999999998</v>
      </c>
      <c r="M459" s="32">
        <f>IF($J459&lt;=243,$E459,"")</f>
        <v>64.831699999999998</v>
      </c>
      <c r="N459" s="32">
        <f>IF($J459&lt;=413,$E459,"")</f>
        <v>64.831699999999998</v>
      </c>
      <c r="O459" s="1">
        <v>1</v>
      </c>
    </row>
    <row r="460" spans="1:29" ht="15.75" customHeight="1">
      <c r="A460" s="82" t="s">
        <v>75</v>
      </c>
      <c r="B460" s="40" t="s">
        <v>17</v>
      </c>
      <c r="C460" s="76" t="s">
        <v>74</v>
      </c>
      <c r="D460" s="43" t="s">
        <v>50</v>
      </c>
      <c r="E460" s="72">
        <v>40.728499999999997</v>
      </c>
      <c r="F460" s="71"/>
      <c r="G460" s="75" t="s">
        <v>52</v>
      </c>
      <c r="H460" s="40" t="s">
        <v>662</v>
      </c>
      <c r="I460" s="75" t="str">
        <f>IF(J460&lt;=20,"Surface Bureau (SB)",IF(J460&lt;=40,"Surf de Réunion (SR)",IF(J460&lt;=100,"Surf Annexe de Travail (SAT)",IF(J460&lt;=110,"Surf Légale &amp; Sociale (SLS)",IF(J460&lt;=125,"Surf spécifique (SP)",IF(J460&lt;=155,"Surf Services Généraux (SSG)",IF(J460&lt;=165,"Restauration",IF(J460&lt;=180,"Logt de fonction",IF(J460&lt;=195,"Autres surf",IF(J460&lt;=210,"Elts structurels",IF(J460&lt;=230,"Local technique",IF(J460&lt;=240,"Caves et sous-sols",IF(J460&lt;=300,"Circulation",IF(J460&lt;=309,"Combles, caves et ss-sols",IF(J460&lt;=315,"Prolongt ext",IF(J460&lt;=330,"Parking ss-terrain",IF(J460&lt;=350,"Terrasse",IF(J460&lt;=405,"Vides dont trémies","Marches et rampes"))))))))))))))))))</f>
        <v>Surf spécifique (SP)</v>
      </c>
      <c r="J460" s="75">
        <v>120</v>
      </c>
      <c r="K460" s="39" t="str">
        <f>IF(J460&lt;=48,E460,"")</f>
        <v/>
      </c>
      <c r="L460" s="39">
        <f>IF($J460&lt;=193,$E460,"")</f>
        <v>40.728499999999997</v>
      </c>
      <c r="M460" s="39">
        <f>IF($J460&lt;=243,$E460,"")</f>
        <v>40.728499999999997</v>
      </c>
      <c r="N460" s="39">
        <f>IF($J460&lt;=413,$E460,"")</f>
        <v>40.728499999999997</v>
      </c>
      <c r="O460" s="1">
        <v>1</v>
      </c>
    </row>
    <row r="461" spans="1:29" ht="15.75" customHeight="1">
      <c r="A461" s="82" t="s">
        <v>73</v>
      </c>
      <c r="B461" s="40" t="s">
        <v>17</v>
      </c>
      <c r="C461" s="76" t="s">
        <v>72</v>
      </c>
      <c r="D461" s="43" t="s">
        <v>50</v>
      </c>
      <c r="E461" s="72">
        <v>163.37100000000001</v>
      </c>
      <c r="F461" s="71"/>
      <c r="G461" s="75" t="s">
        <v>52</v>
      </c>
      <c r="H461" s="40" t="s">
        <v>662</v>
      </c>
      <c r="I461" s="75" t="str">
        <f>IF(J461&lt;=20,"Surface Bureau (SB)",IF(J461&lt;=40,"Surf de Réunion (SR)",IF(J461&lt;=100,"Surf Annexe de Travail (SAT)",IF(J461&lt;=110,"Surf Légale &amp; Sociale (SLS)",IF(J461&lt;=125,"Surf spécifique (SP)",IF(J461&lt;=155,"Surf Services Généraux (SSG)",IF(J461&lt;=165,"Restauration",IF(J461&lt;=180,"Logt de fonction",IF(J461&lt;=195,"Autres surf",IF(J461&lt;=210,"Elts structurels",IF(J461&lt;=230,"Local technique",IF(J461&lt;=240,"Caves et sous-sols",IF(J461&lt;=300,"Circulation",IF(J461&lt;=309,"Combles, caves et ss-sols",IF(J461&lt;=315,"Prolongt ext",IF(J461&lt;=330,"Parking ss-terrain",IF(J461&lt;=350,"Terrasse",IF(J461&lt;=405,"Vides dont trémies","Marches et rampes"))))))))))))))))))</f>
        <v>Surf spécifique (SP)</v>
      </c>
      <c r="J461" s="75">
        <v>120</v>
      </c>
      <c r="K461" s="39" t="str">
        <f>IF(J461&lt;=48,E461,"")</f>
        <v/>
      </c>
      <c r="L461" s="39">
        <f>IF($J461&lt;=193,$E461,"")</f>
        <v>163.37100000000001</v>
      </c>
      <c r="M461" s="39">
        <f>IF($J461&lt;=243,$E461,"")</f>
        <v>163.37100000000001</v>
      </c>
      <c r="N461" s="39">
        <f>IF($J461&lt;=413,$E461,"")</f>
        <v>163.37100000000001</v>
      </c>
      <c r="O461" s="1">
        <v>1</v>
      </c>
    </row>
    <row r="462" spans="1:29" ht="15.75" customHeight="1">
      <c r="A462" s="82" t="s">
        <v>71</v>
      </c>
      <c r="B462" s="40" t="s">
        <v>17</v>
      </c>
      <c r="C462" s="76" t="s">
        <v>70</v>
      </c>
      <c r="D462" s="43" t="s">
        <v>50</v>
      </c>
      <c r="E462" s="72">
        <v>54.127499999999998</v>
      </c>
      <c r="F462" s="71"/>
      <c r="G462" s="75" t="s">
        <v>52</v>
      </c>
      <c r="H462" s="40" t="s">
        <v>662</v>
      </c>
      <c r="I462" s="75" t="str">
        <f>IF(J462&lt;=20,"Surface Bureau (SB)",IF(J462&lt;=40,"Surf de Réunion (SR)",IF(J462&lt;=100,"Surf Annexe de Travail (SAT)",IF(J462&lt;=110,"Surf Légale &amp; Sociale (SLS)",IF(J462&lt;=125,"Surf spécifique (SP)",IF(J462&lt;=155,"Surf Services Généraux (SSG)",IF(J462&lt;=165,"Restauration",IF(J462&lt;=180,"Logt de fonction",IF(J462&lt;=195,"Autres surf",IF(J462&lt;=210,"Elts structurels",IF(J462&lt;=230,"Local technique",IF(J462&lt;=240,"Caves et sous-sols",IF(J462&lt;=300,"Circulation",IF(J462&lt;=309,"Combles, caves et ss-sols",IF(J462&lt;=315,"Prolongt ext",IF(J462&lt;=330,"Parking ss-terrain",IF(J462&lt;=350,"Terrasse",IF(J462&lt;=405,"Vides dont trémies","Marches et rampes"))))))))))))))))))</f>
        <v>Surf spécifique (SP)</v>
      </c>
      <c r="J462" s="75">
        <v>120</v>
      </c>
      <c r="K462" s="39" t="str">
        <f>IF(J462&lt;=48,E462,"")</f>
        <v/>
      </c>
      <c r="L462" s="39">
        <f>IF($J462&lt;=193,$E462,"")</f>
        <v>54.127499999999998</v>
      </c>
      <c r="M462" s="39">
        <f>IF($J462&lt;=243,$E462,"")</f>
        <v>54.127499999999998</v>
      </c>
      <c r="N462" s="39">
        <f>IF($J462&lt;=413,$E462,"")</f>
        <v>54.127499999999998</v>
      </c>
      <c r="O462" s="1">
        <v>1</v>
      </c>
    </row>
    <row r="463" spans="1:29" ht="15.75" customHeight="1">
      <c r="A463" s="82" t="s">
        <v>69</v>
      </c>
      <c r="B463" s="40" t="s">
        <v>17</v>
      </c>
      <c r="C463" s="76" t="s">
        <v>68</v>
      </c>
      <c r="D463" s="43" t="s">
        <v>50</v>
      </c>
      <c r="E463" s="72">
        <v>150.21299999999999</v>
      </c>
      <c r="F463" s="71"/>
      <c r="G463" s="75" t="s">
        <v>52</v>
      </c>
      <c r="H463" s="40" t="s">
        <v>662</v>
      </c>
      <c r="I463" s="75" t="str">
        <f>IF(J463&lt;=20,"Surface Bureau (SB)",IF(J463&lt;=40,"Surf de Réunion (SR)",IF(J463&lt;=100,"Surf Annexe de Travail (SAT)",IF(J463&lt;=110,"Surf Légale &amp; Sociale (SLS)",IF(J463&lt;=125,"Surf spécifique (SP)",IF(J463&lt;=155,"Surf Services Généraux (SSG)",IF(J463&lt;=165,"Restauration",IF(J463&lt;=180,"Logt de fonction",IF(J463&lt;=195,"Autres surf",IF(J463&lt;=210,"Elts structurels",IF(J463&lt;=230,"Local technique",IF(J463&lt;=240,"Caves et sous-sols",IF(J463&lt;=300,"Circulation",IF(J463&lt;=309,"Combles, caves et ss-sols",IF(J463&lt;=315,"Prolongt ext",IF(J463&lt;=330,"Parking ss-terrain",IF(J463&lt;=350,"Terrasse",IF(J463&lt;=405,"Vides dont trémies","Marches et rampes"))))))))))))))))))</f>
        <v>Surf spécifique (SP)</v>
      </c>
      <c r="J463" s="75">
        <v>120</v>
      </c>
      <c r="K463" s="39" t="str">
        <f>IF(J463&lt;=48,E463,"")</f>
        <v/>
      </c>
      <c r="L463" s="39">
        <f>IF($J463&lt;=193,$E463,"")</f>
        <v>150.21299999999999</v>
      </c>
      <c r="M463" s="39">
        <f>IF($J463&lt;=243,$E463,"")</f>
        <v>150.21299999999999</v>
      </c>
      <c r="N463" s="39">
        <f>IF($J463&lt;=413,$E463,"")</f>
        <v>150.21299999999999</v>
      </c>
      <c r="O463" s="1">
        <v>1</v>
      </c>
    </row>
    <row r="464" spans="1:29" ht="15.75" customHeight="1">
      <c r="A464" s="82" t="s">
        <v>67</v>
      </c>
      <c r="B464" s="40" t="s">
        <v>17</v>
      </c>
      <c r="C464" s="76" t="s">
        <v>66</v>
      </c>
      <c r="D464" s="43" t="s">
        <v>50</v>
      </c>
      <c r="E464" s="72">
        <v>65.259100000000004</v>
      </c>
      <c r="F464" s="71"/>
      <c r="G464" s="75" t="s">
        <v>52</v>
      </c>
      <c r="H464" s="40" t="s">
        <v>662</v>
      </c>
      <c r="I464" s="75" t="str">
        <f>IF(J464&lt;=20,"Surface Bureau (SB)",IF(J464&lt;=40,"Surf de Réunion (SR)",IF(J464&lt;=100,"Surf Annexe de Travail (SAT)",IF(J464&lt;=110,"Surf Légale &amp; Sociale (SLS)",IF(J464&lt;=125,"Surf spécifique (SP)",IF(J464&lt;=155,"Surf Services Généraux (SSG)",IF(J464&lt;=165,"Restauration",IF(J464&lt;=180,"Logt de fonction",IF(J464&lt;=195,"Autres surf",IF(J464&lt;=210,"Elts structurels",IF(J464&lt;=230,"Local technique",IF(J464&lt;=240,"Caves et sous-sols",IF(J464&lt;=300,"Circulation",IF(J464&lt;=309,"Combles, caves et ss-sols",IF(J464&lt;=315,"Prolongt ext",IF(J464&lt;=330,"Parking ss-terrain",IF(J464&lt;=350,"Terrasse",IF(J464&lt;=405,"Vides dont trémies","Marches et rampes"))))))))))))))))))</f>
        <v>Surf spécifique (SP)</v>
      </c>
      <c r="J464" s="75">
        <v>120</v>
      </c>
      <c r="K464" s="39" t="str">
        <f>IF(J464&lt;=48,E464,"")</f>
        <v/>
      </c>
      <c r="L464" s="39">
        <f>IF($J464&lt;=193,$E464,"")</f>
        <v>65.259100000000004</v>
      </c>
      <c r="M464" s="39">
        <f>IF($J464&lt;=243,$E464,"")</f>
        <v>65.259100000000004</v>
      </c>
      <c r="N464" s="39">
        <f>IF($J464&lt;=413,$E464,"")</f>
        <v>65.259100000000004</v>
      </c>
      <c r="O464" s="1">
        <v>1</v>
      </c>
    </row>
    <row r="465" spans="1:29" ht="15.75" customHeight="1">
      <c r="A465" s="43"/>
      <c r="B465" s="40" t="s">
        <v>17</v>
      </c>
      <c r="C465" s="76" t="s">
        <v>65</v>
      </c>
      <c r="D465" s="43" t="s">
        <v>50</v>
      </c>
      <c r="E465" s="72">
        <v>3.8929999999999998</v>
      </c>
      <c r="F465" s="71"/>
      <c r="G465" s="75" t="s">
        <v>52</v>
      </c>
      <c r="H465" s="40" t="s">
        <v>654</v>
      </c>
      <c r="I465" s="75" t="str">
        <f>IF(J465&lt;=20,"Surface Bureau (SB)",IF(J465&lt;=40,"Surf de Réunion (SR)",IF(J465&lt;=100,"Surf Annexe de Travail (SAT)",IF(J465&lt;=110,"Surf Légale &amp; Sociale (SLS)",IF(J465&lt;=125,"Surf spécifique (SP)",IF(J465&lt;=155,"Surf Services Généraux (SSG)",IF(J465&lt;=165,"Restauration",IF(J465&lt;=180,"Logt de fonction",IF(J465&lt;=195,"Autres surf",IF(J465&lt;=210,"Elts structurels",IF(J465&lt;=230,"Local technique",IF(J465&lt;=240,"Caves et sous-sols",IF(J465&lt;=300,"Circulation",IF(J465&lt;=309,"Combles, caves et ss-sols",IF(J465&lt;=315,"Prolongt ext",IF(J465&lt;=330,"Parking ss-terrain",IF(J465&lt;=350,"Terrasse",IF(J465&lt;=405,"Vides dont trémies","Marches et rampes"))))))))))))))))))</f>
        <v>Vides dont trémies</v>
      </c>
      <c r="J465" s="75">
        <v>401</v>
      </c>
      <c r="K465" s="39" t="str">
        <f>IF(J465&lt;=48,E465,"")</f>
        <v/>
      </c>
      <c r="L465" s="39" t="str">
        <f>IF($J465&lt;=193,$E465,"")</f>
        <v/>
      </c>
      <c r="M465" s="39" t="str">
        <f>IF($J465&lt;=243,$E465,"")</f>
        <v/>
      </c>
      <c r="N465" s="39">
        <f>IF($J465&lt;=413,$E465,"")</f>
        <v>3.8929999999999998</v>
      </c>
      <c r="O465" s="1">
        <v>1</v>
      </c>
    </row>
    <row r="466" spans="1:29" ht="15.75" customHeight="1">
      <c r="A466" s="43" t="s">
        <v>64</v>
      </c>
      <c r="B466" s="40" t="s">
        <v>17</v>
      </c>
      <c r="C466" s="76" t="s">
        <v>63</v>
      </c>
      <c r="D466" s="43" t="s">
        <v>50</v>
      </c>
      <c r="E466" s="72">
        <v>29.47</v>
      </c>
      <c r="F466" s="71"/>
      <c r="G466" s="75" t="s">
        <v>52</v>
      </c>
      <c r="H466" s="40" t="s">
        <v>656</v>
      </c>
      <c r="I466" s="75" t="str">
        <f>IF(J466&lt;=20,"Surface Bureau (SB)",IF(J466&lt;=40,"Surf de Réunion (SR)",IF(J466&lt;=100,"Surf Annexe de Travail (SAT)",IF(J466&lt;=110,"Surf Légale &amp; Sociale (SLS)",IF(J466&lt;=125,"Surf spécifique (SP)",IF(J466&lt;=155,"Surf Services Généraux (SSG)",IF(J466&lt;=165,"Restauration",IF(J466&lt;=180,"Logt de fonction",IF(J466&lt;=195,"Autres surf",IF(J466&lt;=210,"Elts structurels",IF(J466&lt;=230,"Local technique",IF(J466&lt;=240,"Caves et sous-sols",IF(J466&lt;=300,"Circulation",IF(J466&lt;=309,"Combles, caves et ss-sols",IF(J466&lt;=315,"Prolongt ext",IF(J466&lt;=330,"Parking ss-terrain",IF(J466&lt;=350,"Terrasse",IF(J466&lt;=405,"Vides dont trémies","Marches et rampes"))))))))))))))))))</f>
        <v>Local technique</v>
      </c>
      <c r="J466" s="75">
        <v>211</v>
      </c>
      <c r="K466" s="39" t="str">
        <f>IF(J466&lt;=48,E466,"")</f>
        <v/>
      </c>
      <c r="L466" s="39" t="str">
        <f>IF($J466&lt;=193,$E466,"")</f>
        <v/>
      </c>
      <c r="M466" s="39">
        <f>IF($J466&lt;=243,$E466,"")</f>
        <v>29.47</v>
      </c>
      <c r="N466" s="39">
        <f>IF($J466&lt;=413,$E466,"")</f>
        <v>29.47</v>
      </c>
      <c r="O466" s="1">
        <v>1</v>
      </c>
    </row>
    <row r="467" spans="1:29" ht="15.75" customHeight="1">
      <c r="A467" s="43" t="s">
        <v>62</v>
      </c>
      <c r="B467" s="40" t="s">
        <v>17</v>
      </c>
      <c r="C467" s="76" t="s">
        <v>61</v>
      </c>
      <c r="D467" s="43" t="s">
        <v>50</v>
      </c>
      <c r="E467" s="72">
        <v>10.6534</v>
      </c>
      <c r="F467" s="71"/>
      <c r="G467" s="75" t="s">
        <v>49</v>
      </c>
      <c r="H467" s="40" t="s">
        <v>656</v>
      </c>
      <c r="I467" s="75" t="str">
        <f>IF(J467&lt;=20,"Surface Bureau (SB)",IF(J467&lt;=40,"Surf de Réunion (SR)",IF(J467&lt;=100,"Surf Annexe de Travail (SAT)",IF(J467&lt;=110,"Surf Légale &amp; Sociale (SLS)",IF(J467&lt;=125,"Surf spécifique (SP)",IF(J467&lt;=155,"Surf Services Généraux (SSG)",IF(J467&lt;=165,"Restauration",IF(J467&lt;=180,"Logt de fonction",IF(J467&lt;=195,"Autres surf",IF(J467&lt;=210,"Elts structurels",IF(J467&lt;=230,"Local technique",IF(J467&lt;=240,"Caves et sous-sols",IF(J467&lt;=300,"Circulation",IF(J467&lt;=309,"Combles, caves et ss-sols",IF(J467&lt;=315,"Prolongt ext",IF(J467&lt;=330,"Parking ss-terrain",IF(J467&lt;=350,"Terrasse",IF(J467&lt;=405,"Vides dont trémies","Marches et rampes"))))))))))))))))))</f>
        <v>Surf Services Généraux (SSG)</v>
      </c>
      <c r="J467" s="75">
        <v>152</v>
      </c>
      <c r="K467" s="39" t="str">
        <f>IF(J467&lt;=48,E467,"")</f>
        <v/>
      </c>
      <c r="L467" s="39">
        <f>IF($J467&lt;=193,$E467,"")</f>
        <v>10.6534</v>
      </c>
      <c r="M467" s="39">
        <f>IF($J467&lt;=243,$E467,"")</f>
        <v>10.6534</v>
      </c>
      <c r="N467" s="39">
        <f>IF($J467&lt;=413,$E467,"")</f>
        <v>10.6534</v>
      </c>
      <c r="O467" s="1">
        <v>1</v>
      </c>
    </row>
    <row r="468" spans="1:29" ht="15.75" customHeight="1">
      <c r="A468" s="43" t="s">
        <v>60</v>
      </c>
      <c r="B468" s="40" t="s">
        <v>17</v>
      </c>
      <c r="C468" s="44" t="s">
        <v>59</v>
      </c>
      <c r="D468" s="43" t="s">
        <v>50</v>
      </c>
      <c r="E468" s="72">
        <v>32.81</v>
      </c>
      <c r="F468" s="71"/>
      <c r="G468" s="75" t="s">
        <v>52</v>
      </c>
      <c r="H468" s="40" t="s">
        <v>657</v>
      </c>
      <c r="I468" s="40" t="str">
        <f>IF(J468&lt;=20,"Surface Bureau (SB)",IF(J468&lt;=40,"Surf de Réunion (SR)",IF(J468&lt;=100,"Surf Annexe de Travail (SAT)",IF(J468&lt;=110,"Surf Légale &amp; Sociale (SLS)",IF(J468&lt;=125,"Surf spécifique (SP)",IF(J468&lt;=155,"Surf Services Généraux (SSG)",IF(J468&lt;=165,"Restauration",IF(J468&lt;=180,"Logt de fonction",IF(J468&lt;=195,"Autres surf",IF(J468&lt;=210,"Elts structurels",IF(J468&lt;=230,"Local technique",IF(J468&lt;=240,"Caves et sous-sols",IF(J468&lt;=300,"Circulation",IF(J468&lt;=309,"Combles, caves et ss-sols",IF(J468&lt;=315,"Prolongt ext",IF(J468&lt;=330,"Parking ss-terrain",IF(J468&lt;=350,"Terrasse",IF(J468&lt;=405,"Vides dont trémies","Marches et rampes"))))))))))))))))))</f>
        <v>Surf Légale &amp; Sociale (SLS)</v>
      </c>
      <c r="J468" s="40">
        <v>104</v>
      </c>
      <c r="K468" s="39" t="str">
        <f>IF(J468&lt;=48,E468,"")</f>
        <v/>
      </c>
      <c r="L468" s="39">
        <f>IF($J468&lt;=193,$E468,"")</f>
        <v>32.81</v>
      </c>
      <c r="M468" s="39">
        <f>IF($J468&lt;=243,$E468,"")</f>
        <v>32.81</v>
      </c>
      <c r="N468" s="39">
        <f>IF($J468&lt;=413,$E468,"")</f>
        <v>32.81</v>
      </c>
      <c r="O468" s="1">
        <v>1</v>
      </c>
    </row>
    <row r="469" spans="1:29" ht="15.75" customHeight="1" thickBot="1">
      <c r="A469" s="29" t="s">
        <v>58</v>
      </c>
      <c r="B469" s="26" t="s">
        <v>17</v>
      </c>
      <c r="C469" s="51" t="s">
        <v>53</v>
      </c>
      <c r="D469" s="29" t="s">
        <v>50</v>
      </c>
      <c r="E469" s="28">
        <v>12.962899999999999</v>
      </c>
      <c r="F469" s="27"/>
      <c r="G469" s="75" t="s">
        <v>52</v>
      </c>
      <c r="H469" s="40" t="s">
        <v>657</v>
      </c>
      <c r="I469" s="26" t="str">
        <f>IF(J469&lt;=20,"Surface Bureau (SB)",IF(J469&lt;=40,"Surf de Réunion (SR)",IF(J469&lt;=100,"Surf Annexe de Travail (SAT)",IF(J469&lt;=110,"Surf Légale &amp; Sociale (SLS)",IF(J469&lt;=125,"Surf spécifique (SP)",IF(J469&lt;=155,"Surf Services Généraux (SSG)",IF(J469&lt;=165,"Restauration",IF(J469&lt;=180,"Logt de fonction",IF(J469&lt;=195,"Autres surf",IF(J469&lt;=210,"Elts structurels",IF(J469&lt;=230,"Local technique",IF(J469&lt;=240,"Caves et sous-sols",IF(J469&lt;=300,"Circulation",IF(J469&lt;=309,"Combles, caves et ss-sols",IF(J469&lt;=315,"Prolongt ext",IF(J469&lt;=330,"Parking ss-terrain",IF(J469&lt;=350,"Terrasse",IF(J469&lt;=405,"Vides dont trémies","Marches et rampes"))))))))))))))))))</f>
        <v>Surf spécifique (SP)</v>
      </c>
      <c r="J469" s="26">
        <v>112</v>
      </c>
      <c r="K469" s="25" t="str">
        <f>IF(J469&lt;=48,E469,"")</f>
        <v/>
      </c>
      <c r="L469" s="25">
        <f>IF($J469&lt;=193,$E469,"")</f>
        <v>12.962899999999999</v>
      </c>
      <c r="M469" s="25">
        <f>IF($J469&lt;=243,$E469,"")</f>
        <v>12.962899999999999</v>
      </c>
      <c r="N469" s="25">
        <f>IF($J469&lt;=413,$E469,"")</f>
        <v>12.962899999999999</v>
      </c>
      <c r="O469" s="1">
        <v>1</v>
      </c>
    </row>
    <row r="470" spans="1:29" ht="15.75" customHeight="1" thickBot="1">
      <c r="A470" s="24"/>
      <c r="B470" s="22"/>
      <c r="C470" s="23" t="s">
        <v>15</v>
      </c>
      <c r="D470" s="22"/>
      <c r="E470" s="20">
        <f>(SUBTOTAL(9,E459:E469))</f>
        <v>628.32010000000014</v>
      </c>
      <c r="F470" s="21"/>
      <c r="G470" s="20"/>
      <c r="H470" s="20"/>
      <c r="I470" s="20"/>
      <c r="J470" s="20"/>
      <c r="K470" s="19">
        <f>(SUBTOTAL(9,K459:K469))</f>
        <v>0</v>
      </c>
      <c r="L470" s="19">
        <f>(SUBTOTAL(9,L459:L469))</f>
        <v>594.95710000000008</v>
      </c>
      <c r="M470" s="19">
        <f>(SUBTOTAL(9,M459:M469))</f>
        <v>624.42710000000011</v>
      </c>
      <c r="N470" s="19">
        <f>(SUBTOTAL(9,N459:N469))</f>
        <v>628.32010000000014</v>
      </c>
    </row>
    <row r="471" spans="1:29" ht="15.75" customHeight="1">
      <c r="A471" s="36" t="s">
        <v>57</v>
      </c>
      <c r="B471" s="58" t="s">
        <v>12</v>
      </c>
      <c r="C471" s="81" t="s">
        <v>56</v>
      </c>
      <c r="D471" s="58" t="s">
        <v>50</v>
      </c>
      <c r="E471" s="70">
        <v>43.015000000000001</v>
      </c>
      <c r="F471" s="69"/>
      <c r="G471" s="75" t="s">
        <v>52</v>
      </c>
      <c r="H471" s="40" t="s">
        <v>662</v>
      </c>
      <c r="I471" s="80" t="str">
        <f>IF(J471&lt;=20,"Surface Bureau (SB)",IF(J471&lt;=40,"Surf de Réunion (SR)",IF(J471&lt;=100,"Surf Annexe de Travail (SAT)",IF(J471&lt;=110,"Surf Légale &amp; Sociale (SLS)",IF(J471&lt;=125,"Surf spécifique (SP)",IF(J471&lt;=155,"Surf Services Généraux (SSG)",IF(J471&lt;=165,"Restauration",IF(J471&lt;=180,"Logt de fonction",IF(J471&lt;=195,"Autres surf",IF(J471&lt;=210,"Elts structurels",IF(J471&lt;=230,"Local technique",IF(J471&lt;=240,"Caves et sous-sols",IF(J471&lt;=300,"Circulation",IF(J471&lt;=309,"Combles, caves et ss-sols",IF(J471&lt;=315,"Prolongt ext",IF(J471&lt;=330,"Parking ss-terrain",IF(J471&lt;=350,"Terrasse",IF(J471&lt;=405,"Vides dont trémies","Marches et rampes"))))))))))))))))))</f>
        <v>Local technique</v>
      </c>
      <c r="J471" s="80">
        <v>211</v>
      </c>
      <c r="K471" s="32" t="str">
        <f>IF(J471&lt;=48,E471,"")</f>
        <v/>
      </c>
      <c r="L471" s="32" t="str">
        <f>IF($J471&lt;=193,$E471,"")</f>
        <v/>
      </c>
      <c r="M471" s="32">
        <f>IF($J471&lt;=243,$E471,"")</f>
        <v>43.015000000000001</v>
      </c>
      <c r="N471" s="32">
        <f>IF($J471&lt;=413,$E471,"")</f>
        <v>43.015000000000001</v>
      </c>
      <c r="O471" s="4">
        <v>1</v>
      </c>
      <c r="P471" s="4"/>
      <c r="R471" s="4"/>
      <c r="S471" s="4"/>
      <c r="T471" s="4"/>
      <c r="U471" s="4"/>
      <c r="V471" s="4"/>
      <c r="W471" s="4"/>
      <c r="X471" s="4"/>
      <c r="Y471" s="4"/>
      <c r="Z471" s="4"/>
      <c r="AA471" s="4"/>
      <c r="AB471" s="4"/>
      <c r="AC471" s="4"/>
    </row>
    <row r="472" spans="1:29" ht="15.75" customHeight="1">
      <c r="A472" s="43" t="s">
        <v>55</v>
      </c>
      <c r="B472" s="43" t="s">
        <v>12</v>
      </c>
      <c r="C472" s="76" t="s">
        <v>54</v>
      </c>
      <c r="D472" s="43" t="s">
        <v>50</v>
      </c>
      <c r="E472" s="72">
        <v>24.017299999999999</v>
      </c>
      <c r="F472" s="71"/>
      <c r="G472" s="75" t="s">
        <v>52</v>
      </c>
      <c r="H472" s="40" t="s">
        <v>656</v>
      </c>
      <c r="I472" s="75" t="str">
        <f>IF(J472&lt;=20,"Surface Bureau (SB)",IF(J472&lt;=40,"Surf de Réunion (SR)",IF(J472&lt;=100,"Surf Annexe de Travail (SAT)",IF(J472&lt;=110,"Surf Légale &amp; Sociale (SLS)",IF(J472&lt;=125,"Surf spécifique (SP)",IF(J472&lt;=155,"Surf Services Généraux (SSG)",IF(J472&lt;=165,"Restauration",IF(J472&lt;=180,"Logt de fonction",IF(J472&lt;=195,"Autres surf",IF(J472&lt;=210,"Elts structurels",IF(J472&lt;=230,"Local technique",IF(J472&lt;=240,"Caves et sous-sols",IF(J472&lt;=300,"Circulation",IF(J472&lt;=309,"Combles, caves et ss-sols",IF(J472&lt;=315,"Prolongt ext",IF(J472&lt;=330,"Parking ss-terrain",IF(J472&lt;=350,"Terrasse",IF(J472&lt;=405,"Vides dont trémies","Marches et rampes"))))))))))))))))))</f>
        <v>Surf Annexe de Travail (SAT)</v>
      </c>
      <c r="J472" s="75">
        <v>43</v>
      </c>
      <c r="K472" s="39">
        <f>IF(J472&lt;=48,E472,"")</f>
        <v>24.017299999999999</v>
      </c>
      <c r="L472" s="39">
        <f>IF($J472&lt;=193,$E472,"")</f>
        <v>24.017299999999999</v>
      </c>
      <c r="M472" s="39">
        <f>IF($J472&lt;=243,$E472,"")</f>
        <v>24.017299999999999</v>
      </c>
      <c r="N472" s="39">
        <f>IF($J472&lt;=413,$E472,"")</f>
        <v>24.017299999999999</v>
      </c>
      <c r="O472" s="4">
        <v>1</v>
      </c>
      <c r="P472" s="4"/>
      <c r="R472" s="4"/>
      <c r="S472" s="4"/>
      <c r="T472" s="4"/>
      <c r="U472" s="4"/>
      <c r="V472" s="4"/>
      <c r="W472" s="4"/>
      <c r="X472" s="4"/>
      <c r="Y472" s="4"/>
      <c r="Z472" s="4"/>
      <c r="AA472" s="4"/>
      <c r="AB472" s="4"/>
      <c r="AC472" s="4"/>
    </row>
    <row r="473" spans="1:29" ht="15.75" customHeight="1">
      <c r="A473" s="43" t="s">
        <v>27</v>
      </c>
      <c r="B473" s="43" t="s">
        <v>12</v>
      </c>
      <c r="C473" s="44" t="s">
        <v>53</v>
      </c>
      <c r="D473" s="43" t="s">
        <v>50</v>
      </c>
      <c r="E473" s="72">
        <v>7.8948999999999998</v>
      </c>
      <c r="F473" s="71"/>
      <c r="G473" s="75" t="s">
        <v>52</v>
      </c>
      <c r="H473" s="40" t="s">
        <v>657</v>
      </c>
      <c r="I473" s="40" t="str">
        <f>IF(J473&lt;=20,"Surface Bureau (SB)",IF(J473&lt;=40,"Surf de Réunion (SR)",IF(J473&lt;=100,"Surf Annexe de Travail (SAT)",IF(J473&lt;=110,"Surf Légale &amp; Sociale (SLS)",IF(J473&lt;=125,"Surf spécifique (SP)",IF(J473&lt;=155,"Surf Services Généraux (SSG)",IF(J473&lt;=165,"Restauration",IF(J473&lt;=180,"Logt de fonction",IF(J473&lt;=195,"Autres surf",IF(J473&lt;=210,"Elts structurels",IF(J473&lt;=230,"Local technique",IF(J473&lt;=240,"Caves et sous-sols",IF(J473&lt;=300,"Circulation",IF(J473&lt;=309,"Combles, caves et ss-sols",IF(J473&lt;=315,"Prolongt ext",IF(J473&lt;=330,"Parking ss-terrain",IF(J473&lt;=350,"Terrasse",IF(J473&lt;=405,"Vides dont trémies","Marches et rampes"))))))))))))))))))</f>
        <v>Surf spécifique (SP)</v>
      </c>
      <c r="J473" s="40">
        <v>112</v>
      </c>
      <c r="K473" s="39" t="str">
        <f>IF(J473&lt;=48,E473,"")</f>
        <v/>
      </c>
      <c r="L473" s="39">
        <f>IF($J473&lt;=193,$E473,"")</f>
        <v>7.8948999999999998</v>
      </c>
      <c r="M473" s="39">
        <f>IF($J473&lt;=243,$E473,"")</f>
        <v>7.8948999999999998</v>
      </c>
      <c r="N473" s="39">
        <f>IF($J473&lt;=413,$E473,"")</f>
        <v>7.8948999999999998</v>
      </c>
      <c r="O473" s="4">
        <v>1</v>
      </c>
      <c r="P473" s="4"/>
      <c r="R473" s="4"/>
      <c r="S473" s="4"/>
      <c r="T473" s="4"/>
      <c r="U473" s="4"/>
      <c r="V473" s="4"/>
      <c r="W473" s="4"/>
      <c r="X473" s="4"/>
      <c r="Y473" s="4"/>
      <c r="Z473" s="4"/>
      <c r="AA473" s="4"/>
      <c r="AB473" s="4"/>
      <c r="AC473" s="4"/>
    </row>
    <row r="474" spans="1:29" ht="15.75" customHeight="1" thickBot="1">
      <c r="A474" s="29" t="s">
        <v>27</v>
      </c>
      <c r="B474" s="29" t="s">
        <v>12</v>
      </c>
      <c r="C474" s="74" t="s">
        <v>51</v>
      </c>
      <c r="D474" s="29" t="s">
        <v>50</v>
      </c>
      <c r="E474" s="28">
        <v>24.017299999999999</v>
      </c>
      <c r="F474" s="27"/>
      <c r="G474" s="73" t="s">
        <v>49</v>
      </c>
      <c r="H474" s="40" t="s">
        <v>654</v>
      </c>
      <c r="I474" s="73" t="str">
        <f>IF(J474&lt;=20,"Surface Bureau (SB)",IF(J474&lt;=40,"Surf de Réunion (SR)",IF(J474&lt;=100,"Surf Annexe de Travail (SAT)",IF(J474&lt;=110,"Surf Légale &amp; Sociale (SLS)",IF(J474&lt;=125,"Surf spécifique (SP)",IF(J474&lt;=155,"Surf Services Généraux (SSG)",IF(J474&lt;=165,"Restauration",IF(J474&lt;=180,"Logt de fonction",IF(J474&lt;=195,"Autres surf",IF(J474&lt;=210,"Elts structurels",IF(J474&lt;=230,"Local technique",IF(J474&lt;=240,"Caves et sous-sols",IF(J474&lt;=300,"Circulation",IF(J474&lt;=309,"Combles, caves et ss-sols",IF(J474&lt;=315,"Prolongt ext",IF(J474&lt;=330,"Parking ss-terrain",IF(J474&lt;=350,"Terrasse",IF(J474&lt;=405,"Vides dont trémies","Marches et rampes"))))))))))))))))))</f>
        <v>Vides dont trémies</v>
      </c>
      <c r="J474" s="73">
        <v>401</v>
      </c>
      <c r="K474" s="25" t="str">
        <f>IF(J474&lt;=48,E474,"")</f>
        <v/>
      </c>
      <c r="L474" s="25" t="str">
        <f>IF($J474&lt;=193,$E474,"")</f>
        <v/>
      </c>
      <c r="M474" s="25" t="str">
        <f>IF($J474&lt;=243,$E474,"")</f>
        <v/>
      </c>
      <c r="N474" s="25">
        <f>IF($J474&lt;=413,$E474,"")</f>
        <v>24.017299999999999</v>
      </c>
      <c r="O474" s="4">
        <v>1</v>
      </c>
      <c r="P474" s="4"/>
      <c r="R474" s="4"/>
      <c r="S474" s="4"/>
      <c r="T474" s="4"/>
      <c r="U474" s="4"/>
      <c r="V474" s="4"/>
      <c r="W474" s="4"/>
      <c r="X474" s="4"/>
      <c r="Y474" s="4"/>
      <c r="Z474" s="4"/>
      <c r="AA474" s="4"/>
      <c r="AB474" s="4"/>
      <c r="AC474" s="4"/>
    </row>
    <row r="475" spans="1:29" ht="15.75" customHeight="1" thickBot="1">
      <c r="A475" s="24"/>
      <c r="B475" s="22"/>
      <c r="C475" s="23" t="s">
        <v>10</v>
      </c>
      <c r="D475" s="22"/>
      <c r="E475" s="20">
        <f>(SUBTOTAL(9,E471:E474))</f>
        <v>98.944500000000005</v>
      </c>
      <c r="F475" s="21"/>
      <c r="G475" s="20"/>
      <c r="H475" s="20"/>
      <c r="I475" s="20"/>
      <c r="J475" s="20"/>
      <c r="K475" s="19">
        <f>(SUBTOTAL(9,K471:K474))</f>
        <v>24.017299999999999</v>
      </c>
      <c r="L475" s="19">
        <f>(SUBTOTAL(9,L471:L474))</f>
        <v>31.912199999999999</v>
      </c>
      <c r="M475" s="19">
        <f>(SUBTOTAL(9,M471:M474))</f>
        <v>74.927199999999999</v>
      </c>
      <c r="N475" s="19">
        <f>(SUBTOTAL(9,N471:N474))</f>
        <v>98.944500000000005</v>
      </c>
    </row>
    <row r="476" spans="1:29" ht="15.75" customHeight="1" thickBot="1">
      <c r="A476" s="68"/>
      <c r="B476" s="68"/>
      <c r="C476" s="79"/>
      <c r="D476" s="78" t="s">
        <v>48</v>
      </c>
      <c r="E476" s="66">
        <f>SUBTOTAL(9,E459:E474)</f>
        <v>727.26460000000009</v>
      </c>
      <c r="F476" s="65"/>
      <c r="G476" s="77"/>
      <c r="H476" s="77"/>
      <c r="I476" s="77"/>
      <c r="J476" s="77"/>
      <c r="K476" s="13">
        <f>SUBTOTAL(9,K459:K474)</f>
        <v>24.017299999999999</v>
      </c>
      <c r="L476" s="13">
        <f>SUBTOTAL(9,L459:L474)</f>
        <v>626.86930000000007</v>
      </c>
      <c r="M476" s="13">
        <f>SUBTOTAL(9,M459:M474)</f>
        <v>699.35430000000008</v>
      </c>
      <c r="N476" s="13">
        <f>SUBTOTAL(9,N459:N474)</f>
        <v>727.26460000000009</v>
      </c>
      <c r="O476" s="4"/>
      <c r="P476" s="4"/>
      <c r="R476" s="4"/>
      <c r="S476" s="4"/>
      <c r="T476" s="4"/>
      <c r="U476" s="4"/>
      <c r="V476" s="4"/>
      <c r="W476" s="4"/>
      <c r="X476" s="4"/>
      <c r="Y476" s="4"/>
      <c r="Z476" s="4"/>
      <c r="AA476" s="4"/>
      <c r="AB476" s="4"/>
      <c r="AC476" s="4"/>
    </row>
    <row r="477" spans="1:29" ht="15.75" customHeight="1" thickBot="1">
      <c r="A477" s="63" t="s">
        <v>38</v>
      </c>
      <c r="B477" s="60"/>
      <c r="C477" s="60"/>
      <c r="D477" s="60"/>
      <c r="E477" s="62"/>
      <c r="F477" s="61"/>
      <c r="G477" s="60"/>
      <c r="H477" s="60"/>
      <c r="I477" s="60"/>
      <c r="J477" s="60"/>
      <c r="K477" s="59"/>
      <c r="L477" s="59"/>
      <c r="M477" s="59"/>
      <c r="N477" s="59"/>
      <c r="O477" s="4"/>
      <c r="P477" s="4"/>
      <c r="R477" s="4"/>
      <c r="S477" s="4"/>
      <c r="T477" s="4"/>
      <c r="U477" s="4"/>
      <c r="V477" s="4"/>
      <c r="W477" s="4"/>
      <c r="X477" s="4"/>
      <c r="Y477" s="4"/>
      <c r="Z477" s="4"/>
      <c r="AA477" s="4"/>
      <c r="AB477" s="4"/>
      <c r="AC477" s="4"/>
    </row>
    <row r="478" spans="1:29" ht="15.75" customHeight="1">
      <c r="A478" s="43" t="s">
        <v>27</v>
      </c>
      <c r="B478" s="58" t="s">
        <v>17</v>
      </c>
      <c r="C478" s="44" t="s">
        <v>22</v>
      </c>
      <c r="D478" s="43" t="s">
        <v>38</v>
      </c>
      <c r="E478" s="72">
        <v>9.0587</v>
      </c>
      <c r="F478" s="71"/>
      <c r="G478" s="75" t="s">
        <v>37</v>
      </c>
      <c r="H478" s="40" t="s">
        <v>654</v>
      </c>
      <c r="I478" s="75" t="str">
        <f>IF(J478&lt;=20,"Surface Bureau (SB)",IF(J478&lt;=40,"Surf de Réunion (SR)",IF(J478&lt;=100,"Surf Annexe de Travail (SAT)",IF(J478&lt;=110,"Surf Légale &amp; Sociale (SLS)",IF(J478&lt;=125,"Surf spécifique (SP)",IF(J478&lt;=155,"Surf Services Généraux (SSG)",IF(J478&lt;=165,"Restauration",IF(J478&lt;=180,"Logt de fonction",IF(J478&lt;=195,"Autres surf",IF(J478&lt;=210,"Elts structurels",IF(J478&lt;=230,"Local technique",IF(J478&lt;=240,"Caves et sous-sols",IF(J478&lt;=300,"Circulation",IF(J478&lt;=309,"Combles, caves et ss-sols",IF(J478&lt;=315,"Prolongt ext",IF(J478&lt;=330,"Parking ss-terrain",IF(J478&lt;=350,"Terrasse",IF(J478&lt;=405,"Vides dont trémies","Marches et rampes"))))))))))))))))))</f>
        <v>Vides dont trémies</v>
      </c>
      <c r="J478" s="75">
        <v>401</v>
      </c>
      <c r="K478" s="32" t="str">
        <f>IF(J478&lt;=48,E478,"")</f>
        <v/>
      </c>
      <c r="L478" s="32" t="str">
        <f>IF($J478&lt;=193,$E478,"")</f>
        <v/>
      </c>
      <c r="M478" s="32" t="str">
        <f>IF($J478&lt;=243,$E478,"")</f>
        <v/>
      </c>
      <c r="N478" s="32">
        <f>IF($J478&lt;=413,$E478,"")</f>
        <v>9.0587</v>
      </c>
      <c r="O478" s="1">
        <v>1</v>
      </c>
    </row>
    <row r="479" spans="1:29" ht="15.75" customHeight="1">
      <c r="A479" s="43" t="s">
        <v>47</v>
      </c>
      <c r="B479" s="33" t="s">
        <v>17</v>
      </c>
      <c r="C479" s="44" t="s">
        <v>46</v>
      </c>
      <c r="D479" s="43" t="s">
        <v>38</v>
      </c>
      <c r="E479" s="72">
        <v>38.909999999999997</v>
      </c>
      <c r="F479" s="71"/>
      <c r="G479" s="75" t="s">
        <v>37</v>
      </c>
      <c r="H479" s="40" t="s">
        <v>656</v>
      </c>
      <c r="I479" s="40" t="str">
        <f>IF(J479&lt;=20,"Surface Bureau (SB)",IF(J479&lt;=40,"Surf de Réunion (SR)",IF(J479&lt;=100,"Surf Annexe de Travail (SAT)",IF(J479&lt;=110,"Surf Légale &amp; Sociale (SLS)",IF(J479&lt;=125,"Surf spécifique (SP)",IF(J479&lt;=155,"Surf Services Généraux (SSG)",IF(J479&lt;=165,"Restauration",IF(J479&lt;=180,"Logt de fonction",IF(J479&lt;=195,"Autres surf",IF(J479&lt;=210,"Elts structurels",IF(J479&lt;=230,"Local technique",IF(J479&lt;=240,"Caves et sous-sols",IF(J479&lt;=300,"Circulation",IF(J479&lt;=309,"Combles, caves et ss-sols",IF(J479&lt;=315,"Prolongt ext",IF(J479&lt;=330,"Parking ss-terrain",IF(J479&lt;=350,"Terrasse",IF(J479&lt;=405,"Vides dont trémies","Marches et rampes"))))))))))))))))))</f>
        <v>Local technique</v>
      </c>
      <c r="J479" s="75">
        <v>211</v>
      </c>
      <c r="K479" s="39" t="str">
        <f>IF(J479&lt;=48,E479,"")</f>
        <v/>
      </c>
      <c r="L479" s="39" t="str">
        <f>IF($J479&lt;=193,$E479,"")</f>
        <v/>
      </c>
      <c r="M479" s="39">
        <f>IF($J479&lt;=243,$E479,"")</f>
        <v>38.909999999999997</v>
      </c>
      <c r="N479" s="39">
        <f>IF($J479&lt;=413,$E479,"")</f>
        <v>38.909999999999997</v>
      </c>
      <c r="O479" s="1">
        <v>1</v>
      </c>
    </row>
    <row r="480" spans="1:29" ht="15.75" customHeight="1">
      <c r="A480" s="43" t="s">
        <v>45</v>
      </c>
      <c r="B480" s="40" t="s">
        <v>17</v>
      </c>
      <c r="C480" s="44" t="s">
        <v>34</v>
      </c>
      <c r="D480" s="43" t="s">
        <v>38</v>
      </c>
      <c r="E480" s="72">
        <v>12.3835</v>
      </c>
      <c r="F480" s="71"/>
      <c r="G480" s="40" t="s">
        <v>37</v>
      </c>
      <c r="H480" s="40" t="s">
        <v>657</v>
      </c>
      <c r="I480" s="40" t="str">
        <f>IF(J480&lt;=20,"Surface Bureau (SB)",IF(J480&lt;=40,"Surf de Réunion (SR)",IF(J480&lt;=100,"Surf Annexe de Travail (SAT)",IF(J480&lt;=110,"Surf Légale &amp; Sociale (SLS)",IF(J480&lt;=125,"Surf spécifique (SP)",IF(J480&lt;=155,"Surf Services Généraux (SSG)",IF(J480&lt;=165,"Restauration",IF(J480&lt;=180,"Logt de fonction",IF(J480&lt;=195,"Autres surf",IF(J480&lt;=210,"Elts structurels",IF(J480&lt;=230,"Local technique",IF(J480&lt;=240,"Caves et sous-sols",IF(J480&lt;=300,"Circulation",IF(J480&lt;=309,"Combles, caves et ss-sols",IF(J480&lt;=315,"Prolongt ext",IF(J480&lt;=330,"Parking ss-terrain",IF(J480&lt;=350,"Terrasse",IF(J480&lt;=405,"Vides dont trémies","Marches et rampes"))))))))))))))))))</f>
        <v>Surf spécifique (SP)</v>
      </c>
      <c r="J480" s="40">
        <v>112</v>
      </c>
      <c r="K480" s="39" t="str">
        <f>IF(J480&lt;=48,E480,"")</f>
        <v/>
      </c>
      <c r="L480" s="39">
        <f>IF($J480&lt;=193,$E480,"")</f>
        <v>12.3835</v>
      </c>
      <c r="M480" s="39">
        <f>IF($J480&lt;=243,$E480,"")</f>
        <v>12.3835</v>
      </c>
      <c r="N480" s="39">
        <f>IF($J480&lt;=413,$E480,"")</f>
        <v>12.3835</v>
      </c>
      <c r="O480" s="1">
        <v>1</v>
      </c>
    </row>
    <row r="481" spans="1:29" ht="15.75" customHeight="1">
      <c r="A481" s="43"/>
      <c r="B481" s="40" t="s">
        <v>17</v>
      </c>
      <c r="C481" s="44" t="s">
        <v>38</v>
      </c>
      <c r="D481" s="43" t="s">
        <v>38</v>
      </c>
      <c r="E481" s="72">
        <v>524.197</v>
      </c>
      <c r="F481" s="71"/>
      <c r="G481" s="75" t="s">
        <v>37</v>
      </c>
      <c r="H481" s="40" t="s">
        <v>661</v>
      </c>
      <c r="I481" s="40" t="str">
        <f>IF(J481&lt;=20,"Surface Bureau (SB)",IF(J481&lt;=40,"Surf de Réunion (SR)",IF(J481&lt;=100,"Surf Annexe de Travail (SAT)",IF(J481&lt;=110,"Surf Légale &amp; Sociale (SLS)",IF(J481&lt;=125,"Surf spécifique (SP)",IF(J481&lt;=155,"Surf Services Généraux (SSG)",IF(J481&lt;=165,"Restauration",IF(J481&lt;=180,"Logt de fonction",IF(J481&lt;=195,"Autres surf",IF(J481&lt;=210,"Elts structurels",IF(J481&lt;=230,"Local technique",IF(J481&lt;=240,"Caves et sous-sols",IF(J481&lt;=300,"Circulation",IF(J481&lt;=309,"Combles, caves et ss-sols",IF(J481&lt;=315,"Prolongt ext",IF(J481&lt;=330,"Parking ss-terrain",IF(J481&lt;=350,"Terrasse",IF(J481&lt;=405,"Vides dont trémies","Marches et rampes"))))))))))))))))))</f>
        <v>Surf spécifique (SP)</v>
      </c>
      <c r="J481" s="40">
        <v>120</v>
      </c>
      <c r="K481" s="39" t="str">
        <f>IF(J481&lt;=48,E481,"")</f>
        <v/>
      </c>
      <c r="L481" s="39">
        <f>IF($J481&lt;=193,$E481,"")</f>
        <v>524.197</v>
      </c>
      <c r="M481" s="39">
        <f>IF($J481&lt;=243,$E481,"")</f>
        <v>524.197</v>
      </c>
      <c r="N481" s="39">
        <f>IF($J481&lt;=413,$E481,"")</f>
        <v>524.197</v>
      </c>
      <c r="O481" s="1">
        <v>1</v>
      </c>
    </row>
    <row r="482" spans="1:29" ht="15.75" customHeight="1" thickBot="1">
      <c r="A482" s="29" t="s">
        <v>44</v>
      </c>
      <c r="B482" s="26" t="s">
        <v>17</v>
      </c>
      <c r="C482" s="51" t="s">
        <v>43</v>
      </c>
      <c r="D482" s="29" t="s">
        <v>38</v>
      </c>
      <c r="E482" s="28">
        <v>25.372</v>
      </c>
      <c r="F482" s="27"/>
      <c r="G482" s="73" t="s">
        <v>37</v>
      </c>
      <c r="H482" s="40" t="s">
        <v>661</v>
      </c>
      <c r="I482" s="26" t="str">
        <f>IF(J482&lt;=20,"Surface Bureau (SB)",IF(J482&lt;=40,"Surf de Réunion (SR)",IF(J482&lt;=100,"Surf Annexe de Travail (SAT)",IF(J482&lt;=110,"Surf Légale &amp; Sociale (SLS)",IF(J482&lt;=125,"Surf spécifique (SP)",IF(J482&lt;=155,"Surf Services Généraux (SSG)",IF(J482&lt;=165,"Restauration",IF(J482&lt;=180,"Logt de fonction",IF(J482&lt;=195,"Autres surf",IF(J482&lt;=210,"Elts structurels",IF(J482&lt;=230,"Local technique",IF(J482&lt;=240,"Caves et sous-sols",IF(J482&lt;=300,"Circulation",IF(J482&lt;=309,"Combles, caves et ss-sols",IF(J482&lt;=315,"Prolongt ext",IF(J482&lt;=330,"Parking ss-terrain",IF(J482&lt;=350,"Terrasse",IF(J482&lt;=405,"Vides dont trémies","Marches et rampes"))))))))))))))))))</f>
        <v>Surf spécifique (SP)</v>
      </c>
      <c r="J482" s="26">
        <v>120</v>
      </c>
      <c r="K482" s="25" t="str">
        <f>IF(J482&lt;=48,E482,"")</f>
        <v/>
      </c>
      <c r="L482" s="25">
        <f>IF($J482&lt;=193,$E482,"")</f>
        <v>25.372</v>
      </c>
      <c r="M482" s="25">
        <f>IF($J482&lt;=243,$E482,"")</f>
        <v>25.372</v>
      </c>
      <c r="N482" s="25">
        <f>IF($J482&lt;=413,$E482,"")</f>
        <v>25.372</v>
      </c>
      <c r="O482" s="1">
        <v>1</v>
      </c>
    </row>
    <row r="483" spans="1:29" ht="15.75" customHeight="1" thickBot="1">
      <c r="A483" s="24"/>
      <c r="B483" s="22"/>
      <c r="C483" s="23" t="s">
        <v>15</v>
      </c>
      <c r="D483" s="22"/>
      <c r="E483" s="20">
        <f>(SUBTOTAL(9,E478:E482))</f>
        <v>609.9212</v>
      </c>
      <c r="F483" s="21"/>
      <c r="G483" s="20"/>
      <c r="H483" s="20"/>
      <c r="I483" s="20"/>
      <c r="J483" s="20"/>
      <c r="K483" s="19">
        <f>(SUBTOTAL(9,K478:K482))</f>
        <v>0</v>
      </c>
      <c r="L483" s="19">
        <f>(SUBTOTAL(9,L478:L482))</f>
        <v>561.95249999999999</v>
      </c>
      <c r="M483" s="19">
        <f>(SUBTOTAL(9,M478:M482))</f>
        <v>600.86249999999995</v>
      </c>
      <c r="N483" s="19">
        <f>(SUBTOTAL(9,N478:N482))</f>
        <v>609.9212</v>
      </c>
    </row>
    <row r="484" spans="1:29" ht="15.75" customHeight="1">
      <c r="A484" s="36" t="s">
        <v>42</v>
      </c>
      <c r="B484" s="36" t="s">
        <v>12</v>
      </c>
      <c r="C484" s="46" t="s">
        <v>6</v>
      </c>
      <c r="D484" s="36" t="s">
        <v>38</v>
      </c>
      <c r="E484" s="70">
        <v>35.476999999999997</v>
      </c>
      <c r="F484" s="69"/>
      <c r="G484" s="33" t="s">
        <v>37</v>
      </c>
      <c r="H484" s="40" t="s">
        <v>118</v>
      </c>
      <c r="I484" s="33" t="str">
        <f>IF(J484&lt;=20,"Surface Bureau (SB)",IF(J484&lt;=40,"Surf de Réunion (SR)",IF(J484&lt;=100,"Surf Annexe de Travail (SAT)",IF(J484&lt;=110,"Surf Légale &amp; Sociale (SLS)",IF(J484&lt;=125,"Surf spécifique (SP)",IF(J484&lt;=155,"Surf Services Généraux (SSG)",IF(J484&lt;=165,"Restauration",IF(J484&lt;=180,"Logt de fonction",IF(J484&lt;=195,"Autres surf",IF(J484&lt;=210,"Elts structurels",IF(J484&lt;=230,"Local technique",IF(J484&lt;=240,"Caves et sous-sols",IF(J484&lt;=300,"Circulation",IF(J484&lt;=309,"Combles, caves et ss-sols",IF(J484&lt;=315,"Prolongt ext",IF(J484&lt;=330,"Parking ss-terrain",IF(J484&lt;=350,"Terrasse",IF(J484&lt;=405,"Vides dont trémies","Marches et rampes"))))))))))))))))))</f>
        <v>Surface Bureau (SB)</v>
      </c>
      <c r="J484" s="33">
        <v>1</v>
      </c>
      <c r="K484" s="32">
        <f>IF(J484&lt;=48,E484,"")</f>
        <v>35.476999999999997</v>
      </c>
      <c r="L484" s="32">
        <f>IF($J484&lt;=193,$E484,"")</f>
        <v>35.476999999999997</v>
      </c>
      <c r="M484" s="32">
        <f>IF($J484&lt;=243,$E484,"")</f>
        <v>35.476999999999997</v>
      </c>
      <c r="N484" s="32">
        <f>IF($J484&lt;=413,$E484,"")</f>
        <v>35.476999999999997</v>
      </c>
      <c r="O484" s="4">
        <v>1</v>
      </c>
      <c r="P484" s="4"/>
      <c r="R484" s="4"/>
      <c r="S484" s="4"/>
      <c r="T484" s="4"/>
      <c r="U484" s="4"/>
      <c r="V484" s="4"/>
      <c r="W484" s="4"/>
      <c r="X484" s="4"/>
      <c r="Y484" s="4"/>
      <c r="Z484" s="4"/>
      <c r="AA484" s="4"/>
      <c r="AB484" s="4"/>
      <c r="AC484" s="4"/>
    </row>
    <row r="485" spans="1:29" ht="15.75" customHeight="1">
      <c r="A485" s="43" t="s">
        <v>41</v>
      </c>
      <c r="B485" s="43" t="s">
        <v>12</v>
      </c>
      <c r="C485" s="44" t="s">
        <v>6</v>
      </c>
      <c r="D485" s="43" t="s">
        <v>38</v>
      </c>
      <c r="E485" s="72">
        <v>35.487400000000001</v>
      </c>
      <c r="F485" s="71"/>
      <c r="G485" s="40" t="s">
        <v>37</v>
      </c>
      <c r="H485" s="40" t="s">
        <v>118</v>
      </c>
      <c r="I485" s="40" t="str">
        <f>IF(J485&lt;=20,"Surface Bureau (SB)",IF(J485&lt;=40,"Surf de Réunion (SR)",IF(J485&lt;=100,"Surf Annexe de Travail (SAT)",IF(J485&lt;=110,"Surf Légale &amp; Sociale (SLS)",IF(J485&lt;=125,"Surf spécifique (SP)",IF(J485&lt;=155,"Surf Services Généraux (SSG)",IF(J485&lt;=165,"Restauration",IF(J485&lt;=180,"Logt de fonction",IF(J485&lt;=195,"Autres surf",IF(J485&lt;=210,"Elts structurels",IF(J485&lt;=230,"Local technique",IF(J485&lt;=240,"Caves et sous-sols",IF(J485&lt;=300,"Circulation",IF(J485&lt;=309,"Combles, caves et ss-sols",IF(J485&lt;=315,"Prolongt ext",IF(J485&lt;=330,"Parking ss-terrain",IF(J485&lt;=350,"Terrasse",IF(J485&lt;=405,"Vides dont trémies","Marches et rampes"))))))))))))))))))</f>
        <v>Surface Bureau (SB)</v>
      </c>
      <c r="J485" s="40">
        <v>1</v>
      </c>
      <c r="K485" s="39">
        <f>IF(J485&lt;=48,E485,"")</f>
        <v>35.487400000000001</v>
      </c>
      <c r="L485" s="39">
        <f>IF($J485&lt;=193,$E485,"")</f>
        <v>35.487400000000001</v>
      </c>
      <c r="M485" s="39">
        <f>IF($J485&lt;=243,$E485,"")</f>
        <v>35.487400000000001</v>
      </c>
      <c r="N485" s="39">
        <f>IF($J485&lt;=413,$E485,"")</f>
        <v>35.487400000000001</v>
      </c>
      <c r="O485" s="4">
        <v>1</v>
      </c>
      <c r="P485" s="4"/>
      <c r="R485" s="4"/>
      <c r="S485" s="4"/>
      <c r="T485" s="4"/>
      <c r="U485" s="4"/>
      <c r="V485" s="4"/>
      <c r="W485" s="4"/>
      <c r="X485" s="4"/>
      <c r="Y485" s="4"/>
      <c r="Z485" s="4"/>
      <c r="AA485" s="4"/>
      <c r="AB485" s="4"/>
      <c r="AC485" s="4"/>
    </row>
    <row r="486" spans="1:29" ht="15.75" customHeight="1" thickBot="1">
      <c r="A486" s="29" t="s">
        <v>27</v>
      </c>
      <c r="B486" s="29" t="s">
        <v>12</v>
      </c>
      <c r="C486" s="30" t="s">
        <v>11</v>
      </c>
      <c r="D486" s="29" t="s">
        <v>38</v>
      </c>
      <c r="E486" s="28">
        <v>13.5762</v>
      </c>
      <c r="F486" s="27"/>
      <c r="G486" s="26" t="s">
        <v>37</v>
      </c>
      <c r="H486" s="40" t="s">
        <v>667</v>
      </c>
      <c r="I486" s="26" t="str">
        <f>IF(J486&lt;=20,"Surface Bureau (SB)",IF(J486&lt;=40,"Surf de Réunion (SR)",IF(J486&lt;=100,"Surf Annexe de Travail (SAT)",IF(J486&lt;=110,"Surf Légale &amp; Sociale (SLS)",IF(J486&lt;=125,"Surf spécifique (SP)",IF(J486&lt;=155,"Surf Services Généraux (SSG)",IF(J486&lt;=165,"Restauration",IF(J486&lt;=180,"Logt de fonction",IF(J486&lt;=195,"Autres surf",IF(J486&lt;=210,"Elts structurels",IF(J486&lt;=230,"Local technique",IF(J486&lt;=240,"Caves et sous-sols",IF(J486&lt;=300,"Circulation",IF(J486&lt;=309,"Combles, caves et ss-sols",IF(J486&lt;=315,"Prolongt ext",IF(J486&lt;=330,"Parking ss-terrain",IF(J486&lt;=350,"Terrasse",IF(J486&lt;=405,"Vides dont trémies","Marches et rampes"))))))))))))))))))</f>
        <v>Surf spécifique (SP)</v>
      </c>
      <c r="J486" s="26">
        <v>111</v>
      </c>
      <c r="K486" s="25" t="str">
        <f>IF(J486&lt;=48,E486,"")</f>
        <v/>
      </c>
      <c r="L486" s="25">
        <f>IF($J486&lt;=193,$E486,"")</f>
        <v>13.5762</v>
      </c>
      <c r="M486" s="25">
        <f>IF($J486&lt;=243,$E486,"")</f>
        <v>13.5762</v>
      </c>
      <c r="N486" s="25">
        <f>IF($J486&lt;=413,$E486,"")</f>
        <v>13.5762</v>
      </c>
      <c r="O486" s="4">
        <v>1</v>
      </c>
      <c r="P486" s="4"/>
      <c r="R486" s="4"/>
      <c r="S486" s="4"/>
      <c r="T486" s="4"/>
      <c r="U486" s="4"/>
      <c r="V486" s="4"/>
      <c r="W486" s="4"/>
      <c r="X486" s="4"/>
      <c r="Y486" s="4"/>
      <c r="Z486" s="4"/>
      <c r="AA486" s="4"/>
      <c r="AB486" s="4"/>
      <c r="AC486" s="4"/>
    </row>
    <row r="487" spans="1:29" ht="15.75" customHeight="1" thickBot="1">
      <c r="A487" s="24"/>
      <c r="B487" s="22"/>
      <c r="C487" s="23" t="s">
        <v>10</v>
      </c>
      <c r="D487" s="22"/>
      <c r="E487" s="20">
        <f>(SUBTOTAL(9,E484:E486))</f>
        <v>84.540599999999998</v>
      </c>
      <c r="F487" s="21"/>
      <c r="G487" s="20"/>
      <c r="H487" s="20"/>
      <c r="I487" s="20"/>
      <c r="J487" s="20"/>
      <c r="K487" s="19">
        <f>(SUBTOTAL(9,K484:K486))</f>
        <v>70.964399999999998</v>
      </c>
      <c r="L487" s="19">
        <f>(SUBTOTAL(9,L483:L485))</f>
        <v>70.964399999999998</v>
      </c>
      <c r="M487" s="19">
        <f>(SUBTOTAL(9,M484:M486))</f>
        <v>84.540599999999998</v>
      </c>
      <c r="N487" s="19">
        <f>(SUBTOTAL(9,N484:N486))</f>
        <v>84.540599999999998</v>
      </c>
    </row>
    <row r="488" spans="1:29" ht="15.75" customHeight="1">
      <c r="A488" s="36" t="s">
        <v>40</v>
      </c>
      <c r="B488" s="36" t="s">
        <v>7</v>
      </c>
      <c r="C488" s="46" t="s">
        <v>6</v>
      </c>
      <c r="D488" s="36" t="s">
        <v>38</v>
      </c>
      <c r="E488" s="70">
        <v>34.541699999999999</v>
      </c>
      <c r="F488" s="69"/>
      <c r="G488" s="33" t="s">
        <v>37</v>
      </c>
      <c r="H488" s="40" t="s">
        <v>118</v>
      </c>
      <c r="I488" s="33" t="str">
        <f>IF(J488&lt;=20,"Surface Bureau (SB)",IF(J488&lt;=40,"Surf de Réunion (SR)",IF(J488&lt;=100,"Surf Annexe de Travail (SAT)",IF(J488&lt;=110,"Surf Légale &amp; Sociale (SLS)",IF(J488&lt;=125,"Surf spécifique (SP)",IF(J488&lt;=155,"Surf Services Généraux (SSG)",IF(J488&lt;=165,"Restauration",IF(J488&lt;=180,"Logt de fonction",IF(J488&lt;=195,"Autres surf",IF(J488&lt;=210,"Elts structurels",IF(J488&lt;=230,"Local technique",IF(J488&lt;=240,"Caves et sous-sols",IF(J488&lt;=300,"Circulation",IF(J488&lt;=309,"Combles, caves et ss-sols",IF(J488&lt;=315,"Prolongt ext",IF(J488&lt;=330,"Parking ss-terrain",IF(J488&lt;=350,"Terrasse",IF(J488&lt;=405,"Vides dont trémies","Marches et rampes"))))))))))))))))))</f>
        <v>Surface Bureau (SB)</v>
      </c>
      <c r="J488" s="33">
        <v>1</v>
      </c>
      <c r="K488" s="32">
        <f>IF(J488&lt;=48,E488,"")</f>
        <v>34.541699999999999</v>
      </c>
      <c r="L488" s="32">
        <f>IF($J488&lt;=193,$E488,"")</f>
        <v>34.541699999999999</v>
      </c>
      <c r="M488" s="32">
        <f>IF($J488&lt;=243,$E488,"")</f>
        <v>34.541699999999999</v>
      </c>
      <c r="N488" s="32">
        <f>IF($J488&lt;=413,$E488,"")</f>
        <v>34.541699999999999</v>
      </c>
      <c r="O488" s="1">
        <v>1</v>
      </c>
    </row>
    <row r="489" spans="1:29" ht="15.75" customHeight="1" thickBot="1">
      <c r="A489" s="29" t="s">
        <v>39</v>
      </c>
      <c r="B489" s="29" t="s">
        <v>7</v>
      </c>
      <c r="C489" s="51" t="s">
        <v>6</v>
      </c>
      <c r="D489" s="29" t="s">
        <v>38</v>
      </c>
      <c r="E489" s="28">
        <v>34.541699999999999</v>
      </c>
      <c r="F489" s="27"/>
      <c r="G489" s="26" t="s">
        <v>37</v>
      </c>
      <c r="H489" s="40" t="s">
        <v>118</v>
      </c>
      <c r="I489" s="26" t="str">
        <f>IF(J489&lt;=20,"Surface Bureau (SB)",IF(J489&lt;=40,"Surf de Réunion (SR)",IF(J489&lt;=100,"Surf Annexe de Travail (SAT)",IF(J489&lt;=110,"Surf Légale &amp; Sociale (SLS)",IF(J489&lt;=125,"Surf spécifique (SP)",IF(J489&lt;=155,"Surf Services Généraux (SSG)",IF(J489&lt;=165,"Restauration",IF(J489&lt;=180,"Logt de fonction",IF(J489&lt;=195,"Autres surf",IF(J489&lt;=210,"Elts structurels",IF(J489&lt;=230,"Local technique",IF(J489&lt;=240,"Caves et sous-sols",IF(J489&lt;=300,"Circulation",IF(J489&lt;=309,"Combles, caves et ss-sols",IF(J489&lt;=315,"Prolongt ext",IF(J489&lt;=330,"Parking ss-terrain",IF(J489&lt;=350,"Terrasse",IF(J489&lt;=405,"Vides dont trémies","Marches et rampes"))))))))))))))))))</f>
        <v>Surface Bureau (SB)</v>
      </c>
      <c r="J489" s="26">
        <v>1</v>
      </c>
      <c r="K489" s="25">
        <f>IF(J489&lt;=48,E489,"")</f>
        <v>34.541699999999999</v>
      </c>
      <c r="L489" s="25">
        <f>IF($J489&lt;=193,$E489,"")</f>
        <v>34.541699999999999</v>
      </c>
      <c r="M489" s="25">
        <f>IF($J489&lt;=243,$E489,"")</f>
        <v>34.541699999999999</v>
      </c>
      <c r="N489" s="25">
        <f>IF($J489&lt;=413,$E489,"")</f>
        <v>34.541699999999999</v>
      </c>
      <c r="O489" s="1">
        <v>1</v>
      </c>
    </row>
    <row r="490" spans="1:29" ht="15.75" customHeight="1" thickBot="1">
      <c r="A490" s="24"/>
      <c r="B490" s="22"/>
      <c r="C490" s="23" t="s">
        <v>3</v>
      </c>
      <c r="D490" s="22"/>
      <c r="E490" s="20">
        <f>(SUBTOTAL(9,E488:E489))</f>
        <v>69.083399999999997</v>
      </c>
      <c r="F490" s="21"/>
      <c r="G490" s="20"/>
      <c r="H490" s="20"/>
      <c r="I490" s="20"/>
      <c r="J490" s="20"/>
      <c r="K490" s="19">
        <f>(SUBTOTAL(9,K488:K489))</f>
        <v>69.083399999999997</v>
      </c>
      <c r="L490" s="19">
        <f>(SUBTOTAL(9,L488:L489))</f>
        <v>69.083399999999997</v>
      </c>
      <c r="M490" s="19">
        <f>(SUBTOTAL(9,M488:M489))</f>
        <v>69.083399999999997</v>
      </c>
      <c r="N490" s="19">
        <f>(SUBTOTAL(9,N488:N489))</f>
        <v>69.083399999999997</v>
      </c>
    </row>
    <row r="491" spans="1:29" ht="15.75" customHeight="1" thickBot="1">
      <c r="A491" s="68"/>
      <c r="B491" s="68"/>
      <c r="C491" s="67"/>
      <c r="D491" s="64" t="s">
        <v>36</v>
      </c>
      <c r="E491" s="66">
        <f>SUBTOTAL(9,E478:E489)</f>
        <v>763.54519999999991</v>
      </c>
      <c r="F491" s="65"/>
      <c r="G491" s="64"/>
      <c r="H491" s="64"/>
      <c r="I491" s="64"/>
      <c r="J491" s="64"/>
      <c r="K491" s="13">
        <f>SUBTOTAL(9,K478:K489)</f>
        <v>140.0478</v>
      </c>
      <c r="L491" s="13">
        <f>SUBTOTAL(9,L478:L489)</f>
        <v>715.5764999999999</v>
      </c>
      <c r="M491" s="13">
        <f>SUBTOTAL(9,M478:M489)</f>
        <v>754.48649999999986</v>
      </c>
      <c r="N491" s="13">
        <f>SUBTOTAL(9,N478:N489)</f>
        <v>763.54519999999991</v>
      </c>
    </row>
    <row r="492" spans="1:29" ht="15.75" customHeight="1" thickBot="1">
      <c r="A492" s="63" t="s">
        <v>24</v>
      </c>
      <c r="B492" s="60"/>
      <c r="C492" s="60"/>
      <c r="D492" s="60"/>
      <c r="E492" s="62"/>
      <c r="F492" s="61"/>
      <c r="G492" s="60"/>
      <c r="H492" s="60"/>
      <c r="I492" s="60"/>
      <c r="J492" s="60"/>
      <c r="K492" s="59"/>
      <c r="L492" s="59"/>
      <c r="M492" s="59"/>
      <c r="N492" s="59"/>
      <c r="O492" s="4"/>
      <c r="P492" s="4"/>
      <c r="R492" s="4"/>
      <c r="S492" s="4"/>
      <c r="T492" s="4"/>
      <c r="U492" s="4"/>
      <c r="V492" s="4"/>
      <c r="W492" s="4"/>
      <c r="X492" s="4"/>
      <c r="Y492" s="4"/>
      <c r="Z492" s="4"/>
      <c r="AA492" s="4"/>
      <c r="AB492" s="4"/>
      <c r="AC492" s="4"/>
    </row>
    <row r="493" spans="1:29" ht="15.75" customHeight="1">
      <c r="A493" s="43"/>
      <c r="B493" s="58" t="s">
        <v>17</v>
      </c>
      <c r="C493" s="76" t="s">
        <v>22</v>
      </c>
      <c r="D493" s="43" t="s">
        <v>24</v>
      </c>
      <c r="E493" s="72">
        <v>9.0587</v>
      </c>
      <c r="F493" s="71"/>
      <c r="G493" s="75" t="s">
        <v>4</v>
      </c>
      <c r="H493" s="40" t="s">
        <v>654</v>
      </c>
      <c r="I493" s="75" t="str">
        <f>IF(J493&lt;=20,"Surface Bureau (SB)",IF(J493&lt;=40,"Surf de Réunion (SR)",IF(J493&lt;=100,"Surf Annexe de Travail (SAT)",IF(J493&lt;=110,"Surf Légale &amp; Sociale (SLS)",IF(J493&lt;=125,"Surf spécifique (SP)",IF(J493&lt;=155,"Surf Services Généraux (SSG)",IF(J493&lt;=165,"Restauration",IF(J493&lt;=180,"Logt de fonction",IF(J493&lt;=195,"Autres surf",IF(J493&lt;=210,"Elts structurels",IF(J493&lt;=230,"Local technique",IF(J493&lt;=240,"Caves et sous-sols",IF(J493&lt;=300,"Circulation",IF(J493&lt;=309,"Combles, caves et ss-sols",IF(J493&lt;=315,"Prolongt ext",IF(J493&lt;=330,"Parking ss-terrain",IF(J493&lt;=350,"Terrasse",IF(J493&lt;=405,"Vides dont trémies","Marches et rampes"))))))))))))))))))</f>
        <v>Vides dont trémies</v>
      </c>
      <c r="J493" s="75">
        <v>401</v>
      </c>
      <c r="K493" s="32" t="str">
        <f>IF(J493&lt;=48,E493,"")</f>
        <v/>
      </c>
      <c r="L493" s="32" t="str">
        <f>IF($J493&lt;=193,$E493,"")</f>
        <v/>
      </c>
      <c r="M493" s="32" t="str">
        <f>IF($J493&lt;=243,$E493,"")</f>
        <v/>
      </c>
      <c r="N493" s="32">
        <f>IF($J493&lt;=413,$E493,"")</f>
        <v>9.0587</v>
      </c>
      <c r="O493" s="1">
        <v>1</v>
      </c>
    </row>
    <row r="494" spans="1:29" ht="15.75" customHeight="1">
      <c r="A494" s="43" t="s">
        <v>35</v>
      </c>
      <c r="B494" s="40" t="s">
        <v>17</v>
      </c>
      <c r="C494" s="76" t="s">
        <v>34</v>
      </c>
      <c r="D494" s="43" t="s">
        <v>24</v>
      </c>
      <c r="E494" s="72">
        <v>12.384</v>
      </c>
      <c r="F494" s="71"/>
      <c r="G494" s="40" t="s">
        <v>4</v>
      </c>
      <c r="H494" s="40" t="s">
        <v>657</v>
      </c>
      <c r="I494" s="40" t="str">
        <f>IF(J494&lt;=20,"Surface Bureau (SB)",IF(J494&lt;=40,"Surf de Réunion (SR)",IF(J494&lt;=100,"Surf Annexe de Travail (SAT)",IF(J494&lt;=110,"Surf Légale &amp; Sociale (SLS)",IF(J494&lt;=125,"Surf spécifique (SP)",IF(J494&lt;=155,"Surf Services Généraux (SSG)",IF(J494&lt;=165,"Restauration",IF(J494&lt;=180,"Logt de fonction",IF(J494&lt;=195,"Autres surf",IF(J494&lt;=210,"Elts structurels",IF(J494&lt;=230,"Local technique",IF(J494&lt;=240,"Caves et sous-sols",IF(J494&lt;=300,"Circulation",IF(J494&lt;=309,"Combles, caves et ss-sols",IF(J494&lt;=315,"Prolongt ext",IF(J494&lt;=330,"Parking ss-terrain",IF(J494&lt;=350,"Terrasse",IF(J494&lt;=405,"Vides dont trémies","Marches et rampes"))))))))))))))))))</f>
        <v>Surf spécifique (SP)</v>
      </c>
      <c r="J494" s="40">
        <v>112</v>
      </c>
      <c r="K494" s="39" t="str">
        <f>IF(J494&lt;=48,E494,"")</f>
        <v/>
      </c>
      <c r="L494" s="39">
        <f>IF($J494&lt;=193,$E494,"")</f>
        <v>12.384</v>
      </c>
      <c r="M494" s="39">
        <f>IF($J494&lt;=243,$E494,"")</f>
        <v>12.384</v>
      </c>
      <c r="N494" s="39">
        <f>IF($J494&lt;=413,$E494,"")</f>
        <v>12.384</v>
      </c>
      <c r="O494" s="1">
        <v>1</v>
      </c>
    </row>
    <row r="495" spans="1:29" ht="15.75" customHeight="1">
      <c r="A495" s="43"/>
      <c r="B495" s="40" t="s">
        <v>17</v>
      </c>
      <c r="C495" s="76" t="s">
        <v>33</v>
      </c>
      <c r="D495" s="43" t="s">
        <v>24</v>
      </c>
      <c r="E495" s="72">
        <v>524.20000000000005</v>
      </c>
      <c r="F495" s="71"/>
      <c r="G495" s="75" t="s">
        <v>4</v>
      </c>
      <c r="H495" s="40" t="s">
        <v>661</v>
      </c>
      <c r="I495" s="40" t="str">
        <f>IF(J495&lt;=20,"Surface Bureau (SB)",IF(J495&lt;=40,"Surf de Réunion (SR)",IF(J495&lt;=100,"Surf Annexe de Travail (SAT)",IF(J495&lt;=110,"Surf Légale &amp; Sociale (SLS)",IF(J495&lt;=125,"Surf spécifique (SP)",IF(J495&lt;=155,"Surf Services Généraux (SSG)",IF(J495&lt;=165,"Restauration",IF(J495&lt;=180,"Logt de fonction",IF(J495&lt;=195,"Autres surf",IF(J495&lt;=210,"Elts structurels",IF(J495&lt;=230,"Local technique",IF(J495&lt;=240,"Caves et sous-sols",IF(J495&lt;=300,"Circulation",IF(J495&lt;=309,"Combles, caves et ss-sols",IF(J495&lt;=315,"Prolongt ext",IF(J495&lt;=330,"Parking ss-terrain",IF(J495&lt;=350,"Terrasse",IF(J495&lt;=405,"Vides dont trémies","Marches et rampes"))))))))))))))))))</f>
        <v>Surf spécifique (SP)</v>
      </c>
      <c r="J495" s="40">
        <v>120</v>
      </c>
      <c r="K495" s="39" t="str">
        <f>IF(J495&lt;=48,E495,"")</f>
        <v/>
      </c>
      <c r="L495" s="39">
        <f>IF($J495&lt;=193,$E495,"")</f>
        <v>524.20000000000005</v>
      </c>
      <c r="M495" s="39">
        <f>IF($J495&lt;=243,$E495,"")</f>
        <v>524.20000000000005</v>
      </c>
      <c r="N495" s="39">
        <f>IF($J495&lt;=413,$E495,"")</f>
        <v>524.20000000000005</v>
      </c>
      <c r="O495" s="1">
        <v>1</v>
      </c>
    </row>
    <row r="496" spans="1:29" ht="15.75" customHeight="1" thickBot="1">
      <c r="A496" s="26" t="s">
        <v>32</v>
      </c>
      <c r="B496" s="26" t="s">
        <v>17</v>
      </c>
      <c r="C496" s="74" t="s">
        <v>31</v>
      </c>
      <c r="D496" s="29" t="s">
        <v>24</v>
      </c>
      <c r="E496" s="28">
        <v>25.249700000000001</v>
      </c>
      <c r="F496" s="27"/>
      <c r="G496" s="73" t="s">
        <v>4</v>
      </c>
      <c r="H496" s="40" t="s">
        <v>656</v>
      </c>
      <c r="I496" s="26" t="str">
        <f>IF(J496&lt;=20,"Surface Bureau (SB)",IF(J496&lt;=40,"Surf de Réunion (SR)",IF(J496&lt;=100,"Surf Annexe de Travail (SAT)",IF(J496&lt;=110,"Surf Légale &amp; Sociale (SLS)",IF(J496&lt;=125,"Surf spécifique (SP)",IF(J496&lt;=155,"Surf Services Généraux (SSG)",IF(J496&lt;=165,"Restauration",IF(J496&lt;=180,"Logt de fonction",IF(J496&lt;=195,"Autres surf",IF(J496&lt;=210,"Elts structurels",IF(J496&lt;=230,"Local technique",IF(J496&lt;=240,"Caves et sous-sols",IF(J496&lt;=300,"Circulation",IF(J496&lt;=309,"Combles, caves et ss-sols",IF(J496&lt;=315,"Prolongt ext",IF(J496&lt;=330,"Parking ss-terrain",IF(J496&lt;=350,"Terrasse",IF(J496&lt;=405,"Vides dont trémies","Marches et rampes"))))))))))))))))))</f>
        <v>Surf spécifique (SP)</v>
      </c>
      <c r="J496" s="26">
        <v>120</v>
      </c>
      <c r="K496" s="25" t="str">
        <f>IF(J496&lt;=48,E496,"")</f>
        <v/>
      </c>
      <c r="L496" s="25">
        <f>IF($J496&lt;=193,$E496,"")</f>
        <v>25.249700000000001</v>
      </c>
      <c r="M496" s="25">
        <f>IF($J496&lt;=243,$E496,"")</f>
        <v>25.249700000000001</v>
      </c>
      <c r="N496" s="25">
        <f>IF($J496&lt;=413,$E496,"")</f>
        <v>25.249700000000001</v>
      </c>
      <c r="O496" s="1">
        <v>1</v>
      </c>
    </row>
    <row r="497" spans="1:29" ht="15.75" customHeight="1" thickBot="1">
      <c r="A497" s="24"/>
      <c r="B497" s="22"/>
      <c r="C497" s="23" t="s">
        <v>15</v>
      </c>
      <c r="D497" s="22"/>
      <c r="E497" s="20">
        <f>(SUBTOTAL(9,E493:E496))</f>
        <v>570.89240000000007</v>
      </c>
      <c r="F497" s="21"/>
      <c r="G497" s="20"/>
      <c r="H497" s="20"/>
      <c r="I497" s="20"/>
      <c r="J497" s="20"/>
      <c r="K497" s="19">
        <f>(SUBTOTAL(9,K493:K496))</f>
        <v>0</v>
      </c>
      <c r="L497" s="19">
        <f>(SUBTOTAL(9,L492:L495))</f>
        <v>536.58400000000006</v>
      </c>
      <c r="M497" s="19">
        <f>(SUBTOTAL(9,M493:M496))</f>
        <v>561.83370000000002</v>
      </c>
      <c r="N497" s="19">
        <f>(SUBTOTAL(9,N493:N496))</f>
        <v>570.89240000000007</v>
      </c>
    </row>
    <row r="498" spans="1:29" ht="15.75" customHeight="1">
      <c r="A498" s="36" t="s">
        <v>30</v>
      </c>
      <c r="B498" s="36" t="s">
        <v>12</v>
      </c>
      <c r="C498" s="46" t="s">
        <v>6</v>
      </c>
      <c r="D498" s="36" t="s">
        <v>24</v>
      </c>
      <c r="E498" s="70">
        <v>35.476999999999997</v>
      </c>
      <c r="F498" s="69"/>
      <c r="G498" s="33" t="s">
        <v>4</v>
      </c>
      <c r="H498" s="40" t="s">
        <v>118</v>
      </c>
      <c r="I498" s="33" t="str">
        <f>IF(J498&lt;=20,"Surface Bureau (SB)",IF(J498&lt;=40,"Surf de Réunion (SR)",IF(J498&lt;=100,"Surf Annexe de Travail (SAT)",IF(J498&lt;=110,"Surf Légale &amp; Sociale (SLS)",IF(J498&lt;=125,"Surf spécifique (SP)",IF(J498&lt;=155,"Surf Services Généraux (SSG)",IF(J498&lt;=165,"Restauration",IF(J498&lt;=180,"Logt de fonction",IF(J498&lt;=195,"Autres surf",IF(J498&lt;=210,"Elts structurels",IF(J498&lt;=230,"Local technique",IF(J498&lt;=240,"Caves et sous-sols",IF(J498&lt;=300,"Circulation",IF(J498&lt;=309,"Combles, caves et ss-sols",IF(J498&lt;=315,"Prolongt ext",IF(J498&lt;=330,"Parking ss-terrain",IF(J498&lt;=350,"Terrasse",IF(J498&lt;=405,"Vides dont trémies","Marches et rampes"))))))))))))))))))</f>
        <v>Surface Bureau (SB)</v>
      </c>
      <c r="J498" s="33">
        <v>1</v>
      </c>
      <c r="K498" s="32">
        <f>IF(J498&lt;=48,E498,"")</f>
        <v>35.476999999999997</v>
      </c>
      <c r="L498" s="32">
        <f>IF($J498&lt;=193,$E498,"")</f>
        <v>35.476999999999997</v>
      </c>
      <c r="M498" s="32">
        <f>IF($J498&lt;=243,$E498,"")</f>
        <v>35.476999999999997</v>
      </c>
      <c r="N498" s="32">
        <f>IF($J498&lt;=413,$E498,"")</f>
        <v>35.476999999999997</v>
      </c>
      <c r="O498" s="4">
        <v>1</v>
      </c>
      <c r="P498" s="4"/>
      <c r="R498" s="4"/>
      <c r="S498" s="4"/>
      <c r="T498" s="4"/>
      <c r="U498" s="4"/>
      <c r="V498" s="4"/>
      <c r="W498" s="4"/>
      <c r="X498" s="4"/>
      <c r="Y498" s="4"/>
      <c r="Z498" s="4"/>
      <c r="AA498" s="4"/>
      <c r="AB498" s="4"/>
      <c r="AC498" s="4"/>
    </row>
    <row r="499" spans="1:29" ht="15.75" customHeight="1">
      <c r="A499" s="43" t="s">
        <v>29</v>
      </c>
      <c r="B499" s="43" t="s">
        <v>12</v>
      </c>
      <c r="C499" s="44" t="s">
        <v>28</v>
      </c>
      <c r="D499" s="43" t="s">
        <v>24</v>
      </c>
      <c r="E499" s="72">
        <v>35.487000000000002</v>
      </c>
      <c r="F499" s="71"/>
      <c r="G499" s="40" t="s">
        <v>4</v>
      </c>
      <c r="H499" s="40" t="s">
        <v>656</v>
      </c>
      <c r="I499" s="40" t="str">
        <f>IF(J499&lt;=20,"Surface Bureau (SB)",IF(J499&lt;=40,"Surf de Réunion (SR)",IF(J499&lt;=100,"Surf Annexe de Travail (SAT)",IF(J499&lt;=110,"Surf Légale &amp; Sociale (SLS)",IF(J499&lt;=125,"Surf spécifique (SP)",IF(J499&lt;=155,"Surf Services Généraux (SSG)",IF(J499&lt;=165,"Restauration",IF(J499&lt;=180,"Logt de fonction",IF(J499&lt;=195,"Autres surf",IF(J499&lt;=210,"Elts structurels",IF(J499&lt;=230,"Local technique",IF(J499&lt;=240,"Caves et sous-sols",IF(J499&lt;=300,"Circulation",IF(J499&lt;=309,"Combles, caves et ss-sols",IF(J499&lt;=315,"Prolongt ext",IF(J499&lt;=330,"Parking ss-terrain",IF(J499&lt;=350,"Terrasse",IF(J499&lt;=405,"Vides dont trémies","Marches et rampes"))))))))))))))))))</f>
        <v>Surface Bureau (SB)</v>
      </c>
      <c r="J499" s="40">
        <v>3</v>
      </c>
      <c r="K499" s="39">
        <f>IF(J499&lt;=48,E499,"")</f>
        <v>35.487000000000002</v>
      </c>
      <c r="L499" s="39">
        <f>IF($J499&lt;=193,$E499,"")</f>
        <v>35.487000000000002</v>
      </c>
      <c r="M499" s="39">
        <f>IF($J499&lt;=243,$E499,"")</f>
        <v>35.487000000000002</v>
      </c>
      <c r="N499" s="39">
        <f>IF($J499&lt;=413,$E499,"")</f>
        <v>35.487000000000002</v>
      </c>
      <c r="O499" s="4">
        <v>1</v>
      </c>
      <c r="P499" s="4"/>
      <c r="R499" s="4"/>
      <c r="S499" s="4"/>
      <c r="T499" s="4"/>
      <c r="U499" s="4"/>
      <c r="V499" s="4"/>
      <c r="W499" s="4"/>
      <c r="X499" s="4"/>
      <c r="Y499" s="4"/>
      <c r="Z499" s="4"/>
      <c r="AA499" s="4"/>
      <c r="AB499" s="4"/>
      <c r="AC499" s="4"/>
    </row>
    <row r="500" spans="1:29" ht="15.75" customHeight="1" thickBot="1">
      <c r="A500" s="29" t="s">
        <v>27</v>
      </c>
      <c r="B500" s="29" t="s">
        <v>12</v>
      </c>
      <c r="C500" s="30" t="s">
        <v>11</v>
      </c>
      <c r="D500" s="29" t="s">
        <v>24</v>
      </c>
      <c r="E500" s="28">
        <v>13.5762</v>
      </c>
      <c r="F500" s="27"/>
      <c r="G500" s="26" t="s">
        <v>4</v>
      </c>
      <c r="H500" s="40" t="s">
        <v>667</v>
      </c>
      <c r="I500" s="26" t="str">
        <f>IF(J500&lt;=20,"Surface Bureau (SB)",IF(J500&lt;=40,"Surf de Réunion (SR)",IF(J500&lt;=100,"Surf Annexe de Travail (SAT)",IF(J500&lt;=110,"Surf Légale &amp; Sociale (SLS)",IF(J500&lt;=125,"Surf spécifique (SP)",IF(J500&lt;=155,"Surf Services Généraux (SSG)",IF(J500&lt;=165,"Restauration",IF(J500&lt;=180,"Logt de fonction",IF(J500&lt;=195,"Autres surf",IF(J500&lt;=210,"Elts structurels",IF(J500&lt;=230,"Local technique",IF(J500&lt;=240,"Caves et sous-sols",IF(J500&lt;=300,"Circulation",IF(J500&lt;=309,"Combles, caves et ss-sols",IF(J500&lt;=315,"Prolongt ext",IF(J500&lt;=330,"Parking ss-terrain",IF(J500&lt;=350,"Terrasse",IF(J500&lt;=405,"Vides dont trémies","Marches et rampes"))))))))))))))))))</f>
        <v>Surf spécifique (SP)</v>
      </c>
      <c r="J500" s="26">
        <v>111</v>
      </c>
      <c r="K500" s="25" t="str">
        <f>IF(J500&lt;=48,E500,"")</f>
        <v/>
      </c>
      <c r="L500" s="25">
        <f>IF($J500&lt;=193,$E500,"")</f>
        <v>13.5762</v>
      </c>
      <c r="M500" s="25">
        <f>IF($J500&lt;=243,$E500,"")</f>
        <v>13.5762</v>
      </c>
      <c r="N500" s="25">
        <f>IF($J500&lt;=413,$E500,"")</f>
        <v>13.5762</v>
      </c>
      <c r="O500" s="4">
        <v>1</v>
      </c>
      <c r="P500" s="4"/>
      <c r="R500" s="4"/>
      <c r="S500" s="4"/>
      <c r="T500" s="4"/>
      <c r="U500" s="4"/>
      <c r="V500" s="4"/>
      <c r="W500" s="4"/>
      <c r="X500" s="4"/>
      <c r="Y500" s="4"/>
      <c r="Z500" s="4"/>
      <c r="AA500" s="4"/>
      <c r="AB500" s="4"/>
      <c r="AC500" s="4"/>
    </row>
    <row r="501" spans="1:29" ht="15.75" customHeight="1" thickBot="1">
      <c r="A501" s="24"/>
      <c r="B501" s="22"/>
      <c r="C501" s="23" t="s">
        <v>10</v>
      </c>
      <c r="D501" s="22"/>
      <c r="E501" s="20">
        <f>(SUBTOTAL(9,E498:E500))</f>
        <v>84.540199999999999</v>
      </c>
      <c r="F501" s="21"/>
      <c r="G501" s="20"/>
      <c r="H501" s="20"/>
      <c r="I501" s="20"/>
      <c r="J501" s="20"/>
      <c r="K501" s="19">
        <f>(SUBTOTAL(9,K498:K500))</f>
        <v>70.963999999999999</v>
      </c>
      <c r="L501" s="19">
        <f>(SUBTOTAL(9,L497:L499))</f>
        <v>70.963999999999999</v>
      </c>
      <c r="M501" s="19">
        <f>(SUBTOTAL(9,M498:M500))</f>
        <v>84.540199999999999</v>
      </c>
      <c r="N501" s="19">
        <f>(SUBTOTAL(9,N498:N500))</f>
        <v>84.540199999999999</v>
      </c>
    </row>
    <row r="502" spans="1:29" ht="15.75" customHeight="1">
      <c r="A502" s="36" t="s">
        <v>26</v>
      </c>
      <c r="B502" s="36" t="s">
        <v>7</v>
      </c>
      <c r="C502" s="46" t="s">
        <v>6</v>
      </c>
      <c r="D502" s="36" t="s">
        <v>24</v>
      </c>
      <c r="E502" s="70">
        <v>34.541699999999999</v>
      </c>
      <c r="F502" s="69"/>
      <c r="G502" s="33" t="s">
        <v>4</v>
      </c>
      <c r="H502" s="40" t="s">
        <v>118</v>
      </c>
      <c r="I502" s="33" t="str">
        <f>IF(J502&lt;=20,"Surface Bureau (SB)",IF(J502&lt;=40,"Surf de Réunion (SR)",IF(J502&lt;=100,"Surf Annexe de Travail (SAT)",IF(J502&lt;=110,"Surf Légale &amp; Sociale (SLS)",IF(J502&lt;=125,"Surf spécifique (SP)",IF(J502&lt;=155,"Surf Services Généraux (SSG)",IF(J502&lt;=165,"Restauration",IF(J502&lt;=180,"Logt de fonction",IF(J502&lt;=195,"Autres surf",IF(J502&lt;=210,"Elts structurels",IF(J502&lt;=230,"Local technique",IF(J502&lt;=240,"Caves et sous-sols",IF(J502&lt;=300,"Circulation",IF(J502&lt;=309,"Combles, caves et ss-sols",IF(J502&lt;=315,"Prolongt ext",IF(J502&lt;=330,"Parking ss-terrain",IF(J502&lt;=350,"Terrasse",IF(J502&lt;=405,"Vides dont trémies","Marches et rampes"))))))))))))))))))</f>
        <v>Surface Bureau (SB)</v>
      </c>
      <c r="J502" s="33">
        <v>1</v>
      </c>
      <c r="K502" s="32">
        <f>IF(J502&lt;=48,E502,"")</f>
        <v>34.541699999999999</v>
      </c>
      <c r="L502" s="32">
        <f>IF($J502&lt;=193,$E502,"")</f>
        <v>34.541699999999999</v>
      </c>
      <c r="M502" s="32">
        <f>IF($J502&lt;=243,$E502,"")</f>
        <v>34.541699999999999</v>
      </c>
      <c r="N502" s="32">
        <f>IF($J502&lt;=413,$E502,"")</f>
        <v>34.541699999999999</v>
      </c>
      <c r="O502" s="1">
        <v>1</v>
      </c>
    </row>
    <row r="503" spans="1:29" ht="19.5" customHeight="1" thickBot="1">
      <c r="A503" s="29" t="s">
        <v>25</v>
      </c>
      <c r="B503" s="29" t="s">
        <v>7</v>
      </c>
      <c r="C503" s="51" t="s">
        <v>6</v>
      </c>
      <c r="D503" s="29" t="s">
        <v>24</v>
      </c>
      <c r="E503" s="28">
        <v>34.541699999999999</v>
      </c>
      <c r="F503" s="27"/>
      <c r="G503" s="26" t="s">
        <v>4</v>
      </c>
      <c r="H503" s="40" t="s">
        <v>135</v>
      </c>
      <c r="I503" s="26" t="str">
        <f>IF(J503&lt;=20,"Surface Bureau (SB)",IF(J503&lt;=40,"Surf de Réunion (SR)",IF(J503&lt;=100,"Surf Annexe de Travail (SAT)",IF(J503&lt;=110,"Surf Légale &amp; Sociale (SLS)",IF(J503&lt;=125,"Surf spécifique (SP)",IF(J503&lt;=155,"Surf Services Généraux (SSG)",IF(J503&lt;=165,"Restauration",IF(J503&lt;=180,"Logt de fonction",IF(J503&lt;=195,"Autres surf",IF(J503&lt;=210,"Elts structurels",IF(J503&lt;=230,"Local technique",IF(J503&lt;=240,"Caves et sous-sols",IF(J503&lt;=300,"Circulation",IF(J503&lt;=309,"Combles, caves et ss-sols",IF(J503&lt;=315,"Prolongt ext",IF(J503&lt;=330,"Parking ss-terrain",IF(J503&lt;=350,"Terrasse",IF(J503&lt;=405,"Vides dont trémies","Marches et rampes"))))))))))))))))))</f>
        <v>Surface Bureau (SB)</v>
      </c>
      <c r="J503" s="26">
        <v>1</v>
      </c>
      <c r="K503" s="25">
        <f>IF(J503&lt;=48,E503,"")</f>
        <v>34.541699999999999</v>
      </c>
      <c r="L503" s="25">
        <f>IF($J503&lt;=193,$E503,"")</f>
        <v>34.541699999999999</v>
      </c>
      <c r="M503" s="25">
        <f>IF($J503&lt;=243,$E503,"")</f>
        <v>34.541699999999999</v>
      </c>
      <c r="N503" s="25">
        <f>IF($J503&lt;=413,$E503,"")</f>
        <v>34.541699999999999</v>
      </c>
      <c r="O503" s="1">
        <v>1</v>
      </c>
    </row>
    <row r="504" spans="1:29" ht="15.75" customHeight="1" thickBot="1">
      <c r="A504" s="24"/>
      <c r="B504" s="22"/>
      <c r="C504" s="23" t="s">
        <v>3</v>
      </c>
      <c r="D504" s="22"/>
      <c r="E504" s="20">
        <f>(SUBTOTAL(9,E502:E503))</f>
        <v>69.083399999999997</v>
      </c>
      <c r="F504" s="21"/>
      <c r="G504" s="20"/>
      <c r="H504" s="20"/>
      <c r="I504" s="20"/>
      <c r="J504" s="20"/>
      <c r="K504" s="19">
        <f>(SUBTOTAL(9,K502:K503))</f>
        <v>69.083399999999997</v>
      </c>
      <c r="L504" s="19">
        <f>(SUBTOTAL(9,L501:L502))</f>
        <v>34.541699999999999</v>
      </c>
      <c r="M504" s="19">
        <f>(SUBTOTAL(9,M502:M503))</f>
        <v>69.083399999999997</v>
      </c>
      <c r="N504" s="19">
        <f>(SUBTOTAL(9,N502:N503))</f>
        <v>69.083399999999997</v>
      </c>
    </row>
    <row r="505" spans="1:29" ht="15.75" customHeight="1" thickBot="1">
      <c r="A505" s="68"/>
      <c r="B505" s="68"/>
      <c r="C505" s="67"/>
      <c r="D505" s="64" t="s">
        <v>23</v>
      </c>
      <c r="E505" s="66">
        <f>SUBTOTAL(9,E493:E503)</f>
        <v>724.51599999999996</v>
      </c>
      <c r="F505" s="65"/>
      <c r="G505" s="64"/>
      <c r="H505" s="64"/>
      <c r="I505" s="64"/>
      <c r="J505" s="64"/>
      <c r="K505" s="13">
        <f>SUBTOTAL(9,K493:K503)</f>
        <v>140.04739999999998</v>
      </c>
      <c r="L505" s="13">
        <f>SUBTOTAL(9,L493:L503)</f>
        <v>715.45729999999992</v>
      </c>
      <c r="M505" s="13">
        <f>SUBTOTAL(9,M493:M503)</f>
        <v>715.45729999999992</v>
      </c>
      <c r="N505" s="13">
        <f>SUBTOTAL(9,N493:N503)</f>
        <v>724.51599999999996</v>
      </c>
    </row>
    <row r="506" spans="1:29" ht="15.75" customHeight="1" thickBot="1">
      <c r="A506" s="63" t="s">
        <v>5</v>
      </c>
      <c r="B506" s="60"/>
      <c r="C506" s="60"/>
      <c r="D506" s="60"/>
      <c r="E506" s="62"/>
      <c r="F506" s="61"/>
      <c r="G506" s="60"/>
      <c r="H506" s="60"/>
      <c r="I506" s="60"/>
      <c r="J506" s="60"/>
      <c r="K506" s="59"/>
      <c r="L506" s="59"/>
      <c r="M506" s="59"/>
      <c r="N506" s="59"/>
      <c r="O506" s="4"/>
      <c r="P506" s="4"/>
      <c r="R506" s="4"/>
      <c r="S506" s="4"/>
      <c r="T506" s="4"/>
      <c r="U506" s="4"/>
      <c r="V506" s="4"/>
      <c r="W506" s="4"/>
      <c r="X506" s="4"/>
      <c r="Y506" s="4"/>
      <c r="Z506" s="4"/>
      <c r="AA506" s="4"/>
      <c r="AB506" s="4"/>
      <c r="AC506" s="4"/>
    </row>
    <row r="507" spans="1:29" ht="15.75" customHeight="1">
      <c r="A507" s="45"/>
      <c r="B507" s="58" t="s">
        <v>17</v>
      </c>
      <c r="C507" s="44" t="s">
        <v>22</v>
      </c>
      <c r="D507" s="43" t="s">
        <v>5</v>
      </c>
      <c r="E507" s="54">
        <v>9.0587</v>
      </c>
      <c r="F507" s="53"/>
      <c r="G507" s="52" t="s">
        <v>4</v>
      </c>
      <c r="H507" s="40" t="s">
        <v>661</v>
      </c>
      <c r="I507" s="52" t="str">
        <f>IF(J507&lt;=20,"Surface Bureau (SB)",IF(J507&lt;=40,"Surf de Réunion (SR)",IF(J507&lt;=100,"Surf Annexe de Travail (SAT)",IF(J507&lt;=110,"Surf Légale &amp; Sociale (SLS)",IF(J507&lt;=125,"Surf spécifique (SP)",IF(J507&lt;=155,"Surf Services Généraux (SSG)",IF(J507&lt;=165,"Restauration",IF(J507&lt;=180,"Logt de fonction",IF(J507&lt;=195,"Autres surf",IF(J507&lt;=210,"Elts structurels",IF(J507&lt;=230,"Local technique",IF(J507&lt;=240,"Caves et sous-sols",IF(J507&lt;=300,"Circulation",IF(J507&lt;=309,"Combles, caves et ss-sols",IF(J507&lt;=315,"Prolongt ext",IF(J507&lt;=330,"Parking ss-terrain",IF(J507&lt;=350,"Terrasse",IF(J507&lt;=405,"Vides dont trémies","Marches et rampes"))))))))))))))))))</f>
        <v>Vides dont trémies</v>
      </c>
      <c r="J507" s="57">
        <v>401</v>
      </c>
      <c r="K507" s="32" t="str">
        <f>IF(J507&lt;=48,E507,"")</f>
        <v/>
      </c>
      <c r="L507" s="32" t="str">
        <f>IF($J507&lt;=193,$E507,"")</f>
        <v/>
      </c>
      <c r="M507" s="32" t="str">
        <f>IF($J507&lt;=243,$E507,"")</f>
        <v/>
      </c>
      <c r="N507" s="32">
        <f>IF($J507&lt;=413,$E507,"")</f>
        <v>9.0587</v>
      </c>
      <c r="O507" s="1">
        <v>1</v>
      </c>
    </row>
    <row r="508" spans="1:29" ht="15.75" customHeight="1">
      <c r="A508" s="45" t="s">
        <v>21</v>
      </c>
      <c r="B508" s="40" t="s">
        <v>17</v>
      </c>
      <c r="C508" s="44" t="s">
        <v>20</v>
      </c>
      <c r="D508" s="43" t="s">
        <v>5</v>
      </c>
      <c r="E508" s="56">
        <v>12.384</v>
      </c>
      <c r="F508" s="55"/>
      <c r="G508" s="52" t="s">
        <v>4</v>
      </c>
      <c r="H508" s="40" t="s">
        <v>661</v>
      </c>
      <c r="I508" s="40" t="str">
        <f>IF(J508&lt;=20,"Surface Bureau (SB)",IF(J508&lt;=40,"Surf de Réunion (SR)",IF(J508&lt;=100,"Surf Annexe de Travail (SAT)",IF(J508&lt;=110,"Surf Légale &amp; Sociale (SLS)",IF(J508&lt;=125,"Surf spécifique (SP)",IF(J508&lt;=155,"Surf Services Généraux (SSG)",IF(J508&lt;=165,"Restauration",IF(J508&lt;=180,"Logt de fonction",IF(J508&lt;=195,"Autres surf",IF(J508&lt;=210,"Elts structurels",IF(J508&lt;=230,"Local technique",IF(J508&lt;=240,"Caves et sous-sols",IF(J508&lt;=300,"Circulation",IF(J508&lt;=309,"Combles, caves et ss-sols",IF(J508&lt;=315,"Prolongt ext",IF(J508&lt;=330,"Parking ss-terrain",IF(J508&lt;=350,"Terrasse",IF(J508&lt;=405,"Vides dont trémies","Marches et rampes"))))))))))))))))))</f>
        <v>Surf spécifique (SP)</v>
      </c>
      <c r="J508" s="40">
        <v>112</v>
      </c>
      <c r="K508" s="39" t="str">
        <f>IF(J508&lt;=48,E508,"")</f>
        <v/>
      </c>
      <c r="L508" s="39">
        <f>IF($J508&lt;=193,$E508,"")</f>
        <v>12.384</v>
      </c>
      <c r="M508" s="39">
        <f>IF($J508&lt;=243,$E508,"")</f>
        <v>12.384</v>
      </c>
      <c r="N508" s="39">
        <f>IF($J508&lt;=413,$E508,"")</f>
        <v>12.384</v>
      </c>
      <c r="O508" s="1">
        <v>1</v>
      </c>
    </row>
    <row r="509" spans="1:29" ht="15.75" customHeight="1">
      <c r="A509" s="45"/>
      <c r="B509" s="40" t="s">
        <v>17</v>
      </c>
      <c r="C509" s="44" t="s">
        <v>19</v>
      </c>
      <c r="D509" s="43" t="s">
        <v>5</v>
      </c>
      <c r="E509" s="54">
        <v>524.197</v>
      </c>
      <c r="F509" s="53"/>
      <c r="G509" s="52" t="s">
        <v>4</v>
      </c>
      <c r="H509" s="40" t="s">
        <v>661</v>
      </c>
      <c r="I509" s="40" t="str">
        <f>IF(J509&lt;=20,"Surface Bureau (SB)",IF(J509&lt;=40,"Surf de Réunion (SR)",IF(J509&lt;=100,"Surf Annexe de Travail (SAT)",IF(J509&lt;=110,"Surf Légale &amp; Sociale (SLS)",IF(J509&lt;=125,"Surf spécifique (SP)",IF(J509&lt;=155,"Surf Services Généraux (SSG)",IF(J509&lt;=165,"Restauration",IF(J509&lt;=180,"Logt de fonction",IF(J509&lt;=195,"Autres surf",IF(J509&lt;=210,"Elts structurels",IF(J509&lt;=230,"Local technique",IF(J509&lt;=240,"Caves et sous-sols",IF(J509&lt;=300,"Circulation",IF(J509&lt;=309,"Combles, caves et ss-sols",IF(J509&lt;=315,"Prolongt ext",IF(J509&lt;=330,"Parking ss-terrain",IF(J509&lt;=350,"Terrasse",IF(J509&lt;=405,"Vides dont trémies","Marches et rampes"))))))))))))))))))</f>
        <v>Surf spécifique (SP)</v>
      </c>
      <c r="J509" s="40">
        <v>120</v>
      </c>
      <c r="K509" s="39" t="str">
        <f>IF(J509&lt;=48,E509,"")</f>
        <v/>
      </c>
      <c r="L509" s="39">
        <f>IF($J509&lt;=193,$E509,"")</f>
        <v>524.197</v>
      </c>
      <c r="M509" s="39">
        <f>IF($J509&lt;=243,$E509,"")</f>
        <v>524.197</v>
      </c>
      <c r="N509" s="39">
        <f>IF($J509&lt;=413,$E509,"")</f>
        <v>524.197</v>
      </c>
      <c r="O509" s="1">
        <v>1</v>
      </c>
    </row>
    <row r="510" spans="1:29" ht="15.75" customHeight="1" thickBot="1">
      <c r="A510" s="31" t="s">
        <v>18</v>
      </c>
      <c r="B510" s="26" t="s">
        <v>17</v>
      </c>
      <c r="C510" s="51" t="s">
        <v>16</v>
      </c>
      <c r="D510" s="29" t="s">
        <v>5</v>
      </c>
      <c r="E510" s="50">
        <v>24.87</v>
      </c>
      <c r="F510" s="49"/>
      <c r="G510" s="48" t="s">
        <v>4</v>
      </c>
      <c r="H510" s="40" t="s">
        <v>656</v>
      </c>
      <c r="I510" s="26" t="str">
        <f>IF(J510&lt;=20,"Surface Bureau (SB)",IF(J510&lt;=40,"Surf de Réunion (SR)",IF(J510&lt;=100,"Surf Annexe de Travail (SAT)",IF(J510&lt;=110,"Surf Légale &amp; Sociale (SLS)",IF(J510&lt;=125,"Surf spécifique (SP)",IF(J510&lt;=155,"Surf Services Généraux (SSG)",IF(J510&lt;=165,"Restauration",IF(J510&lt;=180,"Logt de fonction",IF(J510&lt;=195,"Autres surf",IF(J510&lt;=210,"Elts structurels",IF(J510&lt;=230,"Local technique",IF(J510&lt;=240,"Caves et sous-sols",IF(J510&lt;=300,"Circulation",IF(J510&lt;=309,"Combles, caves et ss-sols",IF(J510&lt;=315,"Prolongt ext",IF(J510&lt;=330,"Parking ss-terrain",IF(J510&lt;=350,"Terrasse",IF(J510&lt;=405,"Vides dont trémies","Marches et rampes"))))))))))))))))))</f>
        <v>Surf spécifique (SP)</v>
      </c>
      <c r="J510" s="26">
        <v>120</v>
      </c>
      <c r="K510" s="25" t="str">
        <f>IF(J510&lt;=48,E510,"")</f>
        <v/>
      </c>
      <c r="L510" s="25">
        <f>IF($J510&lt;=193,$E510,"")</f>
        <v>24.87</v>
      </c>
      <c r="M510" s="25">
        <f>IF($J510&lt;=243,$E510,"")</f>
        <v>24.87</v>
      </c>
      <c r="N510" s="25">
        <f>IF($J510&lt;=413,$E510,"")</f>
        <v>24.87</v>
      </c>
      <c r="O510" s="1">
        <v>1</v>
      </c>
    </row>
    <row r="511" spans="1:29" ht="15.75" customHeight="1" thickBot="1">
      <c r="A511" s="24"/>
      <c r="B511" s="22"/>
      <c r="C511" s="23" t="s">
        <v>15</v>
      </c>
      <c r="D511" s="22"/>
      <c r="E511" s="20">
        <f>(SUBTOTAL(9,E507:E510))</f>
        <v>570.50969999999995</v>
      </c>
      <c r="F511" s="21"/>
      <c r="G511" s="20"/>
      <c r="H511" s="20"/>
      <c r="I511" s="20"/>
      <c r="J511" s="20"/>
      <c r="K511" s="19">
        <f>(SUBTOTAL(9,K507:K510))</f>
        <v>0</v>
      </c>
      <c r="L511" s="19">
        <f>(SUBTOTAL(9,L506:L509))</f>
        <v>536.58100000000002</v>
      </c>
      <c r="M511" s="19">
        <f>(SUBTOTAL(9,M507:M510))</f>
        <v>561.45100000000002</v>
      </c>
      <c r="N511" s="19">
        <f>(SUBTOTAL(9,N507:N510))</f>
        <v>570.50969999999995</v>
      </c>
    </row>
    <row r="512" spans="1:29" ht="15.75" customHeight="1">
      <c r="A512" s="47" t="s">
        <v>14</v>
      </c>
      <c r="B512" s="36" t="s">
        <v>12</v>
      </c>
      <c r="C512" s="46" t="s">
        <v>6</v>
      </c>
      <c r="D512" s="36" t="s">
        <v>5</v>
      </c>
      <c r="E512" s="35">
        <v>35.74</v>
      </c>
      <c r="F512" s="34"/>
      <c r="G512" s="33" t="s">
        <v>4</v>
      </c>
      <c r="H512" s="40" t="s">
        <v>118</v>
      </c>
      <c r="I512" s="33" t="str">
        <f>IF(J512&lt;=20,"Surface Bureau (SB)",IF(J512&lt;=40,"Surf de Réunion (SR)",IF(J512&lt;=100,"Surf Annexe de Travail (SAT)",IF(J512&lt;=110,"Surf Légale &amp; Sociale (SLS)",IF(J512&lt;=125,"Surf spécifique (SP)",IF(J512&lt;=155,"Surf Services Généraux (SSG)",IF(J512&lt;=165,"Restauration",IF(J512&lt;=180,"Logt de fonction",IF(J512&lt;=195,"Autres surf",IF(J512&lt;=210,"Elts structurels",IF(J512&lt;=230,"Local technique",IF(J512&lt;=240,"Caves et sous-sols",IF(J512&lt;=300,"Circulation",IF(J512&lt;=309,"Combles, caves et ss-sols",IF(J512&lt;=315,"Prolongt ext",IF(J512&lt;=330,"Parking ss-terrain",IF(J512&lt;=350,"Terrasse",IF(J512&lt;=405,"Vides dont trémies","Marches et rampes"))))))))))))))))))</f>
        <v>Surface Bureau (SB)</v>
      </c>
      <c r="J512" s="33">
        <v>1</v>
      </c>
      <c r="K512" s="32">
        <f>IF(J512&lt;=48,E512,"")</f>
        <v>35.74</v>
      </c>
      <c r="L512" s="32">
        <f>IF($J512&lt;=193,$E512,"")</f>
        <v>35.74</v>
      </c>
      <c r="M512" s="32">
        <f>IF($J512&lt;=243,$E512,"")</f>
        <v>35.74</v>
      </c>
      <c r="N512" s="32">
        <f>IF($J512&lt;=413,$E512,"")</f>
        <v>35.74</v>
      </c>
      <c r="O512" s="4">
        <v>1</v>
      </c>
      <c r="P512" s="4"/>
      <c r="R512" s="4"/>
      <c r="S512" s="4"/>
      <c r="T512" s="4"/>
      <c r="U512" s="4"/>
      <c r="V512" s="4"/>
      <c r="W512" s="4"/>
      <c r="X512" s="4"/>
      <c r="Y512" s="4"/>
      <c r="Z512" s="4"/>
      <c r="AA512" s="4"/>
      <c r="AB512" s="4"/>
      <c r="AC512" s="4"/>
    </row>
    <row r="513" spans="1:29" ht="15.75" customHeight="1">
      <c r="A513" s="45" t="s">
        <v>13</v>
      </c>
      <c r="B513" s="43" t="s">
        <v>12</v>
      </c>
      <c r="C513" s="44" t="s">
        <v>6</v>
      </c>
      <c r="D513" s="43" t="s">
        <v>5</v>
      </c>
      <c r="E513" s="42">
        <v>35.509900000000002</v>
      </c>
      <c r="F513" s="41"/>
      <c r="G513" s="40" t="s">
        <v>4</v>
      </c>
      <c r="H513" s="40" t="s">
        <v>118</v>
      </c>
      <c r="I513" s="40" t="str">
        <f>IF(J513&lt;=20,"Surface Bureau (SB)",IF(J513&lt;=40,"Surf de Réunion (SR)",IF(J513&lt;=100,"Surf Annexe de Travail (SAT)",IF(J513&lt;=110,"Surf Légale &amp; Sociale (SLS)",IF(J513&lt;=125,"Surf spécifique (SP)",IF(J513&lt;=155,"Surf Services Généraux (SSG)",IF(J513&lt;=165,"Restauration",IF(J513&lt;=180,"Logt de fonction",IF(J513&lt;=195,"Autres surf",IF(J513&lt;=210,"Elts structurels",IF(J513&lt;=230,"Local technique",IF(J513&lt;=240,"Caves et sous-sols",IF(J513&lt;=300,"Circulation",IF(J513&lt;=309,"Combles, caves et ss-sols",IF(J513&lt;=315,"Prolongt ext",IF(J513&lt;=330,"Parking ss-terrain",IF(J513&lt;=350,"Terrasse",IF(J513&lt;=405,"Vides dont trémies","Marches et rampes"))))))))))))))))))</f>
        <v>Surface Bureau (SB)</v>
      </c>
      <c r="J513" s="40">
        <v>1</v>
      </c>
      <c r="K513" s="39">
        <f>IF(J513&lt;=48,E513,"")</f>
        <v>35.509900000000002</v>
      </c>
      <c r="L513" s="39">
        <f>IF($J513&lt;=193,$E513,"")</f>
        <v>35.509900000000002</v>
      </c>
      <c r="M513" s="39">
        <f>IF($J513&lt;=243,$E513,"")</f>
        <v>35.509900000000002</v>
      </c>
      <c r="N513" s="39">
        <f>IF($J513&lt;=413,$E513,"")</f>
        <v>35.509900000000002</v>
      </c>
      <c r="O513" s="4">
        <v>1</v>
      </c>
      <c r="P513" s="4"/>
      <c r="Q513" s="4"/>
      <c r="R513" s="4"/>
      <c r="S513" s="4"/>
      <c r="T513" s="4"/>
      <c r="U513" s="4"/>
      <c r="V513" s="4"/>
      <c r="W513" s="4"/>
      <c r="X513" s="4"/>
      <c r="Y513" s="4"/>
      <c r="Z513" s="4"/>
      <c r="AA513" s="4"/>
      <c r="AB513" s="4"/>
      <c r="AC513" s="4"/>
    </row>
    <row r="514" spans="1:29" ht="15.75" customHeight="1" thickBot="1">
      <c r="A514" s="31"/>
      <c r="B514" s="29" t="s">
        <v>12</v>
      </c>
      <c r="C514" s="30" t="s">
        <v>11</v>
      </c>
      <c r="D514" s="29" t="s">
        <v>5</v>
      </c>
      <c r="E514" s="28">
        <v>13.5762</v>
      </c>
      <c r="F514" s="27"/>
      <c r="G514" s="26" t="s">
        <v>4</v>
      </c>
      <c r="H514" s="40" t="s">
        <v>667</v>
      </c>
      <c r="I514" s="26" t="str">
        <f>IF(J514&lt;=20,"Surface Bureau (SB)",IF(J514&lt;=40,"Surf de Réunion (SR)",IF(J514&lt;=100,"Surf Annexe de Travail (SAT)",IF(J514&lt;=110,"Surf Légale &amp; Sociale (SLS)",IF(J514&lt;=125,"Surf spécifique (SP)",IF(J514&lt;=155,"Surf Services Généraux (SSG)",IF(J514&lt;=165,"Restauration",IF(J514&lt;=180,"Logt de fonction",IF(J514&lt;=195,"Autres surf",IF(J514&lt;=210,"Elts structurels",IF(J514&lt;=230,"Local technique",IF(J514&lt;=240,"Caves et sous-sols",IF(J514&lt;=300,"Circulation",IF(J514&lt;=309,"Combles, caves et ss-sols",IF(J514&lt;=315,"Prolongt ext",IF(J514&lt;=330,"Parking ss-terrain",IF(J514&lt;=350,"Terrasse",IF(J514&lt;=405,"Vides dont trémies","Marches et rampes"))))))))))))))))))</f>
        <v>Surf spécifique (SP)</v>
      </c>
      <c r="J514" s="26">
        <v>111</v>
      </c>
      <c r="K514" s="25" t="str">
        <f>IF(J514&lt;=48,E514,"")</f>
        <v/>
      </c>
      <c r="L514" s="25">
        <f>IF($J514&lt;=193,$E514,"")</f>
        <v>13.5762</v>
      </c>
      <c r="M514" s="25">
        <f>IF($J514&lt;=243,$E514,"")</f>
        <v>13.5762</v>
      </c>
      <c r="N514" s="25">
        <f>IF($J514&lt;=413,$E514,"")</f>
        <v>13.5762</v>
      </c>
      <c r="O514" s="4">
        <v>1</v>
      </c>
      <c r="P514" s="4"/>
      <c r="Q514" s="4"/>
      <c r="R514" s="4"/>
      <c r="S514" s="4"/>
      <c r="T514" s="4"/>
      <c r="U514" s="4"/>
      <c r="V514" s="4"/>
      <c r="W514" s="4"/>
      <c r="X514" s="4"/>
      <c r="Y514" s="4"/>
      <c r="Z514" s="4"/>
      <c r="AA514" s="4"/>
      <c r="AB514" s="4"/>
      <c r="AC514" s="4"/>
    </row>
    <row r="515" spans="1:29" ht="15.75" customHeight="1" thickBot="1">
      <c r="A515" s="24"/>
      <c r="B515" s="22"/>
      <c r="C515" s="23" t="s">
        <v>10</v>
      </c>
      <c r="D515" s="22"/>
      <c r="E515" s="20">
        <f>(SUBTOTAL(9,E512:E514))</f>
        <v>84.826099999999997</v>
      </c>
      <c r="F515" s="21"/>
      <c r="G515" s="20"/>
      <c r="H515" s="20"/>
      <c r="I515" s="20"/>
      <c r="J515" s="20"/>
      <c r="K515" s="19">
        <f>(SUBTOTAL(9,K512:K514))</f>
        <v>71.249899999999997</v>
      </c>
      <c r="L515" s="19">
        <f>(SUBTOTAL(9,L511:L513))</f>
        <v>71.249899999999997</v>
      </c>
      <c r="M515" s="19">
        <f>(SUBTOTAL(9,M512:M514))</f>
        <v>84.826099999999997</v>
      </c>
      <c r="N515" s="19">
        <f>(SUBTOTAL(9,N512:N514))</f>
        <v>84.826099999999997</v>
      </c>
    </row>
    <row r="516" spans="1:29" ht="15.75" customHeight="1">
      <c r="A516" s="38" t="s">
        <v>9</v>
      </c>
      <c r="B516" s="36" t="s">
        <v>7</v>
      </c>
      <c r="C516" s="37" t="s">
        <v>6</v>
      </c>
      <c r="D516" s="36" t="s">
        <v>5</v>
      </c>
      <c r="E516" s="35">
        <v>34.541699999999999</v>
      </c>
      <c r="F516" s="34"/>
      <c r="G516" s="33" t="s">
        <v>4</v>
      </c>
      <c r="H516" s="40" t="s">
        <v>118</v>
      </c>
      <c r="I516" s="33" t="str">
        <f>IF(J516&lt;=20,"Surface Bureau (SB)",IF(J516&lt;=40,"Surf de Réunion (SR)",IF(J516&lt;=100,"Surf Annexe de Travail (SAT)",IF(J516&lt;=110,"Surf Légale &amp; Sociale (SLS)",IF(J516&lt;=125,"Surf spécifique (SP)",IF(J516&lt;=155,"Surf Services Généraux (SSG)",IF(J516&lt;=165,"Restauration",IF(J516&lt;=180,"Logt de fonction",IF(J516&lt;=195,"Autres surf",IF(J516&lt;=210,"Elts structurels",IF(J516&lt;=230,"Local technique",IF(J516&lt;=240,"Caves et sous-sols",IF(J516&lt;=300,"Circulation",IF(J516&lt;=309,"Combles, caves et ss-sols",IF(J516&lt;=315,"Prolongt ext",IF(J516&lt;=330,"Parking ss-terrain",IF(J516&lt;=350,"Terrasse",IF(J516&lt;=405,"Vides dont trémies","Marches et rampes"))))))))))))))))))</f>
        <v>Surface Bureau (SB)</v>
      </c>
      <c r="J516" s="33">
        <v>1</v>
      </c>
      <c r="K516" s="32">
        <f>IF(J516&lt;=48,E516,"")</f>
        <v>34.541699999999999</v>
      </c>
      <c r="L516" s="32">
        <f>IF($J516&lt;=193,$E516,"")</f>
        <v>34.541699999999999</v>
      </c>
      <c r="M516" s="32">
        <f>IF($J516&lt;=243,$E516,"")</f>
        <v>34.541699999999999</v>
      </c>
      <c r="N516" s="32">
        <f>IF($J516&lt;=413,$E516,"")</f>
        <v>34.541699999999999</v>
      </c>
      <c r="O516" s="1">
        <v>1</v>
      </c>
    </row>
    <row r="517" spans="1:29" ht="15.75" customHeight="1" thickBot="1">
      <c r="A517" s="31" t="s">
        <v>8</v>
      </c>
      <c r="B517" s="29" t="s">
        <v>7</v>
      </c>
      <c r="C517" s="30" t="s">
        <v>6</v>
      </c>
      <c r="D517" s="29" t="s">
        <v>5</v>
      </c>
      <c r="E517" s="28">
        <v>34.541699999999999</v>
      </c>
      <c r="F517" s="27"/>
      <c r="G517" s="26" t="s">
        <v>4</v>
      </c>
      <c r="H517" s="40" t="s">
        <v>118</v>
      </c>
      <c r="I517" s="26" t="str">
        <f>IF(J517&lt;=20,"Surface Bureau (SB)",IF(J517&lt;=40,"Surf de Réunion (SR)",IF(J517&lt;=100,"Surf Annexe de Travail (SAT)",IF(J517&lt;=110,"Surf Légale &amp; Sociale (SLS)",IF(J517&lt;=125,"Surf spécifique (SP)",IF(J517&lt;=155,"Surf Services Généraux (SSG)",IF(J517&lt;=165,"Restauration",IF(J517&lt;=180,"Logt de fonction",IF(J517&lt;=195,"Autres surf",IF(J517&lt;=210,"Elts structurels",IF(J517&lt;=230,"Local technique",IF(J517&lt;=240,"Caves et sous-sols",IF(J517&lt;=300,"Circulation",IF(J517&lt;=309,"Combles, caves et ss-sols",IF(J517&lt;=315,"Prolongt ext",IF(J517&lt;=330,"Parking ss-terrain",IF(J517&lt;=350,"Terrasse",IF(J517&lt;=405,"Vides dont trémies","Marches et rampes"))))))))))))))))))</f>
        <v>Surface Bureau (SB)</v>
      </c>
      <c r="J517" s="26">
        <v>1</v>
      </c>
      <c r="K517" s="25">
        <f>IF(J517&lt;=48,E517,"")</f>
        <v>34.541699999999999</v>
      </c>
      <c r="L517" s="25">
        <f>IF($J517&lt;=193,$E517,"")</f>
        <v>34.541699999999999</v>
      </c>
      <c r="M517" s="25">
        <f>IF($J517&lt;=243,$E517,"")</f>
        <v>34.541699999999999</v>
      </c>
      <c r="N517" s="25">
        <f>IF($J517&lt;=413,$E517,"")</f>
        <v>34.541699999999999</v>
      </c>
      <c r="O517" s="4">
        <v>1</v>
      </c>
      <c r="P517" s="4"/>
      <c r="Q517" s="4"/>
      <c r="R517" s="4"/>
      <c r="S517" s="4"/>
      <c r="T517" s="4"/>
      <c r="U517" s="4"/>
      <c r="V517" s="4"/>
      <c r="W517" s="4"/>
      <c r="X517" s="4"/>
      <c r="Y517" s="4"/>
      <c r="Z517" s="4"/>
      <c r="AA517" s="4"/>
      <c r="AB517" s="4"/>
      <c r="AC517" s="4"/>
    </row>
    <row r="518" spans="1:29" ht="15.75" customHeight="1" thickBot="1">
      <c r="A518" s="24"/>
      <c r="B518" s="22"/>
      <c r="C518" s="23" t="s">
        <v>3</v>
      </c>
      <c r="D518" s="22"/>
      <c r="E518" s="20">
        <f>(SUBTOTAL(9,E516:E517))</f>
        <v>69.083399999999997</v>
      </c>
      <c r="F518" s="21"/>
      <c r="G518" s="20"/>
      <c r="H518" s="20"/>
      <c r="I518" s="20"/>
      <c r="J518" s="20"/>
      <c r="K518" s="19">
        <f>(SUBTOTAL(9,K516:K517))</f>
        <v>69.083399999999997</v>
      </c>
      <c r="L518" s="19">
        <f>(SUBTOTAL(9,L516:L517))</f>
        <v>69.083399999999997</v>
      </c>
      <c r="M518" s="19">
        <f>(SUBTOTAL(9,M516:M517))</f>
        <v>69.083399999999997</v>
      </c>
      <c r="N518" s="19">
        <f>(SUBTOTAL(9,N516:N517))</f>
        <v>69.083399999999997</v>
      </c>
    </row>
    <row r="519" spans="1:29" ht="15.75" customHeight="1">
      <c r="A519" s="18"/>
      <c r="B519" s="3"/>
      <c r="C519" s="17"/>
      <c r="D519" s="11" t="s">
        <v>2</v>
      </c>
      <c r="E519" s="16">
        <f>SUBTOTAL(9,E507:E517)</f>
        <v>724.41919999999993</v>
      </c>
      <c r="F519" s="15"/>
      <c r="G519" s="14"/>
      <c r="H519" s="14"/>
      <c r="I519" s="14"/>
      <c r="J519" s="14"/>
      <c r="K519" s="13">
        <f>SUBTOTAL(9,K507:K517)</f>
        <v>140.33329999999998</v>
      </c>
      <c r="L519" s="13">
        <f>SUBTOTAL(9,L507:L517)</f>
        <v>715.3605</v>
      </c>
      <c r="M519" s="13">
        <f>SUBTOTAL(9,M507:M517)</f>
        <v>715.3605</v>
      </c>
      <c r="N519" s="13">
        <f>SUBTOTAL(9,N507:N517)</f>
        <v>724.41919999999993</v>
      </c>
      <c r="O519" s="13">
        <f>SUBTOTAL(9,O2:O517)</f>
        <v>437</v>
      </c>
      <c r="P519" s="4"/>
      <c r="Q519" s="4"/>
      <c r="R519" s="4"/>
      <c r="S519" s="4"/>
      <c r="T519" s="4"/>
      <c r="U519" s="4"/>
      <c r="V519" s="4"/>
      <c r="W519" s="4"/>
      <c r="X519" s="4"/>
      <c r="Y519" s="4"/>
      <c r="Z519" s="4"/>
      <c r="AA519" s="4"/>
      <c r="AB519" s="4"/>
      <c r="AC519" s="4"/>
    </row>
    <row r="520" spans="1:29" ht="15.75" customHeight="1">
      <c r="A520" s="18"/>
      <c r="B520" s="3"/>
      <c r="C520" s="17"/>
      <c r="D520" s="11" t="s">
        <v>1</v>
      </c>
      <c r="E520" s="16">
        <f>SUBTOTAL(9,E459:E517)</f>
        <v>2939.7450000000008</v>
      </c>
      <c r="F520" s="15">
        <f>SUBTOTAL(9,F459:F517)</f>
        <v>0</v>
      </c>
      <c r="G520" s="14"/>
      <c r="H520" s="14"/>
      <c r="I520" s="14"/>
      <c r="J520" s="14"/>
      <c r="K520" s="13">
        <f>SUBTOTAL(9,K459:K517)</f>
        <v>444.44579999999996</v>
      </c>
      <c r="L520" s="13">
        <f>SUBTOTAL(9,L459:L517)</f>
        <v>2773.2636000000007</v>
      </c>
      <c r="M520" s="13">
        <f>SUBTOTAL(9,M459:M517)</f>
        <v>2884.6586000000011</v>
      </c>
      <c r="N520" s="13">
        <f>SUBTOTAL(9,N459:N517)</f>
        <v>2939.7450000000008</v>
      </c>
      <c r="O520" s="4"/>
      <c r="P520" s="4"/>
      <c r="Q520" s="4"/>
      <c r="R520" s="4"/>
      <c r="S520" s="4"/>
      <c r="T520" s="4"/>
      <c r="U520" s="4"/>
      <c r="V520" s="4"/>
      <c r="W520" s="4"/>
      <c r="X520" s="4"/>
      <c r="Y520" s="4"/>
      <c r="Z520" s="4"/>
      <c r="AA520" s="4"/>
      <c r="AB520" s="4"/>
      <c r="AC520" s="4"/>
    </row>
    <row r="521" spans="1:29" ht="15.75" customHeight="1">
      <c r="A521" s="12"/>
      <c r="B521" s="7"/>
      <c r="C521" s="12"/>
      <c r="D521" s="11" t="s">
        <v>0</v>
      </c>
      <c r="E521" s="10">
        <f>E456+E520</f>
        <v>21050.070800000009</v>
      </c>
      <c r="F521" s="9">
        <f>F456+F520</f>
        <v>364</v>
      </c>
      <c r="G521" s="8"/>
      <c r="H521" s="8"/>
      <c r="I521" s="8"/>
      <c r="J521" s="8"/>
      <c r="K521" s="8">
        <f>K456+K520</f>
        <v>5164.4528000000009</v>
      </c>
      <c r="L521" s="8">
        <f>L456+L520</f>
        <v>20199.555300000011</v>
      </c>
      <c r="M521" s="8">
        <f>M456+M520</f>
        <v>20680.079000000009</v>
      </c>
      <c r="N521" s="8">
        <f>N456+N520</f>
        <v>21124.797500000008</v>
      </c>
      <c r="O521" s="7"/>
      <c r="P521" s="7"/>
      <c r="Q521" s="7"/>
      <c r="R521" s="7"/>
      <c r="S521" s="7"/>
      <c r="T521" s="7"/>
      <c r="U521" s="7"/>
      <c r="V521" s="7"/>
      <c r="W521" s="7"/>
      <c r="X521" s="7"/>
      <c r="Y521" s="7"/>
      <c r="Z521" s="7"/>
      <c r="AA521" s="7"/>
      <c r="AB521" s="7"/>
      <c r="AC521" s="7"/>
    </row>
    <row r="522" spans="1:29" ht="12.75" customHeight="1">
      <c r="A522" s="3"/>
      <c r="C522" s="4"/>
      <c r="E522" s="6"/>
      <c r="F522" s="5"/>
      <c r="G522" s="4"/>
      <c r="H522" s="4"/>
      <c r="I522" s="4"/>
      <c r="J522" s="3"/>
      <c r="K522" s="2"/>
      <c r="L522" s="2"/>
      <c r="M522" s="2"/>
      <c r="N522" s="2"/>
    </row>
    <row r="523" spans="1:29" ht="12.75" customHeight="1">
      <c r="A523" s="3"/>
      <c r="C523" s="4"/>
      <c r="E523" s="6"/>
      <c r="F523" s="5"/>
      <c r="G523" s="4"/>
      <c r="H523" s="4"/>
      <c r="I523" s="4"/>
      <c r="J523" s="3"/>
      <c r="K523" s="2"/>
      <c r="L523" s="2"/>
      <c r="M523" s="2"/>
      <c r="N523" s="2"/>
    </row>
    <row r="524" spans="1:29" ht="12.75" customHeight="1">
      <c r="A524" s="3"/>
      <c r="C524" s="4"/>
      <c r="E524" s="6"/>
      <c r="F524" s="5"/>
      <c r="G524" s="4"/>
      <c r="H524" s="4"/>
      <c r="I524" s="4"/>
      <c r="J524" s="3"/>
      <c r="K524" s="2"/>
      <c r="L524" s="2"/>
      <c r="M524" s="2"/>
      <c r="N524" s="2"/>
    </row>
    <row r="525" spans="1:29" ht="12.75" customHeight="1">
      <c r="A525" s="3"/>
      <c r="C525" s="4"/>
      <c r="E525" s="6"/>
      <c r="F525" s="5"/>
      <c r="G525" s="4"/>
      <c r="H525" s="4"/>
      <c r="I525" s="4"/>
      <c r="J525" s="3"/>
      <c r="K525" s="2"/>
      <c r="L525" s="2"/>
      <c r="M525" s="2"/>
      <c r="N525" s="2"/>
    </row>
    <row r="526" spans="1:29" ht="12.75" customHeight="1">
      <c r="A526" s="3"/>
      <c r="C526" s="4"/>
      <c r="E526" s="6"/>
      <c r="F526" s="5"/>
      <c r="G526" s="4"/>
      <c r="H526" s="4"/>
      <c r="I526" s="4"/>
      <c r="J526" s="3"/>
      <c r="K526" s="2"/>
      <c r="L526" s="2"/>
      <c r="M526" s="2"/>
      <c r="N526" s="2"/>
    </row>
    <row r="527" spans="1:29" ht="12.75" customHeight="1">
      <c r="A527" s="3"/>
      <c r="C527" s="4"/>
      <c r="E527" s="6">
        <v>26.7</v>
      </c>
      <c r="F527" s="5"/>
      <c r="G527" s="4"/>
      <c r="H527" s="4"/>
      <c r="I527" s="4"/>
      <c r="J527" s="3"/>
      <c r="K527" s="2"/>
      <c r="L527" s="2"/>
      <c r="M527" s="2"/>
      <c r="N527" s="2"/>
    </row>
    <row r="528" spans="1:29" ht="12.75" customHeight="1">
      <c r="A528" s="3"/>
      <c r="C528" s="4"/>
      <c r="E528" s="6">
        <v>20.149999999999999</v>
      </c>
      <c r="F528" s="5"/>
      <c r="G528" s="4"/>
      <c r="H528" s="4"/>
      <c r="I528" s="4"/>
      <c r="J528" s="3"/>
      <c r="K528" s="2"/>
      <c r="L528" s="2"/>
      <c r="M528" s="2"/>
      <c r="N528" s="2"/>
    </row>
    <row r="529" spans="1:14" ht="12.75" customHeight="1">
      <c r="A529" s="3"/>
      <c r="C529" s="4"/>
      <c r="E529" s="6">
        <v>26.08</v>
      </c>
      <c r="F529" s="5"/>
      <c r="G529" s="4"/>
      <c r="H529" s="4"/>
      <c r="I529" s="4"/>
      <c r="J529" s="3"/>
      <c r="K529" s="2"/>
      <c r="L529" s="2"/>
      <c r="M529" s="2"/>
      <c r="N529" s="2"/>
    </row>
    <row r="530" spans="1:14" ht="12.75" customHeight="1">
      <c r="A530" s="3"/>
      <c r="C530" s="4"/>
      <c r="E530" s="6">
        <v>21.36</v>
      </c>
      <c r="F530" s="5"/>
      <c r="G530" s="4"/>
      <c r="H530" s="4"/>
      <c r="I530" s="4"/>
      <c r="J530" s="3"/>
      <c r="K530" s="2"/>
      <c r="L530" s="2"/>
      <c r="M530" s="2"/>
      <c r="N530" s="2"/>
    </row>
    <row r="531" spans="1:14" ht="12.75" customHeight="1">
      <c r="A531" s="3"/>
      <c r="C531" s="4"/>
      <c r="E531" s="6">
        <v>20.149999999999999</v>
      </c>
      <c r="F531" s="5"/>
      <c r="G531" s="4"/>
      <c r="H531" s="4"/>
      <c r="I531" s="4"/>
      <c r="J531" s="3"/>
      <c r="K531" s="2"/>
      <c r="L531" s="2"/>
      <c r="M531" s="2"/>
      <c r="N531" s="2"/>
    </row>
    <row r="532" spans="1:14" ht="12.75" customHeight="1">
      <c r="A532" s="3"/>
      <c r="C532" s="4"/>
      <c r="E532" s="6">
        <v>13.2</v>
      </c>
      <c r="F532" s="5"/>
      <c r="G532" s="4"/>
      <c r="H532" s="4"/>
      <c r="I532" s="4"/>
      <c r="J532" s="3"/>
      <c r="K532" s="2"/>
      <c r="L532" s="2"/>
      <c r="M532" s="2"/>
      <c r="N532" s="2"/>
    </row>
    <row r="533" spans="1:14" ht="12.75" customHeight="1">
      <c r="A533" s="3"/>
      <c r="C533" s="4"/>
      <c r="E533" s="6">
        <v>88.14</v>
      </c>
      <c r="F533" s="5"/>
      <c r="G533" s="4"/>
      <c r="H533" s="4"/>
      <c r="I533" s="4"/>
      <c r="J533" s="3"/>
      <c r="K533" s="2"/>
      <c r="L533" s="2"/>
      <c r="M533" s="2"/>
      <c r="N533" s="2"/>
    </row>
    <row r="534" spans="1:14" ht="12.75" customHeight="1">
      <c r="A534" s="3"/>
      <c r="C534" s="4"/>
      <c r="E534" s="6">
        <v>10.130000000000001</v>
      </c>
      <c r="F534" s="5"/>
      <c r="G534" s="4"/>
      <c r="H534" s="4"/>
      <c r="I534" s="4"/>
      <c r="J534" s="3"/>
      <c r="K534" s="2"/>
      <c r="L534" s="2"/>
      <c r="M534" s="2"/>
      <c r="N534" s="2"/>
    </row>
    <row r="535" spans="1:14" ht="12.75" customHeight="1">
      <c r="A535" s="3"/>
      <c r="C535" s="4"/>
      <c r="E535" s="6">
        <v>14.83</v>
      </c>
      <c r="F535" s="5"/>
      <c r="G535" s="4"/>
      <c r="H535" s="4"/>
      <c r="I535" s="4"/>
      <c r="J535" s="3"/>
      <c r="K535" s="2"/>
      <c r="L535" s="2"/>
      <c r="M535" s="2"/>
      <c r="N535" s="2"/>
    </row>
    <row r="536" spans="1:14" ht="12.75" customHeight="1">
      <c r="A536" s="3"/>
      <c r="C536" s="4"/>
      <c r="E536" s="6">
        <f>SUBTOTAL(9,E527:E535)</f>
        <v>240.74</v>
      </c>
      <c r="F536" s="5"/>
      <c r="G536" s="4"/>
      <c r="H536" s="4"/>
      <c r="I536" s="4"/>
      <c r="J536" s="3"/>
      <c r="K536" s="2"/>
      <c r="L536" s="2"/>
      <c r="M536" s="2"/>
      <c r="N536" s="2"/>
    </row>
    <row r="537" spans="1:14" ht="12.75" customHeight="1">
      <c r="A537" s="3"/>
      <c r="C537" s="4"/>
      <c r="E537" s="6"/>
      <c r="F537" s="5"/>
      <c r="G537" s="4"/>
      <c r="H537" s="4"/>
      <c r="I537" s="4"/>
      <c r="J537" s="3"/>
      <c r="K537" s="2"/>
      <c r="L537" s="2"/>
      <c r="M537" s="2"/>
      <c r="N537" s="2"/>
    </row>
    <row r="538" spans="1:14" ht="12.75" customHeight="1">
      <c r="A538" s="3"/>
      <c r="C538" s="4"/>
      <c r="E538" s="6"/>
      <c r="F538" s="5"/>
      <c r="G538" s="4"/>
      <c r="H538" s="4"/>
      <c r="I538" s="4"/>
      <c r="J538" s="3"/>
      <c r="K538" s="2"/>
      <c r="L538" s="2"/>
      <c r="M538" s="2"/>
      <c r="N538" s="2"/>
    </row>
    <row r="539" spans="1:14" ht="12.75" customHeight="1">
      <c r="A539" s="3"/>
      <c r="C539" s="4"/>
      <c r="E539" s="6"/>
      <c r="F539" s="5"/>
      <c r="G539" s="4"/>
      <c r="H539" s="4"/>
      <c r="I539" s="4"/>
      <c r="J539" s="3"/>
      <c r="K539" s="2"/>
      <c r="L539" s="2"/>
      <c r="M539" s="2"/>
      <c r="N539" s="2"/>
    </row>
    <row r="540" spans="1:14" ht="12.75" customHeight="1">
      <c r="A540" s="3"/>
      <c r="C540" s="4"/>
      <c r="E540" s="6"/>
      <c r="F540" s="5"/>
      <c r="G540" s="4"/>
      <c r="H540" s="4"/>
      <c r="I540" s="4"/>
      <c r="J540" s="3"/>
      <c r="K540" s="2"/>
      <c r="L540" s="2"/>
      <c r="M540" s="2"/>
      <c r="N540" s="2"/>
    </row>
    <row r="541" spans="1:14" ht="12.75" customHeight="1">
      <c r="A541" s="3"/>
      <c r="C541" s="4"/>
      <c r="E541" s="6"/>
      <c r="F541" s="5"/>
      <c r="G541" s="4"/>
      <c r="H541" s="4"/>
      <c r="I541" s="4"/>
      <c r="J541" s="3"/>
      <c r="K541" s="2"/>
      <c r="L541" s="2"/>
      <c r="M541" s="2"/>
      <c r="N541" s="2"/>
    </row>
    <row r="542" spans="1:14" ht="12.75" customHeight="1">
      <c r="A542" s="3"/>
      <c r="C542" s="4"/>
      <c r="E542" s="6"/>
      <c r="F542" s="5"/>
      <c r="G542" s="4"/>
      <c r="H542" s="4"/>
      <c r="I542" s="4"/>
      <c r="J542" s="3"/>
      <c r="K542" s="2"/>
      <c r="L542" s="2"/>
      <c r="M542" s="2"/>
      <c r="N542" s="2"/>
    </row>
    <row r="543" spans="1:14" ht="12.75" customHeight="1">
      <c r="A543" s="3"/>
      <c r="C543" s="4"/>
      <c r="E543" s="6"/>
      <c r="F543" s="5"/>
      <c r="G543" s="4"/>
      <c r="H543" s="4"/>
      <c r="I543" s="4"/>
      <c r="J543" s="3"/>
      <c r="K543" s="2"/>
      <c r="L543" s="2"/>
      <c r="M543" s="2"/>
      <c r="N543" s="2"/>
    </row>
    <row r="544" spans="1:14" ht="12.75" customHeight="1">
      <c r="A544" s="3"/>
      <c r="C544" s="4"/>
      <c r="E544" s="6"/>
      <c r="F544" s="5"/>
      <c r="G544" s="4"/>
      <c r="H544" s="4"/>
      <c r="I544" s="4"/>
      <c r="J544" s="3"/>
      <c r="K544" s="2"/>
      <c r="L544" s="2"/>
      <c r="M544" s="2"/>
      <c r="N544" s="2"/>
    </row>
    <row r="545" spans="1:14" ht="12.75" customHeight="1">
      <c r="A545" s="3"/>
      <c r="C545" s="4"/>
      <c r="E545" s="6"/>
      <c r="F545" s="5"/>
      <c r="G545" s="4"/>
      <c r="H545" s="4"/>
      <c r="I545" s="4"/>
      <c r="J545" s="3"/>
      <c r="K545" s="2"/>
      <c r="L545" s="2"/>
      <c r="M545" s="2"/>
      <c r="N545" s="2"/>
    </row>
    <row r="546" spans="1:14" ht="12.75" customHeight="1">
      <c r="A546" s="3"/>
      <c r="C546" s="4"/>
      <c r="E546" s="6"/>
      <c r="F546" s="5"/>
      <c r="G546" s="4"/>
      <c r="H546" s="4"/>
      <c r="I546" s="4"/>
      <c r="J546" s="3"/>
      <c r="K546" s="2"/>
      <c r="L546" s="2"/>
      <c r="M546" s="2"/>
      <c r="N546" s="2"/>
    </row>
    <row r="547" spans="1:14" ht="12.75" customHeight="1">
      <c r="A547" s="3"/>
      <c r="C547" s="4"/>
      <c r="E547" s="6"/>
      <c r="F547" s="5"/>
      <c r="G547" s="4"/>
      <c r="H547" s="4"/>
      <c r="I547" s="4"/>
      <c r="J547" s="3"/>
      <c r="K547" s="2"/>
      <c r="L547" s="2"/>
      <c r="M547" s="2"/>
      <c r="N547" s="2"/>
    </row>
    <row r="548" spans="1:14" ht="12.75" customHeight="1">
      <c r="A548" s="3"/>
      <c r="C548" s="4"/>
      <c r="E548" s="6"/>
      <c r="F548" s="5"/>
      <c r="G548" s="4"/>
      <c r="H548" s="4"/>
      <c r="I548" s="4"/>
      <c r="J548" s="3"/>
      <c r="K548" s="2"/>
      <c r="L548" s="2"/>
      <c r="M548" s="2"/>
      <c r="N548" s="2"/>
    </row>
    <row r="549" spans="1:14" ht="12.75" customHeight="1">
      <c r="A549" s="3"/>
      <c r="C549" s="4"/>
      <c r="E549" s="6"/>
      <c r="F549" s="5"/>
      <c r="G549" s="4"/>
      <c r="H549" s="4"/>
      <c r="I549" s="4"/>
      <c r="J549" s="3"/>
      <c r="K549" s="2"/>
      <c r="L549" s="2"/>
      <c r="M549" s="2"/>
      <c r="N549" s="2"/>
    </row>
    <row r="550" spans="1:14" ht="12.75" customHeight="1">
      <c r="A550" s="3"/>
      <c r="C550" s="4"/>
      <c r="E550" s="6"/>
      <c r="F550" s="5"/>
      <c r="G550" s="4"/>
      <c r="H550" s="4"/>
      <c r="I550" s="4"/>
      <c r="J550" s="3"/>
      <c r="K550" s="2"/>
      <c r="L550" s="2"/>
      <c r="M550" s="2"/>
      <c r="N550" s="2"/>
    </row>
    <row r="551" spans="1:14" ht="12.75" customHeight="1">
      <c r="A551" s="3"/>
      <c r="C551" s="4"/>
      <c r="E551" s="6"/>
      <c r="F551" s="5"/>
      <c r="G551" s="4"/>
      <c r="H551" s="4"/>
      <c r="I551" s="4"/>
      <c r="J551" s="3"/>
      <c r="K551" s="2"/>
      <c r="L551" s="2"/>
      <c r="M551" s="2"/>
      <c r="N551" s="2"/>
    </row>
    <row r="552" spans="1:14" ht="12.75" customHeight="1">
      <c r="A552" s="3"/>
      <c r="C552" s="4"/>
      <c r="E552" s="6"/>
      <c r="F552" s="5"/>
      <c r="G552" s="4"/>
      <c r="H552" s="4"/>
      <c r="I552" s="4"/>
      <c r="J552" s="3"/>
      <c r="K552" s="2"/>
      <c r="L552" s="2"/>
      <c r="M552" s="2"/>
      <c r="N552" s="2"/>
    </row>
    <row r="553" spans="1:14" ht="12.75" customHeight="1">
      <c r="A553" s="3"/>
      <c r="C553" s="4"/>
      <c r="E553" s="6"/>
      <c r="F553" s="5"/>
      <c r="G553" s="4"/>
      <c r="H553" s="4"/>
      <c r="I553" s="4"/>
      <c r="J553" s="3"/>
      <c r="K553" s="2"/>
      <c r="L553" s="2"/>
      <c r="M553" s="2"/>
      <c r="N553" s="2"/>
    </row>
    <row r="554" spans="1:14" ht="12.75" customHeight="1">
      <c r="A554" s="3"/>
      <c r="C554" s="4"/>
      <c r="E554" s="6"/>
      <c r="F554" s="5"/>
      <c r="G554" s="4"/>
      <c r="H554" s="4"/>
      <c r="I554" s="4"/>
      <c r="J554" s="3"/>
      <c r="K554" s="2"/>
      <c r="L554" s="2"/>
      <c r="M554" s="2"/>
      <c r="N554" s="2"/>
    </row>
    <row r="555" spans="1:14" ht="12.75" customHeight="1">
      <c r="A555" s="3"/>
      <c r="C555" s="4"/>
      <c r="E555" s="6"/>
      <c r="F555" s="5"/>
      <c r="G555" s="4"/>
      <c r="H555" s="4"/>
      <c r="I555" s="4"/>
      <c r="J555" s="3"/>
      <c r="K555" s="2"/>
      <c r="L555" s="2"/>
      <c r="M555" s="2"/>
      <c r="N555" s="2"/>
    </row>
    <row r="556" spans="1:14" ht="12.75" customHeight="1">
      <c r="A556" s="3"/>
      <c r="C556" s="4"/>
      <c r="E556" s="6"/>
      <c r="F556" s="5"/>
      <c r="G556" s="4"/>
      <c r="H556" s="4"/>
      <c r="I556" s="4"/>
      <c r="J556" s="3"/>
      <c r="K556" s="2"/>
      <c r="L556" s="2"/>
      <c r="M556" s="2"/>
      <c r="N556" s="2"/>
    </row>
    <row r="557" spans="1:14" ht="12.75" customHeight="1">
      <c r="A557" s="3"/>
      <c r="C557" s="4"/>
      <c r="E557" s="6"/>
      <c r="F557" s="5"/>
      <c r="G557" s="4"/>
      <c r="H557" s="4"/>
      <c r="I557" s="4"/>
      <c r="J557" s="3"/>
      <c r="K557" s="2"/>
      <c r="L557" s="2"/>
      <c r="M557" s="2"/>
      <c r="N557" s="2"/>
    </row>
    <row r="558" spans="1:14" ht="12.75" customHeight="1">
      <c r="A558" s="3"/>
      <c r="C558" s="4"/>
      <c r="E558" s="6"/>
      <c r="F558" s="5"/>
      <c r="G558" s="4"/>
      <c r="H558" s="4"/>
      <c r="I558" s="4"/>
      <c r="J558" s="3"/>
      <c r="K558" s="2"/>
      <c r="L558" s="2"/>
      <c r="M558" s="2"/>
      <c r="N558" s="2"/>
    </row>
    <row r="559" spans="1:14" ht="12.75" customHeight="1">
      <c r="A559" s="3"/>
      <c r="C559" s="4"/>
      <c r="E559" s="6"/>
      <c r="F559" s="5"/>
      <c r="G559" s="4"/>
      <c r="H559" s="4"/>
      <c r="I559" s="4"/>
      <c r="J559" s="3"/>
      <c r="K559" s="2"/>
      <c r="L559" s="2"/>
      <c r="M559" s="2"/>
      <c r="N559" s="2"/>
    </row>
    <row r="560" spans="1:14" ht="12.75" customHeight="1">
      <c r="A560" s="3"/>
      <c r="C560" s="4"/>
      <c r="E560" s="6"/>
      <c r="F560" s="5"/>
      <c r="G560" s="4"/>
      <c r="H560" s="4"/>
      <c r="I560" s="4"/>
      <c r="J560" s="3"/>
      <c r="K560" s="2"/>
      <c r="L560" s="2"/>
      <c r="M560" s="2"/>
      <c r="N560" s="2"/>
    </row>
    <row r="561" spans="1:14" ht="12.75" customHeight="1">
      <c r="A561" s="3"/>
      <c r="C561" s="4"/>
      <c r="E561" s="6"/>
      <c r="F561" s="5"/>
      <c r="G561" s="4"/>
      <c r="H561" s="4"/>
      <c r="I561" s="4"/>
      <c r="J561" s="3"/>
      <c r="K561" s="2"/>
      <c r="L561" s="2"/>
      <c r="M561" s="2"/>
      <c r="N561" s="2"/>
    </row>
    <row r="562" spans="1:14" ht="12.75" customHeight="1">
      <c r="A562" s="3"/>
      <c r="C562" s="4"/>
      <c r="E562" s="6"/>
      <c r="F562" s="5"/>
      <c r="G562" s="4"/>
      <c r="H562" s="4"/>
      <c r="I562" s="4"/>
      <c r="J562" s="3"/>
      <c r="K562" s="2"/>
      <c r="L562" s="2"/>
      <c r="M562" s="2"/>
      <c r="N562" s="2"/>
    </row>
    <row r="563" spans="1:14" ht="12.75" customHeight="1">
      <c r="A563" s="3"/>
      <c r="C563" s="4"/>
      <c r="E563" s="6"/>
      <c r="F563" s="5"/>
      <c r="G563" s="4"/>
      <c r="H563" s="4"/>
      <c r="I563" s="4"/>
      <c r="J563" s="3"/>
      <c r="K563" s="2"/>
      <c r="L563" s="2"/>
      <c r="M563" s="2"/>
      <c r="N563" s="2"/>
    </row>
    <row r="564" spans="1:14" ht="12.75" customHeight="1">
      <c r="A564" s="3"/>
      <c r="C564" s="4"/>
      <c r="E564" s="6"/>
      <c r="F564" s="5"/>
      <c r="G564" s="4"/>
      <c r="H564" s="4"/>
      <c r="I564" s="4"/>
      <c r="J564" s="3"/>
      <c r="K564" s="2"/>
      <c r="L564" s="2"/>
      <c r="M564" s="2"/>
      <c r="N564" s="2"/>
    </row>
    <row r="565" spans="1:14" ht="12.75" customHeight="1">
      <c r="A565" s="3"/>
      <c r="C565" s="4"/>
      <c r="E565" s="6"/>
      <c r="F565" s="5"/>
      <c r="G565" s="4"/>
      <c r="H565" s="4"/>
      <c r="I565" s="4"/>
      <c r="J565" s="3"/>
      <c r="K565" s="2"/>
      <c r="L565" s="2"/>
      <c r="M565" s="2"/>
      <c r="N565" s="2"/>
    </row>
    <row r="566" spans="1:14" ht="12.75" customHeight="1">
      <c r="A566" s="3"/>
      <c r="C566" s="4"/>
      <c r="E566" s="6"/>
      <c r="F566" s="5"/>
      <c r="G566" s="4"/>
      <c r="H566" s="4"/>
      <c r="I566" s="4"/>
      <c r="J566" s="3"/>
      <c r="K566" s="2"/>
      <c r="L566" s="2"/>
      <c r="M566" s="2"/>
      <c r="N566" s="2"/>
    </row>
    <row r="567" spans="1:14" ht="12.75" customHeight="1">
      <c r="A567" s="3"/>
      <c r="C567" s="4"/>
      <c r="E567" s="6"/>
      <c r="F567" s="5"/>
      <c r="G567" s="4"/>
      <c r="H567" s="4"/>
      <c r="I567" s="4"/>
      <c r="J567" s="3"/>
      <c r="K567" s="2"/>
      <c r="L567" s="2"/>
      <c r="M567" s="2"/>
      <c r="N567" s="2"/>
    </row>
    <row r="568" spans="1:14" ht="12.75" customHeight="1">
      <c r="A568" s="3"/>
      <c r="C568" s="4"/>
      <c r="E568" s="6"/>
      <c r="F568" s="5"/>
      <c r="G568" s="4"/>
      <c r="H568" s="4"/>
      <c r="I568" s="4"/>
      <c r="J568" s="3"/>
      <c r="K568" s="2"/>
      <c r="L568" s="2"/>
      <c r="M568" s="2"/>
      <c r="N568" s="2"/>
    </row>
    <row r="569" spans="1:14" ht="12.75" customHeight="1">
      <c r="A569" s="3"/>
      <c r="C569" s="4"/>
      <c r="E569" s="6"/>
      <c r="F569" s="5"/>
      <c r="G569" s="4"/>
      <c r="H569" s="4"/>
      <c r="I569" s="4"/>
      <c r="J569" s="3"/>
      <c r="K569" s="2"/>
      <c r="L569" s="2"/>
      <c r="M569" s="2"/>
      <c r="N569" s="2"/>
    </row>
    <row r="570" spans="1:14" ht="12.75" customHeight="1">
      <c r="A570" s="3"/>
      <c r="C570" s="4"/>
      <c r="E570" s="6"/>
      <c r="F570" s="5"/>
      <c r="G570" s="4"/>
      <c r="H570" s="4"/>
      <c r="I570" s="4"/>
      <c r="J570" s="3"/>
      <c r="K570" s="2"/>
      <c r="L570" s="2"/>
      <c r="M570" s="2"/>
      <c r="N570" s="2"/>
    </row>
    <row r="571" spans="1:14" ht="12.75" customHeight="1">
      <c r="A571" s="3"/>
      <c r="C571" s="4"/>
      <c r="E571" s="6"/>
      <c r="F571" s="5"/>
      <c r="G571" s="4"/>
      <c r="H571" s="4"/>
      <c r="I571" s="4"/>
      <c r="J571" s="3"/>
      <c r="K571" s="2"/>
      <c r="L571" s="2"/>
      <c r="M571" s="2"/>
      <c r="N571" s="2"/>
    </row>
    <row r="572" spans="1:14" ht="12.75" customHeight="1">
      <c r="A572" s="3"/>
      <c r="C572" s="4"/>
      <c r="E572" s="6"/>
      <c r="F572" s="5"/>
      <c r="G572" s="4"/>
      <c r="H572" s="4"/>
      <c r="I572" s="4"/>
      <c r="J572" s="3"/>
      <c r="K572" s="2"/>
      <c r="L572" s="2"/>
      <c r="M572" s="2"/>
      <c r="N572" s="2"/>
    </row>
    <row r="573" spans="1:14" ht="12.75" customHeight="1">
      <c r="A573" s="3"/>
      <c r="C573" s="4"/>
      <c r="E573" s="6"/>
      <c r="F573" s="5"/>
      <c r="G573" s="4"/>
      <c r="H573" s="4"/>
      <c r="I573" s="4"/>
      <c r="J573" s="3"/>
      <c r="K573" s="2"/>
      <c r="L573" s="2"/>
      <c r="M573" s="2"/>
      <c r="N573" s="2"/>
    </row>
    <row r="574" spans="1:14" ht="12.75" customHeight="1">
      <c r="A574" s="3"/>
      <c r="C574" s="4"/>
      <c r="E574" s="6"/>
      <c r="F574" s="5"/>
      <c r="G574" s="4"/>
      <c r="H574" s="4"/>
      <c r="I574" s="4"/>
      <c r="J574" s="3"/>
      <c r="K574" s="2"/>
      <c r="L574" s="2"/>
      <c r="M574" s="2"/>
      <c r="N574" s="2"/>
    </row>
    <row r="575" spans="1:14" ht="12.75" customHeight="1">
      <c r="A575" s="3"/>
      <c r="C575" s="4"/>
      <c r="E575" s="6"/>
      <c r="F575" s="5"/>
      <c r="G575" s="4"/>
      <c r="H575" s="4"/>
      <c r="I575" s="4"/>
      <c r="J575" s="3"/>
      <c r="K575" s="2"/>
      <c r="L575" s="2"/>
      <c r="M575" s="2"/>
      <c r="N575" s="2"/>
    </row>
    <row r="576" spans="1:14" ht="12.75" customHeight="1">
      <c r="A576" s="3"/>
      <c r="C576" s="4"/>
      <c r="E576" s="6"/>
      <c r="F576" s="5"/>
      <c r="G576" s="4"/>
      <c r="H576" s="4"/>
      <c r="I576" s="4"/>
      <c r="J576" s="3"/>
      <c r="K576" s="2"/>
      <c r="L576" s="2"/>
      <c r="M576" s="2"/>
      <c r="N576" s="2"/>
    </row>
    <row r="577" spans="1:14" ht="12.75" customHeight="1">
      <c r="A577" s="3"/>
      <c r="C577" s="4"/>
      <c r="E577" s="6"/>
      <c r="F577" s="5"/>
      <c r="G577" s="4"/>
      <c r="H577" s="4"/>
      <c r="I577" s="4"/>
      <c r="J577" s="3"/>
      <c r="K577" s="2"/>
      <c r="L577" s="2"/>
      <c r="M577" s="2"/>
      <c r="N577" s="2"/>
    </row>
    <row r="578" spans="1:14" ht="12.75" customHeight="1">
      <c r="A578" s="3"/>
      <c r="C578" s="4"/>
      <c r="E578" s="6"/>
      <c r="F578" s="5"/>
      <c r="G578" s="4"/>
      <c r="H578" s="4"/>
      <c r="I578" s="4"/>
      <c r="J578" s="3"/>
      <c r="K578" s="2"/>
      <c r="L578" s="2"/>
      <c r="M578" s="2"/>
      <c r="N578" s="2"/>
    </row>
    <row r="579" spans="1:14" ht="12.75" customHeight="1">
      <c r="A579" s="3"/>
      <c r="C579" s="4"/>
      <c r="E579" s="6"/>
      <c r="F579" s="5"/>
      <c r="G579" s="4"/>
      <c r="H579" s="4"/>
      <c r="I579" s="4"/>
      <c r="J579" s="3"/>
      <c r="K579" s="2"/>
      <c r="L579" s="2"/>
      <c r="M579" s="2"/>
      <c r="N579" s="2"/>
    </row>
    <row r="580" spans="1:14" ht="12.75" customHeight="1">
      <c r="A580" s="3"/>
      <c r="C580" s="4"/>
      <c r="E580" s="6"/>
      <c r="F580" s="5"/>
      <c r="G580" s="4"/>
      <c r="H580" s="4"/>
      <c r="I580" s="4"/>
      <c r="J580" s="3"/>
      <c r="K580" s="2"/>
      <c r="L580" s="2"/>
      <c r="M580" s="2"/>
      <c r="N580" s="2"/>
    </row>
    <row r="581" spans="1:14" ht="12.75" customHeight="1">
      <c r="A581" s="3"/>
      <c r="C581" s="4"/>
      <c r="E581" s="6"/>
      <c r="F581" s="5"/>
      <c r="G581" s="4"/>
      <c r="H581" s="4"/>
      <c r="I581" s="4"/>
      <c r="J581" s="3"/>
      <c r="K581" s="2"/>
      <c r="L581" s="2"/>
      <c r="M581" s="2"/>
      <c r="N581" s="2"/>
    </row>
    <row r="582" spans="1:14" ht="12.75" customHeight="1">
      <c r="A582" s="3"/>
      <c r="C582" s="4"/>
      <c r="E582" s="6"/>
      <c r="F582" s="5"/>
      <c r="G582" s="4"/>
      <c r="H582" s="4"/>
      <c r="I582" s="4"/>
      <c r="J582" s="3"/>
      <c r="K582" s="2"/>
      <c r="L582" s="2"/>
      <c r="M582" s="2"/>
      <c r="N582" s="2"/>
    </row>
    <row r="583" spans="1:14" ht="12.75" customHeight="1">
      <c r="A583" s="3"/>
      <c r="C583" s="4"/>
      <c r="E583" s="6"/>
      <c r="F583" s="5"/>
      <c r="G583" s="4"/>
      <c r="H583" s="4"/>
      <c r="I583" s="4"/>
      <c r="J583" s="3"/>
      <c r="K583" s="2"/>
      <c r="L583" s="2"/>
      <c r="M583" s="2"/>
      <c r="N583" s="2"/>
    </row>
    <row r="584" spans="1:14" ht="12.75" customHeight="1">
      <c r="A584" s="3"/>
      <c r="C584" s="4"/>
      <c r="E584" s="6"/>
      <c r="F584" s="5"/>
      <c r="G584" s="4"/>
      <c r="H584" s="4"/>
      <c r="I584" s="4"/>
      <c r="J584" s="3"/>
      <c r="K584" s="2"/>
      <c r="L584" s="2"/>
      <c r="M584" s="2"/>
      <c r="N584" s="2"/>
    </row>
    <row r="585" spans="1:14" ht="12.75" customHeight="1">
      <c r="A585" s="3"/>
      <c r="C585" s="4"/>
      <c r="E585" s="6"/>
      <c r="F585" s="5"/>
      <c r="G585" s="4"/>
      <c r="H585" s="4"/>
      <c r="I585" s="4"/>
      <c r="J585" s="3"/>
      <c r="K585" s="2"/>
      <c r="L585" s="2"/>
      <c r="M585" s="2"/>
      <c r="N585" s="2"/>
    </row>
    <row r="586" spans="1:14" ht="12.75" customHeight="1">
      <c r="A586" s="3"/>
      <c r="C586" s="4"/>
      <c r="E586" s="6"/>
      <c r="F586" s="5"/>
      <c r="G586" s="4"/>
      <c r="H586" s="4"/>
      <c r="I586" s="4"/>
      <c r="J586" s="3"/>
      <c r="K586" s="2"/>
      <c r="L586" s="2"/>
      <c r="M586" s="2"/>
      <c r="N586" s="2"/>
    </row>
    <row r="587" spans="1:14" ht="12.75" customHeight="1">
      <c r="A587" s="3"/>
      <c r="C587" s="4"/>
      <c r="E587" s="6"/>
      <c r="F587" s="5"/>
      <c r="G587" s="4"/>
      <c r="H587" s="4"/>
      <c r="I587" s="4"/>
      <c r="J587" s="3"/>
      <c r="K587" s="2"/>
      <c r="L587" s="2"/>
      <c r="M587" s="2"/>
      <c r="N587" s="2"/>
    </row>
    <row r="588" spans="1:14" ht="12.75" customHeight="1">
      <c r="A588" s="3"/>
      <c r="C588" s="4"/>
      <c r="E588" s="6"/>
      <c r="F588" s="5"/>
      <c r="G588" s="4"/>
      <c r="H588" s="4"/>
      <c r="I588" s="4"/>
      <c r="J588" s="3"/>
      <c r="K588" s="2"/>
      <c r="L588" s="2"/>
      <c r="M588" s="2"/>
      <c r="N588" s="2"/>
    </row>
    <row r="589" spans="1:14" ht="12.75" customHeight="1">
      <c r="A589" s="3"/>
      <c r="C589" s="4"/>
      <c r="E589" s="6"/>
      <c r="F589" s="5"/>
      <c r="G589" s="4"/>
      <c r="H589" s="4"/>
      <c r="I589" s="4"/>
      <c r="J589" s="3"/>
      <c r="K589" s="2"/>
      <c r="L589" s="2"/>
      <c r="M589" s="2"/>
      <c r="N589" s="2"/>
    </row>
    <row r="590" spans="1:14" ht="12.75" customHeight="1">
      <c r="A590" s="3"/>
      <c r="C590" s="4"/>
      <c r="E590" s="6"/>
      <c r="F590" s="5"/>
      <c r="G590" s="4"/>
      <c r="H590" s="4"/>
      <c r="I590" s="4"/>
      <c r="J590" s="3"/>
      <c r="K590" s="2"/>
      <c r="L590" s="2"/>
      <c r="M590" s="2"/>
      <c r="N590" s="2"/>
    </row>
    <row r="591" spans="1:14" ht="12.75" customHeight="1">
      <c r="A591" s="3"/>
      <c r="C591" s="4"/>
      <c r="E591" s="6"/>
      <c r="F591" s="5"/>
      <c r="G591" s="4"/>
      <c r="H591" s="4"/>
      <c r="I591" s="4"/>
      <c r="J591" s="3"/>
      <c r="K591" s="2"/>
      <c r="L591" s="2"/>
      <c r="M591" s="2"/>
      <c r="N591" s="2"/>
    </row>
    <row r="592" spans="1:14" ht="12.75" customHeight="1">
      <c r="A592" s="3"/>
      <c r="C592" s="4"/>
      <c r="E592" s="6"/>
      <c r="F592" s="5"/>
      <c r="G592" s="4"/>
      <c r="H592" s="4"/>
      <c r="I592" s="4"/>
      <c r="J592" s="3"/>
      <c r="K592" s="2"/>
      <c r="L592" s="2"/>
      <c r="M592" s="2"/>
      <c r="N592" s="2"/>
    </row>
    <row r="593" spans="1:14" ht="12.75" customHeight="1">
      <c r="A593" s="3"/>
      <c r="C593" s="4"/>
      <c r="E593" s="6"/>
      <c r="F593" s="5"/>
      <c r="G593" s="4"/>
      <c r="H593" s="4"/>
      <c r="I593" s="4"/>
      <c r="J593" s="3"/>
      <c r="K593" s="2"/>
      <c r="L593" s="2"/>
      <c r="M593" s="2"/>
      <c r="N593" s="2"/>
    </row>
    <row r="594" spans="1:14" ht="12.75" customHeight="1">
      <c r="A594" s="3"/>
      <c r="C594" s="4"/>
      <c r="E594" s="6"/>
      <c r="F594" s="5"/>
      <c r="G594" s="4"/>
      <c r="H594" s="4"/>
      <c r="I594" s="4"/>
      <c r="J594" s="3"/>
      <c r="K594" s="2"/>
      <c r="L594" s="2"/>
      <c r="M594" s="2"/>
      <c r="N594" s="2"/>
    </row>
    <row r="595" spans="1:14" ht="12.75" customHeight="1">
      <c r="A595" s="3"/>
      <c r="C595" s="4"/>
      <c r="E595" s="6"/>
      <c r="F595" s="5"/>
      <c r="G595" s="4"/>
      <c r="H595" s="4"/>
      <c r="I595" s="4"/>
      <c r="J595" s="3"/>
      <c r="K595" s="2"/>
      <c r="L595" s="2"/>
      <c r="M595" s="2"/>
      <c r="N595" s="2"/>
    </row>
    <row r="596" spans="1:14" ht="12.75" customHeight="1">
      <c r="A596" s="3"/>
      <c r="C596" s="4"/>
      <c r="E596" s="6"/>
      <c r="F596" s="5"/>
      <c r="G596" s="4"/>
      <c r="H596" s="4"/>
      <c r="I596" s="4"/>
      <c r="J596" s="3"/>
      <c r="K596" s="2"/>
      <c r="L596" s="2"/>
      <c r="M596" s="2"/>
      <c r="N596" s="2"/>
    </row>
    <row r="597" spans="1:14" ht="12.75" customHeight="1">
      <c r="A597" s="3"/>
      <c r="C597" s="4"/>
      <c r="E597" s="6"/>
      <c r="F597" s="5"/>
      <c r="G597" s="4"/>
      <c r="H597" s="4"/>
      <c r="I597" s="4"/>
      <c r="J597" s="3"/>
      <c r="K597" s="2"/>
      <c r="L597" s="2"/>
      <c r="M597" s="2"/>
      <c r="N597" s="2"/>
    </row>
    <row r="598" spans="1:14" ht="12.75" customHeight="1">
      <c r="A598" s="3"/>
      <c r="C598" s="4"/>
      <c r="E598" s="6"/>
      <c r="F598" s="5"/>
      <c r="G598" s="4"/>
      <c r="H598" s="4"/>
      <c r="I598" s="4"/>
      <c r="J598" s="3"/>
      <c r="K598" s="2"/>
      <c r="L598" s="2"/>
      <c r="M598" s="2"/>
      <c r="N598" s="2"/>
    </row>
    <row r="599" spans="1:14" ht="12.75" customHeight="1">
      <c r="A599" s="3"/>
      <c r="C599" s="4"/>
      <c r="E599" s="6"/>
      <c r="F599" s="5"/>
      <c r="G599" s="4"/>
      <c r="H599" s="4"/>
      <c r="I599" s="4"/>
      <c r="J599" s="3"/>
      <c r="K599" s="2"/>
      <c r="L599" s="2"/>
      <c r="M599" s="2"/>
      <c r="N599" s="2"/>
    </row>
    <row r="600" spans="1:14" ht="12.75" customHeight="1">
      <c r="A600" s="3"/>
      <c r="C600" s="4"/>
      <c r="E600" s="6"/>
      <c r="F600" s="5"/>
      <c r="G600" s="4"/>
      <c r="H600" s="4"/>
      <c r="I600" s="4"/>
      <c r="J600" s="3"/>
      <c r="K600" s="2"/>
      <c r="L600" s="2"/>
      <c r="M600" s="2"/>
      <c r="N600" s="2"/>
    </row>
    <row r="601" spans="1:14" ht="12.75" customHeight="1">
      <c r="A601" s="3"/>
      <c r="C601" s="4"/>
      <c r="E601" s="6"/>
      <c r="F601" s="5"/>
      <c r="G601" s="4"/>
      <c r="H601" s="4"/>
      <c r="I601" s="4"/>
      <c r="J601" s="3"/>
      <c r="K601" s="2"/>
      <c r="L601" s="2"/>
      <c r="M601" s="2"/>
      <c r="N601" s="2"/>
    </row>
    <row r="602" spans="1:14" ht="12.75" customHeight="1">
      <c r="A602" s="3"/>
      <c r="C602" s="4"/>
      <c r="E602" s="6"/>
      <c r="F602" s="5"/>
      <c r="G602" s="4"/>
      <c r="H602" s="4"/>
      <c r="I602" s="4"/>
      <c r="J602" s="3"/>
      <c r="K602" s="2"/>
      <c r="L602" s="2"/>
      <c r="M602" s="2"/>
      <c r="N602" s="2"/>
    </row>
    <row r="603" spans="1:14" ht="12.75" customHeight="1">
      <c r="A603" s="3"/>
      <c r="C603" s="4"/>
      <c r="E603" s="6"/>
      <c r="F603" s="5"/>
      <c r="G603" s="4"/>
      <c r="H603" s="4"/>
      <c r="I603" s="4"/>
      <c r="J603" s="3"/>
      <c r="K603" s="2"/>
      <c r="L603" s="2"/>
      <c r="M603" s="2"/>
      <c r="N603" s="2"/>
    </row>
    <row r="604" spans="1:14" ht="12.75" customHeight="1">
      <c r="A604" s="3"/>
      <c r="C604" s="4"/>
      <c r="E604" s="6"/>
      <c r="F604" s="5"/>
      <c r="G604" s="4"/>
      <c r="H604" s="4"/>
      <c r="I604" s="4"/>
      <c r="J604" s="3"/>
      <c r="K604" s="2"/>
      <c r="L604" s="2"/>
      <c r="M604" s="2"/>
      <c r="N604" s="2"/>
    </row>
    <row r="605" spans="1:14" ht="12.75" customHeight="1">
      <c r="A605" s="3"/>
      <c r="C605" s="4"/>
      <c r="E605" s="6"/>
      <c r="F605" s="5"/>
      <c r="G605" s="4"/>
      <c r="H605" s="4"/>
      <c r="I605" s="4"/>
      <c r="J605" s="3"/>
      <c r="K605" s="2"/>
      <c r="L605" s="2"/>
      <c r="M605" s="2"/>
      <c r="N605" s="2"/>
    </row>
    <row r="606" spans="1:14" ht="12.75" customHeight="1">
      <c r="A606" s="3"/>
      <c r="C606" s="4"/>
      <c r="E606" s="6"/>
      <c r="F606" s="5"/>
      <c r="G606" s="4"/>
      <c r="H606" s="4"/>
      <c r="I606" s="4"/>
      <c r="J606" s="3"/>
      <c r="K606" s="2"/>
      <c r="L606" s="2"/>
      <c r="M606" s="2"/>
      <c r="N606" s="2"/>
    </row>
    <row r="607" spans="1:14" ht="12.75" customHeight="1">
      <c r="A607" s="3"/>
      <c r="C607" s="4"/>
      <c r="E607" s="6"/>
      <c r="F607" s="5"/>
      <c r="G607" s="4"/>
      <c r="H607" s="4"/>
      <c r="I607" s="4"/>
      <c r="J607" s="3"/>
      <c r="K607" s="2"/>
      <c r="L607" s="2"/>
      <c r="M607" s="2"/>
      <c r="N607" s="2"/>
    </row>
    <row r="608" spans="1:14" ht="12.75" customHeight="1">
      <c r="A608" s="3"/>
      <c r="C608" s="4"/>
      <c r="E608" s="6"/>
      <c r="F608" s="5"/>
      <c r="G608" s="4"/>
      <c r="H608" s="4"/>
      <c r="I608" s="4"/>
      <c r="J608" s="3"/>
      <c r="K608" s="2"/>
      <c r="L608" s="2"/>
      <c r="M608" s="2"/>
      <c r="N608" s="2"/>
    </row>
    <row r="609" spans="1:14" ht="12.75" customHeight="1">
      <c r="A609" s="3"/>
      <c r="C609" s="4"/>
      <c r="E609" s="6"/>
      <c r="F609" s="5"/>
      <c r="G609" s="4"/>
      <c r="H609" s="4"/>
      <c r="I609" s="4"/>
      <c r="J609" s="3"/>
      <c r="K609" s="2"/>
      <c r="L609" s="2"/>
      <c r="M609" s="2"/>
      <c r="N609" s="2"/>
    </row>
    <row r="610" spans="1:14" ht="12.75" customHeight="1">
      <c r="A610" s="3"/>
      <c r="C610" s="4"/>
      <c r="E610" s="6"/>
      <c r="F610" s="5"/>
      <c r="G610" s="4"/>
      <c r="H610" s="4"/>
      <c r="I610" s="4"/>
      <c r="J610" s="3"/>
      <c r="K610" s="2"/>
      <c r="L610" s="2"/>
      <c r="M610" s="2"/>
      <c r="N610" s="2"/>
    </row>
    <row r="611" spans="1:14" ht="12.75" customHeight="1">
      <c r="A611" s="3"/>
      <c r="C611" s="4"/>
      <c r="E611" s="6"/>
      <c r="F611" s="5"/>
      <c r="G611" s="4"/>
      <c r="H611" s="4"/>
      <c r="I611" s="4"/>
      <c r="J611" s="3"/>
      <c r="K611" s="2"/>
      <c r="L611" s="2"/>
      <c r="M611" s="2"/>
      <c r="N611" s="2"/>
    </row>
    <row r="612" spans="1:14" ht="12.75" customHeight="1">
      <c r="A612" s="3"/>
      <c r="C612" s="4"/>
      <c r="E612" s="6"/>
      <c r="F612" s="5"/>
      <c r="G612" s="4"/>
      <c r="H612" s="4"/>
      <c r="I612" s="4"/>
      <c r="J612" s="3"/>
      <c r="K612" s="2"/>
      <c r="L612" s="2"/>
      <c r="M612" s="2"/>
      <c r="N612" s="2"/>
    </row>
    <row r="613" spans="1:14" ht="12.75" customHeight="1">
      <c r="A613" s="3"/>
      <c r="C613" s="4"/>
      <c r="E613" s="6"/>
      <c r="F613" s="5"/>
      <c r="G613" s="4"/>
      <c r="H613" s="4"/>
      <c r="I613" s="4"/>
      <c r="J613" s="3"/>
      <c r="K613" s="2"/>
      <c r="L613" s="2"/>
      <c r="M613" s="2"/>
      <c r="N613" s="2"/>
    </row>
    <row r="614" spans="1:14" ht="12.75" customHeight="1">
      <c r="A614" s="3"/>
      <c r="C614" s="4"/>
      <c r="E614" s="6"/>
      <c r="F614" s="5"/>
      <c r="G614" s="4"/>
      <c r="H614" s="4"/>
      <c r="I614" s="4"/>
      <c r="J614" s="3"/>
      <c r="K614" s="2"/>
      <c r="L614" s="2"/>
      <c r="M614" s="2"/>
      <c r="N614" s="2"/>
    </row>
    <row r="615" spans="1:14" ht="12.75" customHeight="1">
      <c r="A615" s="3"/>
      <c r="C615" s="4"/>
      <c r="E615" s="6"/>
      <c r="F615" s="5"/>
      <c r="G615" s="4"/>
      <c r="H615" s="4"/>
      <c r="I615" s="4"/>
      <c r="J615" s="3"/>
      <c r="K615" s="2"/>
      <c r="L615" s="2"/>
      <c r="M615" s="2"/>
      <c r="N615" s="2"/>
    </row>
    <row r="616" spans="1:14" ht="12.75" customHeight="1">
      <c r="A616" s="3"/>
      <c r="C616" s="4"/>
      <c r="E616" s="6"/>
      <c r="F616" s="5"/>
      <c r="G616" s="4"/>
      <c r="H616" s="4"/>
      <c r="I616" s="4"/>
      <c r="J616" s="3"/>
      <c r="K616" s="2"/>
      <c r="L616" s="2"/>
      <c r="M616" s="2"/>
      <c r="N616" s="2"/>
    </row>
    <row r="617" spans="1:14" ht="12.75" customHeight="1">
      <c r="A617" s="3"/>
      <c r="C617" s="4"/>
      <c r="E617" s="6"/>
      <c r="F617" s="5"/>
      <c r="G617" s="4"/>
      <c r="H617" s="4"/>
      <c r="I617" s="4"/>
      <c r="J617" s="3"/>
      <c r="K617" s="2"/>
      <c r="L617" s="2"/>
      <c r="M617" s="2"/>
      <c r="N617" s="2"/>
    </row>
    <row r="618" spans="1:14" ht="12.75" customHeight="1">
      <c r="A618" s="3"/>
      <c r="C618" s="4"/>
      <c r="E618" s="6"/>
      <c r="F618" s="5"/>
      <c r="G618" s="4"/>
      <c r="H618" s="4"/>
      <c r="I618" s="4"/>
      <c r="J618" s="3"/>
      <c r="K618" s="2"/>
      <c r="L618" s="2"/>
      <c r="M618" s="2"/>
      <c r="N618" s="2"/>
    </row>
    <row r="619" spans="1:14" ht="12.75" customHeight="1">
      <c r="A619" s="3"/>
      <c r="C619" s="4"/>
      <c r="E619" s="6"/>
      <c r="F619" s="5"/>
      <c r="G619" s="4"/>
      <c r="H619" s="4"/>
      <c r="I619" s="4"/>
      <c r="J619" s="3"/>
      <c r="K619" s="2"/>
      <c r="L619" s="2"/>
      <c r="M619" s="2"/>
      <c r="N619" s="2"/>
    </row>
    <row r="620" spans="1:14" ht="12.75" customHeight="1">
      <c r="A620" s="3"/>
      <c r="C620" s="4"/>
      <c r="E620" s="6"/>
      <c r="F620" s="5"/>
      <c r="G620" s="4"/>
      <c r="H620" s="4"/>
      <c r="I620" s="4"/>
      <c r="J620" s="3"/>
      <c r="K620" s="2"/>
      <c r="L620" s="2"/>
      <c r="M620" s="2"/>
      <c r="N620" s="2"/>
    </row>
    <row r="621" spans="1:14" ht="12.75" customHeight="1">
      <c r="A621" s="3"/>
      <c r="C621" s="4"/>
      <c r="E621" s="6"/>
      <c r="F621" s="5"/>
      <c r="G621" s="4"/>
      <c r="H621" s="4"/>
      <c r="I621" s="4"/>
      <c r="J621" s="3"/>
      <c r="K621" s="2"/>
      <c r="L621" s="2"/>
      <c r="M621" s="2"/>
      <c r="N621" s="2"/>
    </row>
    <row r="622" spans="1:14" ht="12.75" customHeight="1">
      <c r="A622" s="3"/>
      <c r="C622" s="4"/>
      <c r="E622" s="6"/>
      <c r="F622" s="5"/>
      <c r="G622" s="4"/>
      <c r="H622" s="4"/>
      <c r="I622" s="4"/>
      <c r="J622" s="3"/>
      <c r="K622" s="2"/>
      <c r="L622" s="2"/>
      <c r="M622" s="2"/>
      <c r="N622" s="2"/>
    </row>
    <row r="623" spans="1:14" ht="12.75" customHeight="1">
      <c r="A623" s="3"/>
      <c r="C623" s="4"/>
      <c r="E623" s="6"/>
      <c r="F623" s="5"/>
      <c r="G623" s="4"/>
      <c r="H623" s="4"/>
      <c r="I623" s="4"/>
      <c r="J623" s="3"/>
      <c r="K623" s="2"/>
      <c r="L623" s="2"/>
      <c r="M623" s="2"/>
      <c r="N623" s="2"/>
    </row>
    <row r="624" spans="1:14" ht="12.75" customHeight="1">
      <c r="A624" s="3"/>
      <c r="C624" s="4"/>
      <c r="E624" s="6"/>
      <c r="F624" s="5"/>
      <c r="G624" s="4"/>
      <c r="H624" s="4"/>
      <c r="I624" s="4"/>
      <c r="J624" s="3"/>
      <c r="K624" s="2"/>
      <c r="L624" s="2"/>
      <c r="M624" s="2"/>
      <c r="N624" s="2"/>
    </row>
    <row r="625" spans="1:14" ht="12.75" customHeight="1">
      <c r="A625" s="3"/>
      <c r="C625" s="4"/>
      <c r="E625" s="6"/>
      <c r="F625" s="5"/>
      <c r="G625" s="4"/>
      <c r="H625" s="4"/>
      <c r="I625" s="4"/>
      <c r="J625" s="3"/>
      <c r="K625" s="2"/>
      <c r="L625" s="2"/>
      <c r="M625" s="2"/>
      <c r="N625" s="2"/>
    </row>
    <row r="626" spans="1:14" ht="12.75" customHeight="1">
      <c r="A626" s="3"/>
      <c r="C626" s="4"/>
      <c r="E626" s="6"/>
      <c r="F626" s="5"/>
      <c r="G626" s="4"/>
      <c r="H626" s="4"/>
      <c r="I626" s="4"/>
      <c r="J626" s="3"/>
      <c r="K626" s="2"/>
      <c r="L626" s="2"/>
      <c r="M626" s="2"/>
      <c r="N626" s="2"/>
    </row>
    <row r="627" spans="1:14" ht="12.75" customHeight="1">
      <c r="A627" s="3"/>
      <c r="C627" s="4"/>
      <c r="E627" s="6"/>
      <c r="F627" s="5"/>
      <c r="G627" s="4"/>
      <c r="H627" s="4"/>
      <c r="I627" s="4"/>
      <c r="J627" s="3"/>
      <c r="K627" s="2"/>
      <c r="L627" s="2"/>
      <c r="M627" s="2"/>
      <c r="N627" s="2"/>
    </row>
    <row r="628" spans="1:14" ht="12.75" customHeight="1">
      <c r="A628" s="3"/>
      <c r="C628" s="4"/>
      <c r="E628" s="6"/>
      <c r="F628" s="5"/>
      <c r="G628" s="4"/>
      <c r="H628" s="4"/>
      <c r="I628" s="4"/>
      <c r="J628" s="3"/>
      <c r="K628" s="2"/>
      <c r="L628" s="2"/>
      <c r="M628" s="2"/>
      <c r="N628" s="2"/>
    </row>
    <row r="629" spans="1:14" ht="12.75" customHeight="1">
      <c r="A629" s="3"/>
      <c r="C629" s="4"/>
      <c r="E629" s="6"/>
      <c r="F629" s="5"/>
      <c r="G629" s="4"/>
      <c r="H629" s="4"/>
      <c r="I629" s="4"/>
      <c r="J629" s="3"/>
      <c r="K629" s="2"/>
      <c r="L629" s="2"/>
      <c r="M629" s="2"/>
      <c r="N629" s="2"/>
    </row>
    <row r="630" spans="1:14" ht="12.75" customHeight="1">
      <c r="A630" s="3"/>
      <c r="C630" s="4"/>
      <c r="E630" s="6"/>
      <c r="F630" s="5"/>
      <c r="G630" s="4"/>
      <c r="H630" s="4"/>
      <c r="I630" s="4"/>
      <c r="J630" s="3"/>
      <c r="K630" s="2"/>
      <c r="L630" s="2"/>
      <c r="M630" s="2"/>
      <c r="N630" s="2"/>
    </row>
    <row r="631" spans="1:14" ht="12.75" customHeight="1">
      <c r="A631" s="3"/>
      <c r="C631" s="4"/>
      <c r="E631" s="6"/>
      <c r="F631" s="5"/>
      <c r="G631" s="4"/>
      <c r="H631" s="4"/>
      <c r="I631" s="4"/>
      <c r="J631" s="3"/>
      <c r="K631" s="2"/>
      <c r="L631" s="2"/>
      <c r="M631" s="2"/>
      <c r="N631" s="2"/>
    </row>
    <row r="632" spans="1:14" ht="12.75" customHeight="1">
      <c r="A632" s="3"/>
      <c r="C632" s="4"/>
      <c r="E632" s="6"/>
      <c r="F632" s="5"/>
      <c r="G632" s="4"/>
      <c r="H632" s="4"/>
      <c r="I632" s="4"/>
      <c r="J632" s="3"/>
      <c r="K632" s="2"/>
      <c r="L632" s="2"/>
      <c r="M632" s="2"/>
      <c r="N632" s="2"/>
    </row>
    <row r="633" spans="1:14" ht="12.75" customHeight="1">
      <c r="A633" s="3"/>
      <c r="C633" s="4"/>
      <c r="E633" s="6"/>
      <c r="F633" s="5"/>
      <c r="G633" s="4"/>
      <c r="H633" s="4"/>
      <c r="I633" s="4"/>
      <c r="J633" s="3"/>
      <c r="K633" s="2"/>
      <c r="L633" s="2"/>
      <c r="M633" s="2"/>
      <c r="N633" s="2"/>
    </row>
    <row r="634" spans="1:14" ht="12.75" customHeight="1">
      <c r="A634" s="3"/>
      <c r="C634" s="4"/>
      <c r="E634" s="6"/>
      <c r="F634" s="5"/>
      <c r="G634" s="4"/>
      <c r="H634" s="4"/>
      <c r="I634" s="4"/>
      <c r="J634" s="3"/>
      <c r="K634" s="2"/>
      <c r="L634" s="2"/>
      <c r="M634" s="2"/>
      <c r="N634" s="2"/>
    </row>
    <row r="635" spans="1:14" ht="12.75" customHeight="1">
      <c r="A635" s="3"/>
      <c r="C635" s="4"/>
      <c r="E635" s="6"/>
      <c r="F635" s="5"/>
      <c r="G635" s="4"/>
      <c r="H635" s="4"/>
      <c r="I635" s="4"/>
      <c r="J635" s="3"/>
      <c r="K635" s="2"/>
      <c r="L635" s="2"/>
      <c r="M635" s="2"/>
      <c r="N635" s="2"/>
    </row>
    <row r="636" spans="1:14" ht="12.75" customHeight="1">
      <c r="A636" s="3"/>
      <c r="C636" s="4"/>
      <c r="E636" s="6"/>
      <c r="F636" s="5"/>
      <c r="G636" s="4"/>
      <c r="H636" s="4"/>
      <c r="I636" s="4"/>
      <c r="J636" s="3"/>
      <c r="K636" s="2"/>
      <c r="L636" s="2"/>
      <c r="M636" s="2"/>
      <c r="N636" s="2"/>
    </row>
    <row r="637" spans="1:14" ht="12.75" customHeight="1">
      <c r="A637" s="3"/>
      <c r="C637" s="4"/>
      <c r="E637" s="6"/>
      <c r="F637" s="5"/>
      <c r="G637" s="4"/>
      <c r="H637" s="4"/>
      <c r="I637" s="4"/>
      <c r="J637" s="3"/>
      <c r="K637" s="2"/>
      <c r="L637" s="2"/>
      <c r="M637" s="2"/>
      <c r="N637" s="2"/>
    </row>
    <row r="638" spans="1:14" ht="12.75" customHeight="1">
      <c r="A638" s="3"/>
      <c r="C638" s="4"/>
      <c r="E638" s="6"/>
      <c r="F638" s="5"/>
      <c r="G638" s="4"/>
      <c r="H638" s="4"/>
      <c r="I638" s="4"/>
      <c r="J638" s="3"/>
      <c r="K638" s="2"/>
      <c r="L638" s="2"/>
      <c r="M638" s="2"/>
      <c r="N638" s="2"/>
    </row>
    <row r="639" spans="1:14" ht="12.75" customHeight="1">
      <c r="A639" s="3"/>
      <c r="C639" s="4"/>
      <c r="E639" s="6"/>
      <c r="F639" s="5"/>
      <c r="G639" s="4"/>
      <c r="H639" s="4"/>
      <c r="I639" s="4"/>
      <c r="J639" s="3"/>
      <c r="K639" s="2"/>
      <c r="L639" s="2"/>
      <c r="M639" s="2"/>
      <c r="N639" s="2"/>
    </row>
    <row r="640" spans="1:14" ht="12.75" customHeight="1">
      <c r="A640" s="3"/>
      <c r="C640" s="4"/>
      <c r="E640" s="6"/>
      <c r="F640" s="5"/>
      <c r="G640" s="4"/>
      <c r="H640" s="4"/>
      <c r="I640" s="4"/>
      <c r="J640" s="3"/>
      <c r="K640" s="2"/>
      <c r="L640" s="2"/>
      <c r="M640" s="2"/>
      <c r="N640" s="2"/>
    </row>
    <row r="641" spans="1:14" ht="12.75" customHeight="1">
      <c r="A641" s="3"/>
      <c r="C641" s="4"/>
      <c r="E641" s="6"/>
      <c r="F641" s="5"/>
      <c r="G641" s="4"/>
      <c r="H641" s="4"/>
      <c r="I641" s="4"/>
      <c r="J641" s="3"/>
      <c r="K641" s="2"/>
      <c r="L641" s="2"/>
      <c r="M641" s="2"/>
      <c r="N641" s="2"/>
    </row>
    <row r="642" spans="1:14" ht="12.75" customHeight="1">
      <c r="A642" s="3"/>
      <c r="C642" s="4"/>
      <c r="E642" s="6"/>
      <c r="F642" s="5"/>
      <c r="G642" s="4"/>
      <c r="H642" s="4"/>
      <c r="I642" s="4"/>
      <c r="J642" s="3"/>
      <c r="K642" s="2"/>
      <c r="L642" s="2"/>
      <c r="M642" s="2"/>
      <c r="N642" s="2"/>
    </row>
    <row r="643" spans="1:14" ht="12.75" customHeight="1">
      <c r="A643" s="3"/>
      <c r="C643" s="4"/>
      <c r="E643" s="6"/>
      <c r="F643" s="5"/>
      <c r="G643" s="4"/>
      <c r="H643" s="4"/>
      <c r="I643" s="4"/>
      <c r="J643" s="3"/>
      <c r="K643" s="2"/>
      <c r="L643" s="2"/>
      <c r="M643" s="2"/>
      <c r="N643" s="2"/>
    </row>
    <row r="644" spans="1:14" ht="12.75" customHeight="1">
      <c r="A644" s="3"/>
      <c r="C644" s="4"/>
      <c r="E644" s="6"/>
      <c r="F644" s="5"/>
      <c r="G644" s="4"/>
      <c r="H644" s="4"/>
      <c r="I644" s="4"/>
      <c r="J644" s="3"/>
      <c r="K644" s="2"/>
      <c r="L644" s="2"/>
      <c r="M644" s="2"/>
      <c r="N644" s="2"/>
    </row>
    <row r="645" spans="1:14" ht="12.75" customHeight="1">
      <c r="A645" s="3"/>
      <c r="C645" s="4"/>
      <c r="E645" s="6"/>
      <c r="F645" s="5"/>
      <c r="G645" s="4"/>
      <c r="H645" s="4"/>
      <c r="I645" s="4"/>
      <c r="J645" s="3"/>
      <c r="K645" s="2"/>
      <c r="L645" s="2"/>
      <c r="M645" s="2"/>
      <c r="N645" s="2"/>
    </row>
    <row r="646" spans="1:14" ht="12.75" customHeight="1">
      <c r="A646" s="3"/>
      <c r="C646" s="4"/>
      <c r="E646" s="6"/>
      <c r="F646" s="5"/>
      <c r="G646" s="4"/>
      <c r="H646" s="4"/>
      <c r="I646" s="4"/>
      <c r="J646" s="3"/>
      <c r="K646" s="2"/>
      <c r="L646" s="2"/>
      <c r="M646" s="2"/>
      <c r="N646" s="2"/>
    </row>
    <row r="647" spans="1:14" ht="12.75" customHeight="1">
      <c r="A647" s="3"/>
      <c r="C647" s="4"/>
      <c r="E647" s="6"/>
      <c r="F647" s="5"/>
      <c r="G647" s="4"/>
      <c r="H647" s="4"/>
      <c r="I647" s="4"/>
      <c r="J647" s="3"/>
      <c r="K647" s="2"/>
      <c r="L647" s="2"/>
      <c r="M647" s="2"/>
      <c r="N647" s="2"/>
    </row>
    <row r="648" spans="1:14" ht="12.75" customHeight="1">
      <c r="A648" s="3"/>
      <c r="C648" s="4"/>
      <c r="E648" s="6"/>
      <c r="F648" s="5"/>
      <c r="G648" s="4"/>
      <c r="H648" s="4"/>
      <c r="I648" s="4"/>
      <c r="J648" s="3"/>
      <c r="K648" s="2"/>
      <c r="L648" s="2"/>
      <c r="M648" s="2"/>
      <c r="N648" s="2"/>
    </row>
    <row r="649" spans="1:14" ht="12.75" customHeight="1">
      <c r="A649" s="3"/>
      <c r="C649" s="4"/>
      <c r="E649" s="6"/>
      <c r="F649" s="5"/>
      <c r="G649" s="4"/>
      <c r="H649" s="4"/>
      <c r="I649" s="4"/>
      <c r="J649" s="3"/>
      <c r="K649" s="2"/>
      <c r="L649" s="2"/>
      <c r="M649" s="2"/>
      <c r="N649" s="2"/>
    </row>
    <row r="650" spans="1:14" ht="12.75" customHeight="1">
      <c r="A650" s="3"/>
      <c r="C650" s="4"/>
      <c r="E650" s="6"/>
      <c r="F650" s="5"/>
      <c r="G650" s="4"/>
      <c r="H650" s="4"/>
      <c r="I650" s="4"/>
      <c r="J650" s="3"/>
      <c r="K650" s="2"/>
      <c r="L650" s="2"/>
      <c r="M650" s="2"/>
      <c r="N650" s="2"/>
    </row>
    <row r="651" spans="1:14" ht="12.75" customHeight="1">
      <c r="A651" s="3"/>
      <c r="C651" s="4"/>
      <c r="E651" s="6"/>
      <c r="F651" s="5"/>
      <c r="G651" s="4"/>
      <c r="H651" s="4"/>
      <c r="I651" s="4"/>
      <c r="J651" s="3"/>
      <c r="K651" s="2"/>
      <c r="L651" s="2"/>
      <c r="M651" s="2"/>
      <c r="N651" s="2"/>
    </row>
    <row r="652" spans="1:14" ht="12.75" customHeight="1">
      <c r="A652" s="3"/>
      <c r="C652" s="4"/>
      <c r="E652" s="6"/>
      <c r="F652" s="5"/>
      <c r="G652" s="4"/>
      <c r="H652" s="4"/>
      <c r="I652" s="4"/>
      <c r="J652" s="3"/>
      <c r="K652" s="2"/>
      <c r="L652" s="2"/>
      <c r="M652" s="2"/>
      <c r="N652" s="2"/>
    </row>
    <row r="653" spans="1:14" ht="12.75" customHeight="1">
      <c r="A653" s="3"/>
      <c r="C653" s="4"/>
      <c r="E653" s="6"/>
      <c r="F653" s="5"/>
      <c r="G653" s="4"/>
      <c r="H653" s="4"/>
      <c r="I653" s="4"/>
      <c r="J653" s="3"/>
      <c r="K653" s="2"/>
      <c r="L653" s="2"/>
      <c r="M653" s="2"/>
      <c r="N653" s="2"/>
    </row>
    <row r="654" spans="1:14" ht="12.75" customHeight="1">
      <c r="A654" s="3"/>
      <c r="C654" s="4"/>
      <c r="E654" s="6"/>
      <c r="F654" s="5"/>
      <c r="G654" s="4"/>
      <c r="H654" s="4"/>
      <c r="I654" s="4"/>
      <c r="J654" s="3"/>
      <c r="K654" s="2"/>
      <c r="L654" s="2"/>
      <c r="M654" s="2"/>
      <c r="N654" s="2"/>
    </row>
    <row r="655" spans="1:14" ht="12.75" customHeight="1">
      <c r="A655" s="3"/>
      <c r="C655" s="4"/>
      <c r="E655" s="6"/>
      <c r="F655" s="5"/>
      <c r="G655" s="4"/>
      <c r="H655" s="4"/>
      <c r="I655" s="4"/>
      <c r="J655" s="3"/>
      <c r="K655" s="2"/>
      <c r="L655" s="2"/>
      <c r="M655" s="2"/>
      <c r="N655" s="2"/>
    </row>
    <row r="656" spans="1:14" ht="12.75" customHeight="1">
      <c r="A656" s="3"/>
      <c r="C656" s="4"/>
      <c r="E656" s="6"/>
      <c r="F656" s="5"/>
      <c r="G656" s="4"/>
      <c r="H656" s="4"/>
      <c r="I656" s="4"/>
      <c r="J656" s="3"/>
      <c r="K656" s="2"/>
      <c r="L656" s="2"/>
      <c r="M656" s="2"/>
      <c r="N656" s="2"/>
    </row>
    <row r="657" spans="1:14" ht="12.75" customHeight="1">
      <c r="A657" s="3"/>
      <c r="C657" s="4"/>
      <c r="E657" s="6"/>
      <c r="F657" s="5"/>
      <c r="G657" s="4"/>
      <c r="H657" s="4"/>
      <c r="I657" s="4"/>
      <c r="J657" s="3"/>
      <c r="K657" s="2"/>
      <c r="L657" s="2"/>
      <c r="M657" s="2"/>
      <c r="N657" s="2"/>
    </row>
    <row r="658" spans="1:14" ht="12.75" customHeight="1">
      <c r="A658" s="3"/>
      <c r="C658" s="4"/>
      <c r="E658" s="6"/>
      <c r="F658" s="5"/>
      <c r="G658" s="4"/>
      <c r="H658" s="4"/>
      <c r="I658" s="4"/>
      <c r="J658" s="3"/>
      <c r="K658" s="2"/>
      <c r="L658" s="2"/>
      <c r="M658" s="2"/>
      <c r="N658" s="2"/>
    </row>
    <row r="659" spans="1:14" ht="12.75" customHeight="1">
      <c r="A659" s="3"/>
      <c r="C659" s="4"/>
      <c r="E659" s="6"/>
      <c r="F659" s="5"/>
      <c r="G659" s="4"/>
      <c r="H659" s="4"/>
      <c r="I659" s="4"/>
      <c r="J659" s="3"/>
      <c r="K659" s="2"/>
      <c r="L659" s="2"/>
      <c r="M659" s="2"/>
      <c r="N659" s="2"/>
    </row>
    <row r="660" spans="1:14" ht="12.75" customHeight="1">
      <c r="A660" s="3"/>
      <c r="C660" s="4"/>
      <c r="E660" s="6"/>
      <c r="F660" s="5"/>
      <c r="G660" s="4"/>
      <c r="H660" s="4"/>
      <c r="I660" s="4"/>
      <c r="J660" s="3"/>
      <c r="K660" s="2"/>
      <c r="L660" s="2"/>
      <c r="M660" s="2"/>
      <c r="N660" s="2"/>
    </row>
    <row r="661" spans="1:14" ht="12.75" customHeight="1">
      <c r="A661" s="3"/>
      <c r="C661" s="4"/>
      <c r="E661" s="6"/>
      <c r="F661" s="5"/>
      <c r="G661" s="4"/>
      <c r="H661" s="4"/>
      <c r="I661" s="4"/>
      <c r="J661" s="3"/>
      <c r="K661" s="2"/>
      <c r="L661" s="2"/>
      <c r="M661" s="2"/>
      <c r="N661" s="2"/>
    </row>
    <row r="662" spans="1:14" ht="12.75" customHeight="1">
      <c r="A662" s="3"/>
      <c r="C662" s="4"/>
      <c r="E662" s="6"/>
      <c r="F662" s="5"/>
      <c r="G662" s="4"/>
      <c r="H662" s="4"/>
      <c r="I662" s="4"/>
      <c r="J662" s="3"/>
      <c r="K662" s="2"/>
      <c r="L662" s="2"/>
      <c r="M662" s="2"/>
      <c r="N662" s="2"/>
    </row>
    <row r="663" spans="1:14" ht="12.75" customHeight="1">
      <c r="A663" s="3"/>
      <c r="C663" s="4"/>
      <c r="E663" s="6"/>
      <c r="F663" s="5"/>
      <c r="G663" s="4"/>
      <c r="H663" s="4"/>
      <c r="I663" s="4"/>
      <c r="J663" s="3"/>
      <c r="K663" s="2"/>
      <c r="L663" s="2"/>
      <c r="M663" s="2"/>
      <c r="N663" s="2"/>
    </row>
    <row r="664" spans="1:14" ht="12.75" customHeight="1">
      <c r="A664" s="3"/>
      <c r="C664" s="4"/>
      <c r="E664" s="6"/>
      <c r="F664" s="5"/>
      <c r="G664" s="4"/>
      <c r="H664" s="4"/>
      <c r="I664" s="4"/>
      <c r="J664" s="3"/>
      <c r="K664" s="2"/>
      <c r="L664" s="2"/>
      <c r="M664" s="2"/>
      <c r="N664" s="2"/>
    </row>
    <row r="665" spans="1:14" ht="12.75" customHeight="1">
      <c r="A665" s="3"/>
      <c r="C665" s="4"/>
      <c r="E665" s="6"/>
      <c r="F665" s="5"/>
      <c r="G665" s="4"/>
      <c r="H665" s="4"/>
      <c r="I665" s="4"/>
      <c r="J665" s="3"/>
      <c r="K665" s="2"/>
      <c r="L665" s="2"/>
      <c r="M665" s="2"/>
      <c r="N665" s="2"/>
    </row>
    <row r="666" spans="1:14" ht="12.75" customHeight="1">
      <c r="A666" s="3"/>
      <c r="C666" s="4"/>
      <c r="E666" s="6"/>
      <c r="F666" s="5"/>
      <c r="G666" s="4"/>
      <c r="H666" s="4"/>
      <c r="I666" s="4"/>
      <c r="J666" s="3"/>
      <c r="K666" s="2"/>
      <c r="L666" s="2"/>
      <c r="M666" s="2"/>
      <c r="N666" s="2"/>
    </row>
    <row r="667" spans="1:14" ht="12.75" customHeight="1">
      <c r="A667" s="3"/>
      <c r="C667" s="4"/>
      <c r="E667" s="6"/>
      <c r="F667" s="5"/>
      <c r="G667" s="4"/>
      <c r="H667" s="4"/>
      <c r="I667" s="4"/>
      <c r="J667" s="3"/>
      <c r="K667" s="2"/>
      <c r="L667" s="2"/>
      <c r="M667" s="2"/>
      <c r="N667" s="2"/>
    </row>
    <row r="668" spans="1:14" ht="12.75" customHeight="1">
      <c r="A668" s="3"/>
      <c r="C668" s="4"/>
      <c r="E668" s="6"/>
      <c r="F668" s="5"/>
      <c r="G668" s="4"/>
      <c r="H668" s="4"/>
      <c r="I668" s="4"/>
      <c r="J668" s="3"/>
      <c r="K668" s="2"/>
      <c r="L668" s="2"/>
      <c r="M668" s="2"/>
      <c r="N668" s="2"/>
    </row>
    <row r="669" spans="1:14" ht="12.75" customHeight="1">
      <c r="A669" s="3"/>
      <c r="C669" s="4"/>
      <c r="E669" s="6"/>
      <c r="F669" s="5"/>
      <c r="G669" s="4"/>
      <c r="H669" s="4"/>
      <c r="I669" s="4"/>
      <c r="J669" s="3"/>
      <c r="K669" s="2"/>
      <c r="L669" s="2"/>
      <c r="M669" s="2"/>
      <c r="N669" s="2"/>
    </row>
    <row r="670" spans="1:14" ht="12.75" customHeight="1">
      <c r="A670" s="3"/>
      <c r="C670" s="4"/>
      <c r="E670" s="6"/>
      <c r="F670" s="5"/>
      <c r="G670" s="4"/>
      <c r="H670" s="4"/>
      <c r="I670" s="4"/>
      <c r="J670" s="3"/>
      <c r="K670" s="2"/>
      <c r="L670" s="2"/>
      <c r="M670" s="2"/>
      <c r="N670" s="2"/>
    </row>
    <row r="671" spans="1:14" ht="12.75" customHeight="1">
      <c r="A671" s="3"/>
      <c r="C671" s="4"/>
      <c r="E671" s="6"/>
      <c r="F671" s="5"/>
      <c r="G671" s="4"/>
      <c r="H671" s="4"/>
      <c r="I671" s="4"/>
      <c r="J671" s="3"/>
      <c r="K671" s="2"/>
      <c r="L671" s="2"/>
      <c r="M671" s="2"/>
      <c r="N671" s="2"/>
    </row>
    <row r="672" spans="1:14" ht="12.75" customHeight="1">
      <c r="A672" s="3"/>
      <c r="C672" s="4"/>
      <c r="E672" s="6"/>
      <c r="F672" s="5"/>
      <c r="G672" s="4"/>
      <c r="H672" s="4"/>
      <c r="I672" s="4"/>
      <c r="J672" s="3"/>
      <c r="K672" s="2"/>
      <c r="L672" s="2"/>
      <c r="M672" s="2"/>
      <c r="N672" s="2"/>
    </row>
    <row r="673" spans="1:14" ht="12.75" customHeight="1">
      <c r="A673" s="3"/>
      <c r="C673" s="4"/>
      <c r="E673" s="6"/>
      <c r="F673" s="5"/>
      <c r="G673" s="4"/>
      <c r="H673" s="4"/>
      <c r="I673" s="4"/>
      <c r="J673" s="3"/>
      <c r="K673" s="2"/>
      <c r="L673" s="2"/>
      <c r="M673" s="2"/>
      <c r="N673" s="2"/>
    </row>
    <row r="674" spans="1:14" ht="12.75" customHeight="1">
      <c r="A674" s="3"/>
      <c r="C674" s="4"/>
      <c r="E674" s="6"/>
      <c r="F674" s="5"/>
      <c r="G674" s="4"/>
      <c r="H674" s="4"/>
      <c r="I674" s="4"/>
      <c r="J674" s="3"/>
      <c r="K674" s="2"/>
      <c r="L674" s="2"/>
      <c r="M674" s="2"/>
      <c r="N674" s="2"/>
    </row>
    <row r="675" spans="1:14" ht="12.75" customHeight="1">
      <c r="A675" s="3"/>
      <c r="C675" s="4"/>
      <c r="E675" s="6"/>
      <c r="F675" s="5"/>
      <c r="G675" s="4"/>
      <c r="H675" s="4"/>
      <c r="I675" s="4"/>
      <c r="J675" s="3"/>
      <c r="K675" s="2"/>
      <c r="L675" s="2"/>
      <c r="M675" s="2"/>
      <c r="N675" s="2"/>
    </row>
    <row r="676" spans="1:14" ht="12.75" customHeight="1">
      <c r="A676" s="3"/>
      <c r="C676" s="4"/>
      <c r="E676" s="6"/>
      <c r="F676" s="5"/>
      <c r="G676" s="4"/>
      <c r="H676" s="4"/>
      <c r="I676" s="4"/>
      <c r="J676" s="3"/>
      <c r="K676" s="2"/>
      <c r="L676" s="2"/>
      <c r="M676" s="2"/>
      <c r="N676" s="2"/>
    </row>
    <row r="677" spans="1:14" ht="12.75" customHeight="1">
      <c r="A677" s="3"/>
      <c r="C677" s="4"/>
      <c r="E677" s="6"/>
      <c r="F677" s="5"/>
      <c r="G677" s="4"/>
      <c r="H677" s="4"/>
      <c r="I677" s="4"/>
      <c r="J677" s="3"/>
      <c r="K677" s="2"/>
      <c r="L677" s="2"/>
      <c r="M677" s="2"/>
      <c r="N677" s="2"/>
    </row>
    <row r="678" spans="1:14" ht="12.75" customHeight="1">
      <c r="A678" s="3"/>
      <c r="C678" s="4"/>
      <c r="E678" s="6"/>
      <c r="F678" s="5"/>
      <c r="G678" s="4"/>
      <c r="H678" s="4"/>
      <c r="I678" s="4"/>
      <c r="J678" s="3"/>
      <c r="K678" s="2"/>
      <c r="L678" s="2"/>
      <c r="M678" s="2"/>
      <c r="N678" s="2"/>
    </row>
    <row r="679" spans="1:14" ht="12.75" customHeight="1">
      <c r="A679" s="3"/>
      <c r="C679" s="4"/>
      <c r="E679" s="6"/>
      <c r="F679" s="5"/>
      <c r="G679" s="4"/>
      <c r="H679" s="4"/>
      <c r="I679" s="4"/>
      <c r="J679" s="3"/>
      <c r="K679" s="2"/>
      <c r="L679" s="2"/>
      <c r="M679" s="2"/>
      <c r="N679" s="2"/>
    </row>
    <row r="680" spans="1:14" ht="12.75" customHeight="1">
      <c r="A680" s="3"/>
      <c r="C680" s="4"/>
      <c r="E680" s="6"/>
      <c r="F680" s="5"/>
      <c r="G680" s="4"/>
      <c r="H680" s="4"/>
      <c r="I680" s="4"/>
      <c r="J680" s="3"/>
      <c r="K680" s="2"/>
      <c r="L680" s="2"/>
      <c r="M680" s="2"/>
      <c r="N680" s="2"/>
    </row>
    <row r="681" spans="1:14" ht="12.75" customHeight="1">
      <c r="A681" s="3"/>
      <c r="C681" s="4"/>
      <c r="E681" s="6"/>
      <c r="F681" s="5"/>
      <c r="G681" s="4"/>
      <c r="H681" s="4"/>
      <c r="I681" s="4"/>
      <c r="J681" s="3"/>
      <c r="K681" s="2"/>
      <c r="L681" s="2"/>
      <c r="M681" s="2"/>
      <c r="N681" s="2"/>
    </row>
    <row r="682" spans="1:14" ht="12.75" customHeight="1">
      <c r="A682" s="3"/>
      <c r="C682" s="4"/>
      <c r="E682" s="6"/>
      <c r="F682" s="5"/>
      <c r="G682" s="4"/>
      <c r="H682" s="4"/>
      <c r="I682" s="4"/>
      <c r="J682" s="3"/>
      <c r="K682" s="2"/>
      <c r="L682" s="2"/>
      <c r="M682" s="2"/>
      <c r="N682" s="2"/>
    </row>
    <row r="683" spans="1:14" ht="12.75" customHeight="1">
      <c r="A683" s="3"/>
      <c r="C683" s="4"/>
      <c r="E683" s="6"/>
      <c r="F683" s="5"/>
      <c r="G683" s="4"/>
      <c r="H683" s="4"/>
      <c r="I683" s="4"/>
      <c r="J683" s="3"/>
      <c r="K683" s="2"/>
      <c r="L683" s="2"/>
      <c r="M683" s="2"/>
      <c r="N683" s="2"/>
    </row>
    <row r="684" spans="1:14" ht="12.75" customHeight="1">
      <c r="A684" s="3"/>
      <c r="C684" s="4"/>
      <c r="E684" s="6"/>
      <c r="F684" s="5"/>
      <c r="G684" s="4"/>
      <c r="H684" s="4"/>
      <c r="I684" s="4"/>
      <c r="J684" s="3"/>
      <c r="K684" s="2"/>
      <c r="L684" s="2"/>
      <c r="M684" s="2"/>
      <c r="N684" s="2"/>
    </row>
    <row r="685" spans="1:14" ht="12.75" customHeight="1">
      <c r="A685" s="3"/>
      <c r="C685" s="4"/>
      <c r="E685" s="6"/>
      <c r="F685" s="5"/>
      <c r="G685" s="4"/>
      <c r="H685" s="4"/>
      <c r="I685" s="4"/>
      <c r="J685" s="3"/>
      <c r="K685" s="2"/>
      <c r="L685" s="2"/>
      <c r="M685" s="2"/>
      <c r="N685" s="2"/>
    </row>
    <row r="686" spans="1:14" ht="12.75" customHeight="1">
      <c r="A686" s="3"/>
      <c r="C686" s="4"/>
      <c r="E686" s="6"/>
      <c r="F686" s="5"/>
      <c r="G686" s="4"/>
      <c r="H686" s="4"/>
      <c r="I686" s="4"/>
      <c r="J686" s="3"/>
      <c r="K686" s="2"/>
      <c r="L686" s="2"/>
      <c r="M686" s="2"/>
      <c r="N686" s="2"/>
    </row>
    <row r="687" spans="1:14" ht="12.75" customHeight="1">
      <c r="A687" s="3"/>
      <c r="C687" s="4"/>
      <c r="E687" s="6"/>
      <c r="F687" s="5"/>
      <c r="G687" s="4"/>
      <c r="H687" s="4"/>
      <c r="I687" s="4"/>
      <c r="J687" s="3"/>
      <c r="K687" s="2"/>
      <c r="L687" s="2"/>
      <c r="M687" s="2"/>
      <c r="N687" s="2"/>
    </row>
    <row r="688" spans="1:14" ht="12.75" customHeight="1">
      <c r="A688" s="3"/>
      <c r="C688" s="4"/>
      <c r="E688" s="6"/>
      <c r="F688" s="5"/>
      <c r="G688" s="4"/>
      <c r="H688" s="4"/>
      <c r="I688" s="4"/>
      <c r="J688" s="3"/>
      <c r="K688" s="2"/>
      <c r="L688" s="2"/>
      <c r="M688" s="2"/>
      <c r="N688" s="2"/>
    </row>
    <row r="689" spans="1:14" ht="12.75" customHeight="1">
      <c r="A689" s="3"/>
      <c r="C689" s="4"/>
      <c r="E689" s="6"/>
      <c r="F689" s="5"/>
      <c r="G689" s="4"/>
      <c r="H689" s="4"/>
      <c r="I689" s="4"/>
      <c r="J689" s="3"/>
      <c r="K689" s="2"/>
      <c r="L689" s="2"/>
      <c r="M689" s="2"/>
      <c r="N689" s="2"/>
    </row>
    <row r="690" spans="1:14" ht="12.75" customHeight="1">
      <c r="A690" s="3"/>
      <c r="C690" s="4"/>
      <c r="E690" s="6"/>
      <c r="F690" s="5"/>
      <c r="G690" s="4"/>
      <c r="H690" s="4"/>
      <c r="I690" s="4"/>
      <c r="J690" s="3"/>
      <c r="K690" s="2"/>
      <c r="L690" s="2"/>
      <c r="M690" s="2"/>
      <c r="N690" s="2"/>
    </row>
    <row r="691" spans="1:14" ht="12.75" customHeight="1">
      <c r="A691" s="3"/>
      <c r="C691" s="4"/>
      <c r="E691" s="6"/>
      <c r="F691" s="5"/>
      <c r="G691" s="4"/>
      <c r="H691" s="4"/>
      <c r="I691" s="4"/>
      <c r="J691" s="3"/>
      <c r="K691" s="2"/>
      <c r="L691" s="2"/>
      <c r="M691" s="2"/>
      <c r="N691" s="2"/>
    </row>
    <row r="692" spans="1:14" ht="12.75" customHeight="1">
      <c r="A692" s="3"/>
      <c r="C692" s="4"/>
      <c r="E692" s="6"/>
      <c r="F692" s="5"/>
      <c r="G692" s="4"/>
      <c r="H692" s="4"/>
      <c r="I692" s="4"/>
      <c r="J692" s="3"/>
      <c r="K692" s="2"/>
      <c r="L692" s="2"/>
      <c r="M692" s="2"/>
      <c r="N692" s="2"/>
    </row>
    <row r="693" spans="1:14" ht="12.75" customHeight="1">
      <c r="A693" s="3"/>
      <c r="C693" s="4"/>
      <c r="E693" s="6"/>
      <c r="F693" s="5"/>
      <c r="G693" s="4"/>
      <c r="H693" s="4"/>
      <c r="I693" s="4"/>
      <c r="J693" s="3"/>
      <c r="K693" s="2"/>
      <c r="L693" s="2"/>
      <c r="M693" s="2"/>
      <c r="N693" s="2"/>
    </row>
    <row r="694" spans="1:14" ht="12.75" customHeight="1">
      <c r="A694" s="3"/>
      <c r="C694" s="4"/>
      <c r="E694" s="6"/>
      <c r="F694" s="5"/>
      <c r="G694" s="4"/>
      <c r="H694" s="4"/>
      <c r="I694" s="4"/>
      <c r="J694" s="3"/>
      <c r="K694" s="2"/>
      <c r="L694" s="2"/>
      <c r="M694" s="2"/>
      <c r="N694" s="2"/>
    </row>
    <row r="695" spans="1:14" ht="12.75" customHeight="1">
      <c r="A695" s="3"/>
      <c r="C695" s="4"/>
      <c r="E695" s="6"/>
      <c r="F695" s="5"/>
      <c r="G695" s="4"/>
      <c r="H695" s="4"/>
      <c r="I695" s="4"/>
      <c r="J695" s="3"/>
      <c r="K695" s="2"/>
      <c r="L695" s="2"/>
      <c r="M695" s="2"/>
      <c r="N695" s="2"/>
    </row>
    <row r="696" spans="1:14" ht="12.75" customHeight="1">
      <c r="A696" s="3"/>
      <c r="C696" s="4"/>
      <c r="E696" s="6"/>
      <c r="F696" s="5"/>
      <c r="G696" s="4"/>
      <c r="H696" s="4"/>
      <c r="I696" s="4"/>
      <c r="J696" s="3"/>
      <c r="K696" s="2"/>
      <c r="L696" s="2"/>
      <c r="M696" s="2"/>
      <c r="N696" s="2"/>
    </row>
    <row r="697" spans="1:14" ht="12.75" customHeight="1">
      <c r="A697" s="3"/>
      <c r="C697" s="4"/>
      <c r="E697" s="6"/>
      <c r="F697" s="5"/>
      <c r="G697" s="4"/>
      <c r="H697" s="4"/>
      <c r="I697" s="4"/>
      <c r="J697" s="3"/>
      <c r="K697" s="2"/>
      <c r="L697" s="2"/>
      <c r="M697" s="2"/>
      <c r="N697" s="2"/>
    </row>
    <row r="698" spans="1:14" ht="12.75" customHeight="1">
      <c r="A698" s="3"/>
      <c r="C698" s="4"/>
      <c r="E698" s="6"/>
      <c r="F698" s="5"/>
      <c r="G698" s="4"/>
      <c r="H698" s="4"/>
      <c r="I698" s="4"/>
      <c r="J698" s="3"/>
      <c r="K698" s="2"/>
      <c r="L698" s="2"/>
      <c r="M698" s="2"/>
      <c r="N698" s="2"/>
    </row>
    <row r="699" spans="1:14" ht="12.75" customHeight="1">
      <c r="A699" s="3"/>
      <c r="C699" s="4"/>
      <c r="E699" s="6"/>
      <c r="F699" s="5"/>
      <c r="G699" s="4"/>
      <c r="H699" s="4"/>
      <c r="I699" s="4"/>
      <c r="J699" s="3"/>
      <c r="K699" s="2"/>
      <c r="L699" s="2"/>
      <c r="M699" s="2"/>
      <c r="N699" s="2"/>
    </row>
    <row r="700" spans="1:14" ht="12.75" customHeight="1">
      <c r="A700" s="3"/>
      <c r="C700" s="4"/>
      <c r="E700" s="6"/>
      <c r="F700" s="5"/>
      <c r="G700" s="4"/>
      <c r="H700" s="4"/>
      <c r="I700" s="4"/>
      <c r="J700" s="3"/>
      <c r="K700" s="2"/>
      <c r="L700" s="2"/>
      <c r="M700" s="2"/>
      <c r="N700" s="2"/>
    </row>
    <row r="701" spans="1:14" ht="12.75" customHeight="1">
      <c r="A701" s="3"/>
      <c r="C701" s="4"/>
      <c r="E701" s="6"/>
      <c r="F701" s="5"/>
      <c r="G701" s="4"/>
      <c r="H701" s="4"/>
      <c r="I701" s="4"/>
      <c r="J701" s="3"/>
      <c r="K701" s="2"/>
      <c r="L701" s="2"/>
      <c r="M701" s="2"/>
      <c r="N701" s="2"/>
    </row>
    <row r="702" spans="1:14" ht="12.75" customHeight="1">
      <c r="A702" s="3"/>
      <c r="C702" s="4"/>
      <c r="E702" s="6"/>
      <c r="F702" s="5"/>
      <c r="G702" s="4"/>
      <c r="H702" s="4"/>
      <c r="I702" s="4"/>
      <c r="J702" s="3"/>
      <c r="K702" s="2"/>
      <c r="L702" s="2"/>
      <c r="M702" s="2"/>
      <c r="N702" s="2"/>
    </row>
    <row r="703" spans="1:14" ht="12.75" customHeight="1">
      <c r="A703" s="3"/>
      <c r="C703" s="4"/>
      <c r="E703" s="6"/>
      <c r="F703" s="5"/>
      <c r="G703" s="4"/>
      <c r="H703" s="4"/>
      <c r="I703" s="4"/>
      <c r="J703" s="3"/>
      <c r="K703" s="2"/>
      <c r="L703" s="2"/>
      <c r="M703" s="2"/>
      <c r="N703" s="2"/>
    </row>
    <row r="704" spans="1:14" ht="12.75" customHeight="1">
      <c r="A704" s="3"/>
      <c r="C704" s="4"/>
      <c r="E704" s="6"/>
      <c r="F704" s="5"/>
      <c r="G704" s="4"/>
      <c r="H704" s="4"/>
      <c r="I704" s="4"/>
      <c r="J704" s="3"/>
      <c r="K704" s="2"/>
      <c r="L704" s="2"/>
      <c r="M704" s="2"/>
      <c r="N704" s="2"/>
    </row>
    <row r="705" spans="1:14" ht="12.75" customHeight="1">
      <c r="A705" s="3"/>
      <c r="C705" s="4"/>
      <c r="E705" s="6"/>
      <c r="F705" s="5"/>
      <c r="G705" s="4"/>
      <c r="H705" s="4"/>
      <c r="I705" s="4"/>
      <c r="J705" s="3"/>
      <c r="K705" s="2"/>
      <c r="L705" s="2"/>
      <c r="M705" s="2"/>
      <c r="N705" s="2"/>
    </row>
    <row r="706" spans="1:14" ht="12.75" customHeight="1">
      <c r="A706" s="3"/>
      <c r="C706" s="4"/>
      <c r="E706" s="6"/>
      <c r="F706" s="5"/>
      <c r="G706" s="4"/>
      <c r="H706" s="4"/>
      <c r="I706" s="4"/>
      <c r="J706" s="3"/>
      <c r="K706" s="2"/>
      <c r="L706" s="2"/>
      <c r="M706" s="2"/>
      <c r="N706" s="2"/>
    </row>
    <row r="707" spans="1:14" ht="12.75" customHeight="1">
      <c r="A707" s="3"/>
      <c r="C707" s="4"/>
      <c r="E707" s="6"/>
      <c r="F707" s="5"/>
      <c r="G707" s="4"/>
      <c r="H707" s="4"/>
      <c r="I707" s="4"/>
      <c r="J707" s="3"/>
      <c r="K707" s="2"/>
      <c r="L707" s="2"/>
      <c r="M707" s="2"/>
      <c r="N707" s="2"/>
    </row>
    <row r="708" spans="1:14" ht="12.75" customHeight="1">
      <c r="A708" s="3"/>
      <c r="C708" s="4"/>
      <c r="E708" s="6"/>
      <c r="F708" s="5"/>
      <c r="G708" s="4"/>
      <c r="H708" s="4"/>
      <c r="I708" s="4"/>
      <c r="J708" s="3"/>
      <c r="K708" s="2"/>
      <c r="L708" s="2"/>
      <c r="M708" s="2"/>
      <c r="N708" s="2"/>
    </row>
    <row r="709" spans="1:14" ht="12.75" customHeight="1">
      <c r="A709" s="3"/>
      <c r="C709" s="4"/>
      <c r="E709" s="6"/>
      <c r="F709" s="5"/>
      <c r="G709" s="4"/>
      <c r="H709" s="4"/>
      <c r="I709" s="4"/>
      <c r="J709" s="3"/>
      <c r="K709" s="2"/>
      <c r="L709" s="2"/>
      <c r="M709" s="2"/>
      <c r="N709" s="2"/>
    </row>
    <row r="710" spans="1:14" ht="12.75" customHeight="1">
      <c r="A710" s="3"/>
      <c r="C710" s="4"/>
      <c r="E710" s="6"/>
      <c r="F710" s="5"/>
      <c r="G710" s="4"/>
      <c r="H710" s="4"/>
      <c r="I710" s="4"/>
      <c r="J710" s="3"/>
      <c r="K710" s="2"/>
      <c r="L710" s="2"/>
      <c r="M710" s="2"/>
      <c r="N710" s="2"/>
    </row>
    <row r="711" spans="1:14" ht="12.75" customHeight="1">
      <c r="A711" s="3"/>
      <c r="C711" s="4"/>
      <c r="E711" s="6"/>
      <c r="F711" s="5"/>
      <c r="G711" s="4"/>
      <c r="H711" s="4"/>
      <c r="I711" s="4"/>
      <c r="J711" s="3"/>
      <c r="K711" s="2"/>
      <c r="L711" s="2"/>
      <c r="M711" s="2"/>
      <c r="N711" s="2"/>
    </row>
    <row r="712" spans="1:14" ht="12.75" customHeight="1">
      <c r="A712" s="3"/>
      <c r="C712" s="4"/>
      <c r="E712" s="6"/>
      <c r="F712" s="5"/>
      <c r="G712" s="4"/>
      <c r="H712" s="4"/>
      <c r="I712" s="4"/>
      <c r="J712" s="3"/>
      <c r="K712" s="2"/>
      <c r="L712" s="2"/>
      <c r="M712" s="2"/>
      <c r="N712" s="2"/>
    </row>
    <row r="713" spans="1:14" ht="12.75" customHeight="1">
      <c r="A713" s="3"/>
      <c r="C713" s="4"/>
      <c r="E713" s="6"/>
      <c r="F713" s="5"/>
      <c r="G713" s="4"/>
      <c r="H713" s="4"/>
      <c r="I713" s="4"/>
      <c r="J713" s="3"/>
      <c r="K713" s="2"/>
      <c r="L713" s="2"/>
      <c r="M713" s="2"/>
      <c r="N713" s="2"/>
    </row>
    <row r="714" spans="1:14" ht="12.75" customHeight="1">
      <c r="A714" s="3"/>
      <c r="C714" s="4"/>
      <c r="E714" s="6"/>
      <c r="F714" s="5"/>
      <c r="G714" s="4"/>
      <c r="H714" s="4"/>
      <c r="I714" s="4"/>
      <c r="J714" s="3"/>
      <c r="K714" s="2"/>
      <c r="L714" s="2"/>
      <c r="M714" s="2"/>
      <c r="N714" s="2"/>
    </row>
    <row r="715" spans="1:14" ht="12.75" customHeight="1">
      <c r="A715" s="3"/>
      <c r="C715" s="4"/>
      <c r="E715" s="6"/>
      <c r="F715" s="5"/>
      <c r="G715" s="4"/>
      <c r="H715" s="4"/>
      <c r="I715" s="4"/>
      <c r="J715" s="3"/>
      <c r="K715" s="2"/>
      <c r="L715" s="2"/>
      <c r="M715" s="2"/>
      <c r="N715" s="2"/>
    </row>
    <row r="716" spans="1:14" ht="12.75" customHeight="1">
      <c r="A716" s="3"/>
      <c r="C716" s="4"/>
      <c r="E716" s="6"/>
      <c r="F716" s="5"/>
      <c r="G716" s="4"/>
      <c r="H716" s="4"/>
      <c r="I716" s="4"/>
      <c r="J716" s="3"/>
      <c r="K716" s="2"/>
      <c r="L716" s="2"/>
      <c r="M716" s="2"/>
      <c r="N716" s="2"/>
    </row>
    <row r="717" spans="1:14" ht="12.75" customHeight="1">
      <c r="A717" s="3"/>
      <c r="C717" s="4"/>
      <c r="E717" s="6"/>
      <c r="F717" s="5"/>
      <c r="G717" s="4"/>
      <c r="H717" s="4"/>
      <c r="I717" s="4"/>
      <c r="J717" s="3"/>
      <c r="K717" s="2"/>
      <c r="L717" s="2"/>
      <c r="M717" s="2"/>
      <c r="N717" s="2"/>
    </row>
    <row r="718" spans="1:14" ht="12.75" customHeight="1">
      <c r="A718" s="3"/>
      <c r="C718" s="4"/>
      <c r="E718" s="6"/>
      <c r="F718" s="5"/>
      <c r="G718" s="4"/>
      <c r="H718" s="4"/>
      <c r="I718" s="4"/>
      <c r="J718" s="3"/>
      <c r="K718" s="2"/>
      <c r="L718" s="2"/>
      <c r="M718" s="2"/>
      <c r="N718" s="2"/>
    </row>
    <row r="719" spans="1:14" ht="12.75" customHeight="1">
      <c r="A719" s="3"/>
      <c r="C719" s="4"/>
      <c r="E719" s="6"/>
      <c r="F719" s="5"/>
      <c r="G719" s="4"/>
      <c r="H719" s="4"/>
      <c r="I719" s="4"/>
      <c r="J719" s="3"/>
      <c r="K719" s="2"/>
      <c r="L719" s="2"/>
      <c r="M719" s="2"/>
      <c r="N719" s="2"/>
    </row>
    <row r="720" spans="1:14" ht="12.75" customHeight="1">
      <c r="A720" s="3"/>
      <c r="C720" s="4"/>
      <c r="E720" s="6"/>
      <c r="F720" s="5"/>
      <c r="G720" s="4"/>
      <c r="H720" s="4"/>
      <c r="I720" s="4"/>
      <c r="J720" s="3"/>
      <c r="K720" s="2"/>
      <c r="L720" s="2"/>
      <c r="M720" s="2"/>
      <c r="N720" s="2"/>
    </row>
    <row r="721" spans="1:14" ht="12.75" customHeight="1">
      <c r="A721" s="3"/>
      <c r="C721" s="4"/>
      <c r="E721" s="6"/>
      <c r="F721" s="5"/>
      <c r="G721" s="4"/>
      <c r="H721" s="4"/>
      <c r="I721" s="4"/>
      <c r="J721" s="3"/>
      <c r="K721" s="2"/>
      <c r="L721" s="2"/>
      <c r="M721" s="2"/>
      <c r="N721" s="2"/>
    </row>
    <row r="722" spans="1:14" ht="12.75" customHeight="1">
      <c r="A722" s="3"/>
      <c r="C722" s="4"/>
      <c r="E722" s="6"/>
      <c r="F722" s="5"/>
      <c r="G722" s="4"/>
      <c r="H722" s="4"/>
      <c r="I722" s="4"/>
      <c r="J722" s="3"/>
      <c r="K722" s="2"/>
      <c r="L722" s="2"/>
      <c r="M722" s="2"/>
      <c r="N722" s="2"/>
    </row>
    <row r="723" spans="1:14" ht="12.75" customHeight="1">
      <c r="A723" s="3"/>
      <c r="C723" s="4"/>
      <c r="E723" s="6"/>
      <c r="F723" s="5"/>
      <c r="G723" s="4"/>
      <c r="H723" s="4"/>
      <c r="I723" s="4"/>
      <c r="J723" s="3"/>
      <c r="K723" s="2"/>
      <c r="L723" s="2"/>
      <c r="M723" s="2"/>
      <c r="N723" s="2"/>
    </row>
    <row r="724" spans="1:14" ht="12.75" customHeight="1">
      <c r="A724" s="3"/>
      <c r="C724" s="4"/>
      <c r="E724" s="6"/>
      <c r="F724" s="5"/>
      <c r="G724" s="4"/>
      <c r="H724" s="4"/>
      <c r="I724" s="4"/>
      <c r="J724" s="3"/>
      <c r="K724" s="2"/>
      <c r="L724" s="2"/>
      <c r="M724" s="2"/>
      <c r="N724" s="2"/>
    </row>
    <row r="725" spans="1:14" ht="12.75" customHeight="1">
      <c r="A725" s="3"/>
      <c r="C725" s="4"/>
      <c r="E725" s="6"/>
      <c r="F725" s="5"/>
      <c r="G725" s="4"/>
      <c r="H725" s="4"/>
      <c r="I725" s="4"/>
      <c r="J725" s="3"/>
      <c r="K725" s="2"/>
      <c r="L725" s="2"/>
      <c r="M725" s="2"/>
      <c r="N725" s="2"/>
    </row>
    <row r="726" spans="1:14" ht="12.75" customHeight="1">
      <c r="A726" s="3"/>
      <c r="C726" s="4"/>
      <c r="E726" s="6"/>
      <c r="F726" s="5"/>
      <c r="G726" s="4"/>
      <c r="H726" s="4"/>
      <c r="I726" s="4"/>
      <c r="J726" s="3"/>
      <c r="K726" s="2"/>
      <c r="L726" s="2"/>
      <c r="M726" s="2"/>
      <c r="N726" s="2"/>
    </row>
    <row r="727" spans="1:14" ht="12.75" customHeight="1">
      <c r="A727" s="3"/>
      <c r="C727" s="4"/>
      <c r="E727" s="6"/>
      <c r="F727" s="5"/>
      <c r="G727" s="4"/>
      <c r="H727" s="4"/>
      <c r="I727" s="4"/>
      <c r="J727" s="3"/>
      <c r="K727" s="2"/>
      <c r="L727" s="2"/>
      <c r="M727" s="2"/>
      <c r="N727" s="2"/>
    </row>
    <row r="728" spans="1:14" ht="12.75" customHeight="1">
      <c r="A728" s="3"/>
      <c r="C728" s="4"/>
      <c r="E728" s="6"/>
      <c r="F728" s="5"/>
      <c r="G728" s="4"/>
      <c r="H728" s="4"/>
      <c r="I728" s="4"/>
      <c r="J728" s="3"/>
      <c r="K728" s="2"/>
      <c r="L728" s="2"/>
      <c r="M728" s="2"/>
      <c r="N728" s="2"/>
    </row>
    <row r="729" spans="1:14" ht="12.75" customHeight="1">
      <c r="A729" s="3"/>
      <c r="C729" s="4"/>
      <c r="E729" s="6"/>
      <c r="F729" s="5"/>
      <c r="G729" s="4"/>
      <c r="H729" s="4"/>
      <c r="I729" s="4"/>
      <c r="J729" s="3"/>
      <c r="K729" s="2"/>
      <c r="L729" s="2"/>
      <c r="M729" s="2"/>
      <c r="N729" s="2"/>
    </row>
    <row r="730" spans="1:14" ht="12.75" customHeight="1">
      <c r="A730" s="3"/>
      <c r="C730" s="4"/>
      <c r="E730" s="6"/>
      <c r="F730" s="5"/>
      <c r="G730" s="4"/>
      <c r="H730" s="4"/>
      <c r="I730" s="4"/>
      <c r="J730" s="3"/>
      <c r="K730" s="2"/>
      <c r="L730" s="2"/>
      <c r="M730" s="2"/>
      <c r="N730" s="2"/>
    </row>
    <row r="731" spans="1:14" ht="12.75" customHeight="1">
      <c r="A731" s="3"/>
      <c r="C731" s="4"/>
      <c r="E731" s="6"/>
      <c r="F731" s="5"/>
      <c r="G731" s="4"/>
      <c r="H731" s="4"/>
      <c r="I731" s="4"/>
      <c r="J731" s="3"/>
      <c r="K731" s="2"/>
      <c r="L731" s="2"/>
      <c r="M731" s="2"/>
      <c r="N731" s="2"/>
    </row>
    <row r="732" spans="1:14" ht="12.75" customHeight="1">
      <c r="A732" s="3"/>
      <c r="C732" s="4"/>
      <c r="E732" s="6"/>
      <c r="F732" s="5"/>
      <c r="G732" s="4"/>
      <c r="H732" s="4"/>
      <c r="I732" s="4"/>
      <c r="J732" s="3"/>
      <c r="K732" s="2"/>
      <c r="L732" s="2"/>
      <c r="M732" s="2"/>
      <c r="N732" s="2"/>
    </row>
    <row r="733" spans="1:14" ht="12.75" customHeight="1">
      <c r="A733" s="3"/>
      <c r="C733" s="4"/>
      <c r="E733" s="6"/>
      <c r="F733" s="5"/>
      <c r="G733" s="4"/>
      <c r="H733" s="4"/>
      <c r="I733" s="4"/>
      <c r="J733" s="3"/>
      <c r="K733" s="2"/>
      <c r="L733" s="2"/>
      <c r="M733" s="2"/>
      <c r="N733" s="2"/>
    </row>
    <row r="734" spans="1:14" ht="12.75" customHeight="1">
      <c r="A734" s="3"/>
      <c r="C734" s="4"/>
      <c r="E734" s="6"/>
      <c r="F734" s="5"/>
      <c r="G734" s="4"/>
      <c r="H734" s="4"/>
      <c r="I734" s="4"/>
      <c r="J734" s="3"/>
      <c r="K734" s="2"/>
      <c r="L734" s="2"/>
      <c r="M734" s="2"/>
      <c r="N734" s="2"/>
    </row>
    <row r="735" spans="1:14" ht="12.75" customHeight="1">
      <c r="A735" s="3"/>
      <c r="C735" s="4"/>
      <c r="E735" s="6"/>
      <c r="F735" s="5"/>
      <c r="G735" s="4"/>
      <c r="H735" s="4"/>
      <c r="I735" s="4"/>
      <c r="J735" s="3"/>
      <c r="K735" s="2"/>
      <c r="L735" s="2"/>
      <c r="M735" s="2"/>
      <c r="N735" s="2"/>
    </row>
    <row r="736" spans="1:14" ht="12.75" customHeight="1">
      <c r="A736" s="3"/>
      <c r="C736" s="4"/>
      <c r="E736" s="6"/>
      <c r="F736" s="5"/>
      <c r="G736" s="4"/>
      <c r="H736" s="4"/>
      <c r="I736" s="4"/>
      <c r="J736" s="3"/>
      <c r="K736" s="2"/>
      <c r="L736" s="2"/>
      <c r="M736" s="2"/>
      <c r="N736" s="2"/>
    </row>
  </sheetData>
  <autoFilter ref="A1:N455" xr:uid="{00000000-0009-0000-0000-000001000000}"/>
  <dataValidations disablePrompts="1" count="2">
    <dataValidation type="list" allowBlank="1" showInputMessage="1" showErrorMessage="1" sqref="H24:H58 H512:H514 H507:H510 H516:H517 H502:H503 H498:H500 H493:H496 H488:H489 H484:H486 H478:H482 H471:H474 H466:H469 H459:H464 H161:H229 H143:H159 H101:H140 H4:H22 H60:H99" xr:uid="{017AB47C-939E-45CE-95B4-6E019FE4C508}">
      <formula1>$R$4:$R$20</formula1>
    </dataValidation>
    <dataValidation type="list" allowBlank="1" showInputMessage="1" showErrorMessage="1" sqref="H141:H142 H465 H294:H453 H273:H290 H230:H256 H260:H271" xr:uid="{E242A46F-6622-4D98-9057-08332F47C993}">
      <formula1>$R$4:$R$21</formula1>
    </dataValidation>
  </dataValidations>
  <pageMargins left="0.7" right="0.7" top="0.75" bottom="0.75" header="0" footer="0"/>
  <pageSetup paperSize="9" orientation="portrait" r:id="rId2"/>
  <drawing r:id="rId3"/>
  <legacy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60581F-EBB6-4D4C-968C-C13606BA5A48}">
  <dimension ref="A1:U239"/>
  <sheetViews>
    <sheetView workbookViewId="0">
      <selection activeCell="H1" sqref="H1"/>
    </sheetView>
  </sheetViews>
  <sheetFormatPr baseColWidth="10" defaultColWidth="14.42578125" defaultRowHeight="15" customHeight="1"/>
  <cols>
    <col min="1" max="1" width="11.140625" style="1" customWidth="1"/>
    <col min="2" max="3" width="17" style="1" customWidth="1"/>
    <col min="4" max="4" width="36.5703125" style="1" customWidth="1"/>
    <col min="5" max="5" width="12.140625" style="1" customWidth="1"/>
    <col min="6" max="6" width="12.140625" style="133" customWidth="1"/>
    <col min="7" max="7" width="20.42578125" style="1" customWidth="1"/>
    <col min="8" max="8" width="46.42578125" style="1" bestFit="1" customWidth="1"/>
    <col min="9" max="9" width="24.85546875" style="1" customWidth="1"/>
    <col min="10" max="10" width="6.42578125" style="1" customWidth="1"/>
    <col min="11" max="14" width="11.42578125" style="1" customWidth="1"/>
    <col min="15" max="16" width="10.7109375" style="1" customWidth="1"/>
    <col min="17" max="18" width="14.42578125" style="1"/>
    <col min="19" max="19" width="46.42578125" style="1" bestFit="1" customWidth="1"/>
    <col min="20" max="20" width="24.42578125" style="146" bestFit="1" customWidth="1"/>
    <col min="21" max="16384" width="14.42578125" style="1"/>
  </cols>
  <sheetData>
    <row r="1" spans="1:21" ht="12.75" customHeight="1" thickBot="1">
      <c r="A1" s="122" t="s">
        <v>606</v>
      </c>
      <c r="B1" s="120" t="s">
        <v>603</v>
      </c>
      <c r="C1" s="120" t="s">
        <v>605</v>
      </c>
      <c r="D1" s="121" t="s">
        <v>604</v>
      </c>
      <c r="E1" s="119" t="s">
        <v>602</v>
      </c>
      <c r="F1" s="118" t="s">
        <v>607</v>
      </c>
      <c r="G1" s="117" t="s">
        <v>600</v>
      </c>
      <c r="H1" s="117" t="s">
        <v>668</v>
      </c>
      <c r="I1" s="117" t="s">
        <v>599</v>
      </c>
      <c r="J1" s="117" t="s">
        <v>598</v>
      </c>
      <c r="K1" s="116" t="s">
        <v>597</v>
      </c>
      <c r="L1" s="115" t="s">
        <v>596</v>
      </c>
      <c r="M1" s="114" t="s">
        <v>595</v>
      </c>
      <c r="N1" s="114" t="s">
        <v>594</v>
      </c>
      <c r="S1" s="140" t="s">
        <v>555</v>
      </c>
      <c r="T1" s="145" t="s">
        <v>672</v>
      </c>
      <c r="U1"/>
    </row>
    <row r="2" spans="1:21" ht="12.75" customHeight="1">
      <c r="A2" s="138"/>
      <c r="B2" s="137" t="s">
        <v>622</v>
      </c>
      <c r="C2" s="36" t="s">
        <v>17</v>
      </c>
      <c r="D2" s="37" t="s">
        <v>653</v>
      </c>
      <c r="E2" s="72">
        <v>122.48</v>
      </c>
      <c r="F2" s="41"/>
      <c r="G2" s="85" t="s">
        <v>217</v>
      </c>
      <c r="H2" s="85" t="s">
        <v>669</v>
      </c>
      <c r="I2" s="85" t="str">
        <f>IF(J2&lt;=20,"Surface Bureau (SB)",IF(J2&lt;=40,"Surf de Réunion (SR)",IF(J2&lt;=100,"Surf Annexe de Travail (SAT)",IF(J2&lt;=110,"Surf Légale &amp; Sociale (SLS)",IF(J2&lt;=125,"Surf spécifique (SP)",IF(J2&lt;=155,"Surf Services Généraux (SSG)",IF(J2&lt;=165,"Restauration",IF(J2&lt;=180,"Logt de fonction",IF(J2&lt;=195,"Autres surf",IF(J2&lt;=210,"Elts structurels",IF(J2&lt;=230,"Local technique",IF(J2&lt;=240,"Caves et sous-sols",IF(J2&lt;=300,"Circulation",IF(J2&lt;=309,"Combles, caves et ss-sols",IF(J2&lt;=315,"Prolongt ext",IF(J2&lt;=330,"Parking ss-terrain",IF(J2&lt;=350,"Terrasse",IF(J2&lt;=405,"Vides dont trémies","Marches et rampes"))))))))))))))))))</f>
        <v>Surf spécifique (SP)</v>
      </c>
      <c r="J2" s="127">
        <v>116</v>
      </c>
      <c r="K2" s="32" t="str">
        <f>IF(J2&lt;=48,E2,"")</f>
        <v/>
      </c>
      <c r="L2" s="32">
        <f>IF($J2&lt;=193,$E2,"")</f>
        <v>122.48</v>
      </c>
      <c r="M2" s="32">
        <f>IF($J2&lt;=243,$E2,"")</f>
        <v>122.48</v>
      </c>
      <c r="N2" s="32">
        <f>IF($J2&lt;=413,$E2,"")</f>
        <v>122.48</v>
      </c>
      <c r="O2" s="135">
        <f>E2</f>
        <v>122.48</v>
      </c>
      <c r="Q2" s="1">
        <v>1</v>
      </c>
      <c r="S2" s="142" t="s">
        <v>118</v>
      </c>
      <c r="T2" s="145">
        <v>120.68499999999999</v>
      </c>
      <c r="U2"/>
    </row>
    <row r="3" spans="1:21" ht="12.75" customHeight="1">
      <c r="A3" s="123"/>
      <c r="B3" s="44" t="s">
        <v>622</v>
      </c>
      <c r="C3" s="36" t="s">
        <v>17</v>
      </c>
      <c r="D3" s="37" t="s">
        <v>364</v>
      </c>
      <c r="E3" s="72">
        <v>29.69</v>
      </c>
      <c r="F3" s="41"/>
      <c r="G3" s="85" t="s">
        <v>217</v>
      </c>
      <c r="H3" s="85" t="s">
        <v>656</v>
      </c>
      <c r="I3" s="85" t="str">
        <f>IF(J3&lt;=20,"Surface Bureau (SB)",IF(J3&lt;=40,"Surf de Réunion (SR)",IF(J3&lt;=100,"Surf Annexe de Travail (SAT)",IF(J3&lt;=110,"Surf Légale &amp; Sociale (SLS)",IF(J3&lt;=125,"Surf spécifique (SP)",IF(J3&lt;=155,"Surf Services Généraux (SSG)",IF(J3&lt;=165,"Restauration",IF(J3&lt;=180,"Logt de fonction",IF(J3&lt;=195,"Autres surf",IF(J3&lt;=210,"Elts structurels",IF(J3&lt;=230,"Local technique",IF(J3&lt;=240,"Caves et sous-sols",IF(J3&lt;=300,"Circulation",IF(J3&lt;=309,"Combles, caves et ss-sols",IF(J3&lt;=315,"Prolongt ext",IF(J3&lt;=330,"Parking ss-terrain",IF(J3&lt;=350,"Terrasse",IF(J3&lt;=405,"Vides dont trémies","Marches et rampes"))))))))))))))))))</f>
        <v>Surf spécifique (SP)</v>
      </c>
      <c r="J3" s="127">
        <v>116</v>
      </c>
      <c r="K3" s="39" t="str">
        <f>IF(J3&lt;=48,E3,"")</f>
        <v/>
      </c>
      <c r="L3" s="39">
        <f>IF($J3&lt;=193,$E3,"")</f>
        <v>29.69</v>
      </c>
      <c r="M3" s="39">
        <f>IF($J3&lt;=243,$E3,"")</f>
        <v>29.69</v>
      </c>
      <c r="N3" s="39">
        <f>IF($J3&lt;=413,$E3,"")</f>
        <v>29.69</v>
      </c>
      <c r="O3" s="135">
        <f>E3</f>
        <v>29.69</v>
      </c>
      <c r="Q3" s="1">
        <v>1</v>
      </c>
      <c r="S3" s="142" t="s">
        <v>667</v>
      </c>
      <c r="T3" s="145">
        <v>187.49400000000003</v>
      </c>
      <c r="U3"/>
    </row>
    <row r="4" spans="1:21" ht="12.75" customHeight="1">
      <c r="A4" s="123"/>
      <c r="B4" s="44" t="s">
        <v>622</v>
      </c>
      <c r="C4" s="36" t="s">
        <v>17</v>
      </c>
      <c r="D4" s="44" t="s">
        <v>652</v>
      </c>
      <c r="E4" s="72">
        <v>126.34</v>
      </c>
      <c r="F4" s="71"/>
      <c r="G4" s="40" t="s">
        <v>217</v>
      </c>
      <c r="H4" s="85" t="s">
        <v>669</v>
      </c>
      <c r="I4" s="40" t="str">
        <f>IF(J4&lt;=20,"Surface Bureau (SB)",IF(J4&lt;=40,"Surf de Réunion (SR)",IF(J4&lt;=100,"Surf Annexe de Travail (SAT)",IF(J4&lt;=110,"Surf Légale &amp; Sociale (SLS)",IF(J4&lt;=125,"Surf spécifique (SP)",IF(J4&lt;=155,"Surf Services Généraux (SSG)",IF(J4&lt;=165,"Restauration",IF(J4&lt;=180,"Logt de fonction",IF(J4&lt;=195,"Autres surf",IF(J4&lt;=210,"Elts structurels",IF(J4&lt;=230,"Local technique",IF(J4&lt;=240,"Caves et sous-sols",IF(J4&lt;=300,"Circulation",IF(J4&lt;=309,"Combles, caves et ss-sols",IF(J4&lt;=315,"Prolongt ext",IF(J4&lt;=330,"Parking ss-terrain",IF(J4&lt;=350,"Terrasse",IF(J4&lt;=405,"Vides dont trémies","Marches et rampes"))))))))))))))))))</f>
        <v>Surf spécifique (SP)</v>
      </c>
      <c r="J4" s="124">
        <v>116</v>
      </c>
      <c r="K4" s="39" t="str">
        <f>IF(J4&lt;=48,E4,"")</f>
        <v/>
      </c>
      <c r="L4" s="39">
        <f>IF($J4&lt;=193,$E4,"")</f>
        <v>126.34</v>
      </c>
      <c r="M4" s="39">
        <f>IF($J4&lt;=243,$E4,"")</f>
        <v>126.34</v>
      </c>
      <c r="N4" s="39">
        <f>IF($J4&lt;=413,$E4,"")</f>
        <v>126.34</v>
      </c>
      <c r="O4" s="135">
        <f>E4</f>
        <v>126.34</v>
      </c>
      <c r="Q4" s="1">
        <v>1</v>
      </c>
      <c r="S4" s="142" t="s">
        <v>654</v>
      </c>
      <c r="T4" s="145">
        <v>37.533000000000001</v>
      </c>
      <c r="U4"/>
    </row>
    <row r="5" spans="1:21" ht="12.75" customHeight="1">
      <c r="A5" s="123"/>
      <c r="B5" s="44" t="s">
        <v>622</v>
      </c>
      <c r="C5" s="36" t="s">
        <v>17</v>
      </c>
      <c r="D5" s="44" t="s">
        <v>651</v>
      </c>
      <c r="E5" s="72">
        <v>1.597</v>
      </c>
      <c r="F5" s="71"/>
      <c r="G5" s="40" t="s">
        <v>49</v>
      </c>
      <c r="H5" s="85" t="s">
        <v>656</v>
      </c>
      <c r="I5" s="40" t="str">
        <f>IF(J5&lt;=20,"Surface Bureau (SB)",IF(J5&lt;=40,"Surf de Réunion (SR)",IF(J5&lt;=100,"Surf Annexe de Travail (SAT)",IF(J5&lt;=110,"Surf Légale &amp; Sociale (SLS)",IF(J5&lt;=125,"Surf spécifique (SP)",IF(J5&lt;=155,"Surf Services Généraux (SSG)",IF(J5&lt;=165,"Restauration",IF(J5&lt;=180,"Logt de fonction",IF(J5&lt;=195,"Autres surf",IF(J5&lt;=210,"Elts structurels",IF(J5&lt;=230,"Local technique",IF(J5&lt;=240,"Caves et sous-sols",IF(J5&lt;=300,"Circulation",IF(J5&lt;=309,"Combles, caves et ss-sols",IF(J5&lt;=315,"Prolongt ext",IF(J5&lt;=330,"Parking ss-terrain",IF(J5&lt;=350,"Terrasse",IF(J5&lt;=405,"Vides dont trémies","Marches et rampes"))))))))))))))))))</f>
        <v>Surf spécifique (SP)</v>
      </c>
      <c r="J5" s="124">
        <v>120</v>
      </c>
      <c r="K5" s="39" t="str">
        <f>IF(J5&lt;=48,E5,"")</f>
        <v/>
      </c>
      <c r="L5" s="39">
        <f>IF($J5&lt;=193,$E5,"")</f>
        <v>1.597</v>
      </c>
      <c r="M5" s="39">
        <f>IF($J5&lt;=243,$E5,"")</f>
        <v>1.597</v>
      </c>
      <c r="N5" s="39">
        <f>IF($J5&lt;=413,$E5,"")</f>
        <v>1.597</v>
      </c>
      <c r="P5" s="135">
        <f>E5</f>
        <v>1.597</v>
      </c>
      <c r="Q5" s="1">
        <v>1</v>
      </c>
      <c r="S5" s="142" t="s">
        <v>655</v>
      </c>
      <c r="T5" s="145">
        <v>88.456000000000003</v>
      </c>
      <c r="U5"/>
    </row>
    <row r="6" spans="1:21" ht="12.75" customHeight="1">
      <c r="A6" s="123"/>
      <c r="B6" s="44" t="s">
        <v>622</v>
      </c>
      <c r="C6" s="36" t="s">
        <v>17</v>
      </c>
      <c r="D6" s="44" t="s">
        <v>239</v>
      </c>
      <c r="E6" s="72">
        <v>3.7069999999999999</v>
      </c>
      <c r="F6" s="71"/>
      <c r="G6" s="40" t="s">
        <v>49</v>
      </c>
      <c r="H6" s="85" t="s">
        <v>656</v>
      </c>
      <c r="I6" s="40" t="str">
        <f>IF(J6&lt;=20,"Surface Bureau (SB)",IF(J6&lt;=40,"Surf de Réunion (SR)",IF(J6&lt;=100,"Surf Annexe de Travail (SAT)",IF(J6&lt;=110,"Surf Légale &amp; Sociale (SLS)",IF(J6&lt;=125,"Surf spécifique (SP)",IF(J6&lt;=155,"Surf Services Généraux (SSG)",IF(J6&lt;=165,"Restauration",IF(J6&lt;=180,"Logt de fonction",IF(J6&lt;=195,"Autres surf",IF(J6&lt;=210,"Elts structurels",IF(J6&lt;=230,"Local technique",IF(J6&lt;=240,"Caves et sous-sols",IF(J6&lt;=300,"Circulation",IF(J6&lt;=309,"Combles, caves et ss-sols",IF(J6&lt;=315,"Prolongt ext",IF(J6&lt;=330,"Parking ss-terrain",IF(J6&lt;=350,"Terrasse",IF(J6&lt;=405,"Vides dont trémies","Marches et rampes"))))))))))))))))))</f>
        <v>Surf spécifique (SP)</v>
      </c>
      <c r="J6" s="124">
        <v>120</v>
      </c>
      <c r="K6" s="39" t="str">
        <f>IF(J6&lt;=48,E6,"")</f>
        <v/>
      </c>
      <c r="L6" s="39">
        <f>IF($J6&lt;=193,$E6,"")</f>
        <v>3.7069999999999999</v>
      </c>
      <c r="M6" s="39">
        <f>IF($J6&lt;=243,$E6,"")</f>
        <v>3.7069999999999999</v>
      </c>
      <c r="N6" s="39">
        <f>IF($J6&lt;=413,$E6,"")</f>
        <v>3.7069999999999999</v>
      </c>
      <c r="P6" s="135">
        <f>E6</f>
        <v>3.7069999999999999</v>
      </c>
      <c r="Q6" s="1">
        <v>1</v>
      </c>
      <c r="S6" s="142" t="s">
        <v>656</v>
      </c>
      <c r="T6" s="145">
        <v>37.457999999999998</v>
      </c>
      <c r="U6"/>
    </row>
    <row r="7" spans="1:21" ht="12.75" customHeight="1">
      <c r="A7" s="123"/>
      <c r="B7" s="44" t="s">
        <v>622</v>
      </c>
      <c r="C7" s="36" t="s">
        <v>17</v>
      </c>
      <c r="D7" s="44" t="s">
        <v>650</v>
      </c>
      <c r="E7" s="72">
        <f>89.617+4.906</f>
        <v>94.52300000000001</v>
      </c>
      <c r="F7" s="71"/>
      <c r="G7" s="40" t="s">
        <v>49</v>
      </c>
      <c r="H7" s="85" t="s">
        <v>667</v>
      </c>
      <c r="I7" s="40" t="str">
        <f>IF(J7&lt;=20,"Surface Bureau (SB)",IF(J7&lt;=40,"Surf de Réunion (SR)",IF(J7&lt;=100,"Surf Annexe de Travail (SAT)",IF(J7&lt;=110,"Surf Légale &amp; Sociale (SLS)",IF(J7&lt;=125,"Surf spécifique (SP)",IF(J7&lt;=155,"Surf Services Généraux (SSG)",IF(J7&lt;=165,"Restauration",IF(J7&lt;=180,"Logt de fonction",IF(J7&lt;=195,"Autres surf",IF(J7&lt;=210,"Elts structurels",IF(J7&lt;=230,"Local technique",IF(J7&lt;=240,"Caves et sous-sols",IF(J7&lt;=300,"Circulation",IF(J7&lt;=309,"Combles, caves et ss-sols",IF(J7&lt;=315,"Prolongt ext",IF(J7&lt;=330,"Parking ss-terrain",IF(J7&lt;=350,"Terrasse",IF(J7&lt;=405,"Vides dont trémies","Marches et rampes"))))))))))))))))))</f>
        <v>Surf spécifique (SP)</v>
      </c>
      <c r="J7" s="124">
        <v>111</v>
      </c>
      <c r="K7" s="39" t="str">
        <f>IF(J7&lt;=48,E7,"")</f>
        <v/>
      </c>
      <c r="L7" s="39">
        <f>IF($J7&lt;=193,$E7,"")</f>
        <v>94.52300000000001</v>
      </c>
      <c r="M7" s="39">
        <f>IF($J7&lt;=243,$E7,"")</f>
        <v>94.52300000000001</v>
      </c>
      <c r="N7" s="39">
        <f>IF($J7&lt;=413,$E7,"")</f>
        <v>94.52300000000001</v>
      </c>
      <c r="P7" s="135">
        <f>E7</f>
        <v>94.52300000000001</v>
      </c>
      <c r="Q7" s="1">
        <v>1</v>
      </c>
      <c r="S7" s="142" t="s">
        <v>669</v>
      </c>
      <c r="T7" s="145">
        <v>685.245</v>
      </c>
      <c r="U7"/>
    </row>
    <row r="8" spans="1:21" ht="12.75" customHeight="1">
      <c r="A8" s="123"/>
      <c r="B8" s="44" t="s">
        <v>622</v>
      </c>
      <c r="C8" s="36" t="s">
        <v>17</v>
      </c>
      <c r="D8" s="44" t="s">
        <v>617</v>
      </c>
      <c r="E8" s="72">
        <v>3.6190000000000002</v>
      </c>
      <c r="F8" s="71"/>
      <c r="G8" s="40" t="s">
        <v>49</v>
      </c>
      <c r="H8" s="85" t="s">
        <v>657</v>
      </c>
      <c r="I8" s="40" t="str">
        <f>IF(J8&lt;=20,"Surface Bureau (SB)",IF(J8&lt;=40,"Surf de Réunion (SR)",IF(J8&lt;=100,"Surf Annexe de Travail (SAT)",IF(J8&lt;=110,"Surf Légale &amp; Sociale (SLS)",IF(J8&lt;=125,"Surf spécifique (SP)",IF(J8&lt;=155,"Surf Services Généraux (SSG)",IF(J8&lt;=165,"Restauration",IF(J8&lt;=180,"Logt de fonction",IF(J8&lt;=195,"Autres surf",IF(J8&lt;=210,"Elts structurels",IF(J8&lt;=230,"Local technique",IF(J8&lt;=240,"Caves et sous-sols",IF(J8&lt;=300,"Circulation",IF(J8&lt;=309,"Combles, caves et ss-sols",IF(J8&lt;=315,"Prolongt ext",IF(J8&lt;=330,"Parking ss-terrain",IF(J8&lt;=350,"Terrasse",IF(J8&lt;=405,"Vides dont trémies","Marches et rampes"))))))))))))))))))</f>
        <v>Surf spécifique (SP)</v>
      </c>
      <c r="J8" s="124">
        <v>112</v>
      </c>
      <c r="K8" s="39" t="str">
        <f>IF(J8&lt;=48,E8,"")</f>
        <v/>
      </c>
      <c r="L8" s="39">
        <f>IF($J8&lt;=193,$E8,"")</f>
        <v>3.6190000000000002</v>
      </c>
      <c r="M8" s="39">
        <f>IF($J8&lt;=243,$E8,"")</f>
        <v>3.6190000000000002</v>
      </c>
      <c r="N8" s="39">
        <f>IF($J8&lt;=413,$E8,"")</f>
        <v>3.6190000000000002</v>
      </c>
      <c r="P8" s="135">
        <f>E8</f>
        <v>3.6190000000000002</v>
      </c>
      <c r="Q8" s="1">
        <v>1</v>
      </c>
      <c r="S8" s="142" t="s">
        <v>671</v>
      </c>
      <c r="T8" s="145">
        <v>43</v>
      </c>
      <c r="U8"/>
    </row>
    <row r="9" spans="1:21" ht="12.75" customHeight="1">
      <c r="A9" s="123"/>
      <c r="B9" s="44" t="s">
        <v>622</v>
      </c>
      <c r="C9" s="36" t="s">
        <v>17</v>
      </c>
      <c r="D9" s="44" t="s">
        <v>618</v>
      </c>
      <c r="E9" s="72">
        <v>3.5619999999999998</v>
      </c>
      <c r="F9" s="71"/>
      <c r="G9" s="40" t="s">
        <v>49</v>
      </c>
      <c r="H9" s="85" t="s">
        <v>657</v>
      </c>
      <c r="I9" s="40" t="str">
        <f>IF(J9&lt;=20,"Surface Bureau (SB)",IF(J9&lt;=40,"Surf de Réunion (SR)",IF(J9&lt;=100,"Surf Annexe de Travail (SAT)",IF(J9&lt;=110,"Surf Légale &amp; Sociale (SLS)",IF(J9&lt;=125,"Surf spécifique (SP)",IF(J9&lt;=155,"Surf Services Généraux (SSG)",IF(J9&lt;=165,"Restauration",IF(J9&lt;=180,"Logt de fonction",IF(J9&lt;=195,"Autres surf",IF(J9&lt;=210,"Elts structurels",IF(J9&lt;=230,"Local technique",IF(J9&lt;=240,"Caves et sous-sols",IF(J9&lt;=300,"Circulation",IF(J9&lt;=309,"Combles, caves et ss-sols",IF(J9&lt;=315,"Prolongt ext",IF(J9&lt;=330,"Parking ss-terrain",IF(J9&lt;=350,"Terrasse",IF(J9&lt;=405,"Vides dont trémies","Marches et rampes"))))))))))))))))))</f>
        <v>Surf spécifique (SP)</v>
      </c>
      <c r="J9" s="124">
        <v>112</v>
      </c>
      <c r="K9" s="39" t="str">
        <f>IF(J9&lt;=48,E9,"")</f>
        <v/>
      </c>
      <c r="L9" s="39">
        <f>IF($J9&lt;=193,$E9,"")</f>
        <v>3.5619999999999998</v>
      </c>
      <c r="M9" s="39">
        <f>IF($J9&lt;=243,$E9,"")</f>
        <v>3.5619999999999998</v>
      </c>
      <c r="N9" s="39">
        <f>IF($J9&lt;=413,$E9,"")</f>
        <v>3.5619999999999998</v>
      </c>
      <c r="P9" s="135">
        <f>E9</f>
        <v>3.5619999999999998</v>
      </c>
      <c r="Q9" s="1">
        <v>1</v>
      </c>
      <c r="S9" s="142" t="s">
        <v>657</v>
      </c>
      <c r="T9" s="145">
        <v>28.935000000000002</v>
      </c>
      <c r="U9"/>
    </row>
    <row r="10" spans="1:21" ht="12.75" customHeight="1">
      <c r="A10" s="123"/>
      <c r="B10" s="44" t="s">
        <v>622</v>
      </c>
      <c r="C10" s="36" t="s">
        <v>17</v>
      </c>
      <c r="D10" s="44" t="s">
        <v>649</v>
      </c>
      <c r="E10" s="72">
        <v>70.009</v>
      </c>
      <c r="F10" s="71"/>
      <c r="G10" s="40" t="s">
        <v>638</v>
      </c>
      <c r="H10" s="85" t="s">
        <v>655</v>
      </c>
      <c r="I10" s="40" t="str">
        <f>IF(J10&lt;=20,"Surface Bureau (SB)",IF(J10&lt;=40,"Surf de Réunion (SR)",IF(J10&lt;=100,"Surf Annexe de Travail (SAT)",IF(J10&lt;=110,"Surf Légale &amp; Sociale (SLS)",IF(J10&lt;=125,"Surf spécifique (SP)",IF(J10&lt;=155,"Surf Services Généraux (SSG)",IF(J10&lt;=165,"Restauration",IF(J10&lt;=180,"Logt de fonction",IF(J10&lt;=195,"Autres surf",IF(J10&lt;=210,"Elts structurels",IF(J10&lt;=230,"Local technique",IF(J10&lt;=240,"Caves et sous-sols",IF(J10&lt;=300,"Circulation",IF(J10&lt;=309,"Combles, caves et ss-sols",IF(J10&lt;=315,"Prolongt ext",IF(J10&lt;=330,"Parking ss-terrain",IF(J10&lt;=350,"Terrasse",IF(J10&lt;=405,"Vides dont trémies","Marches et rampes"))))))))))))))))))</f>
        <v>Surf spécifique (SP)</v>
      </c>
      <c r="J10" s="124">
        <v>120</v>
      </c>
      <c r="K10" s="39" t="str">
        <f>IF(J10&lt;=48,E10,"")</f>
        <v/>
      </c>
      <c r="L10" s="39">
        <f>IF($J10&lt;=193,$E10,"")</f>
        <v>70.009</v>
      </c>
      <c r="M10" s="39">
        <f>IF($J10&lt;=243,$E10,"")</f>
        <v>70.009</v>
      </c>
      <c r="N10" s="39">
        <f>IF($J10&lt;=413,$E10,"")</f>
        <v>70.009</v>
      </c>
      <c r="O10" s="135">
        <f>E10</f>
        <v>70.009</v>
      </c>
      <c r="Q10" s="1">
        <v>1</v>
      </c>
      <c r="S10" s="142" t="s">
        <v>673</v>
      </c>
      <c r="T10" s="145">
        <v>31.635000000000002</v>
      </c>
      <c r="U10"/>
    </row>
    <row r="11" spans="1:21" ht="12.75" customHeight="1">
      <c r="A11" s="123"/>
      <c r="B11" s="44" t="s">
        <v>622</v>
      </c>
      <c r="C11" s="36" t="s">
        <v>17</v>
      </c>
      <c r="D11" s="44" t="s">
        <v>648</v>
      </c>
      <c r="E11" s="72">
        <v>18.446999999999999</v>
      </c>
      <c r="F11" s="71"/>
      <c r="G11" s="40" t="s">
        <v>638</v>
      </c>
      <c r="H11" s="85" t="s">
        <v>655</v>
      </c>
      <c r="I11" s="40" t="str">
        <f>IF(J11&lt;=20,"Surface Bureau (SB)",IF(J11&lt;=40,"Surf de Réunion (SR)",IF(J11&lt;=100,"Surf Annexe de Travail (SAT)",IF(J11&lt;=110,"Surf Légale &amp; Sociale (SLS)",IF(J11&lt;=125,"Surf spécifique (SP)",IF(J11&lt;=155,"Surf Services Généraux (SSG)",IF(J11&lt;=165,"Restauration",IF(J11&lt;=180,"Logt de fonction",IF(J11&lt;=195,"Autres surf",IF(J11&lt;=210,"Elts structurels",IF(J11&lt;=230,"Local technique",IF(J11&lt;=240,"Caves et sous-sols",IF(J11&lt;=300,"Circulation",IF(J11&lt;=309,"Combles, caves et ss-sols",IF(J11&lt;=315,"Prolongt ext",IF(J11&lt;=330,"Parking ss-terrain",IF(J11&lt;=350,"Terrasse",IF(J11&lt;=405,"Vides dont trémies","Marches et rampes"))))))))))))))))))</f>
        <v>Surf spécifique (SP)</v>
      </c>
      <c r="J11" s="124">
        <v>120</v>
      </c>
      <c r="K11" s="39" t="str">
        <f>IF(J11&lt;=48,E11,"")</f>
        <v/>
      </c>
      <c r="L11" s="39">
        <f>IF($J11&lt;=193,$E11,"")</f>
        <v>18.446999999999999</v>
      </c>
      <c r="M11" s="39">
        <f>IF($J11&lt;=243,$E11,"")</f>
        <v>18.446999999999999</v>
      </c>
      <c r="N11" s="39">
        <f>IF($J11&lt;=413,$E11,"")</f>
        <v>18.446999999999999</v>
      </c>
      <c r="O11" s="135">
        <f>E11</f>
        <v>18.446999999999999</v>
      </c>
      <c r="Q11" s="1">
        <v>1</v>
      </c>
      <c r="S11" s="142" t="s">
        <v>532</v>
      </c>
      <c r="T11" s="145">
        <v>1260.441</v>
      </c>
      <c r="U11"/>
    </row>
    <row r="12" spans="1:21" ht="12.75" customHeight="1">
      <c r="A12" s="123"/>
      <c r="B12" s="44" t="s">
        <v>622</v>
      </c>
      <c r="C12" s="36" t="s">
        <v>17</v>
      </c>
      <c r="D12" s="44" t="s">
        <v>104</v>
      </c>
      <c r="E12" s="72">
        <v>26.972999999999999</v>
      </c>
      <c r="F12" s="71"/>
      <c r="G12" s="40" t="s">
        <v>49</v>
      </c>
      <c r="H12" s="85" t="s">
        <v>667</v>
      </c>
      <c r="I12" s="40" t="str">
        <f>IF(J12&lt;=20,"Surface Bureau (SB)",IF(J12&lt;=40,"Surf de Réunion (SR)",IF(J12&lt;=100,"Surf Annexe de Travail (SAT)",IF(J12&lt;=110,"Surf Légale &amp; Sociale (SLS)",IF(J12&lt;=125,"Surf spécifique (SP)",IF(J12&lt;=155,"Surf Services Généraux (SSG)",IF(J12&lt;=165,"Restauration",IF(J12&lt;=180,"Logt de fonction",IF(J12&lt;=195,"Autres surf",IF(J12&lt;=210,"Elts structurels",IF(J12&lt;=230,"Local technique",IF(J12&lt;=240,"Caves et sous-sols",IF(J12&lt;=300,"Circulation",IF(J12&lt;=309,"Combles, caves et ss-sols",IF(J12&lt;=315,"Prolongt ext",IF(J12&lt;=330,"Parking ss-terrain",IF(J12&lt;=350,"Terrasse",IF(J12&lt;=405,"Vides dont trémies","Marches et rampes"))))))))))))))))))</f>
        <v>Surf spécifique (SP)</v>
      </c>
      <c r="J12" s="124">
        <v>111</v>
      </c>
      <c r="K12" s="39" t="str">
        <f>IF(J12&lt;=48,E12,"")</f>
        <v/>
      </c>
      <c r="L12" s="39">
        <f>IF($J12&lt;=193,$E12,"")</f>
        <v>26.972999999999999</v>
      </c>
      <c r="M12" s="39">
        <f>IF($J12&lt;=243,$E12,"")</f>
        <v>26.972999999999999</v>
      </c>
      <c r="N12" s="39">
        <f>IF($J12&lt;=413,$E12,"")</f>
        <v>26.972999999999999</v>
      </c>
      <c r="P12" s="135">
        <f>E12</f>
        <v>26.972999999999999</v>
      </c>
      <c r="Q12" s="1">
        <v>1</v>
      </c>
      <c r="S12"/>
      <c r="T12" s="145"/>
      <c r="U12"/>
    </row>
    <row r="13" spans="1:21" ht="12.75" customHeight="1">
      <c r="A13" s="125"/>
      <c r="B13" s="44" t="s">
        <v>622</v>
      </c>
      <c r="C13" s="36" t="s">
        <v>17</v>
      </c>
      <c r="D13" s="44" t="s">
        <v>647</v>
      </c>
      <c r="E13" s="72">
        <v>4.8869999999999996</v>
      </c>
      <c r="F13" s="71"/>
      <c r="G13" s="40" t="s">
        <v>49</v>
      </c>
      <c r="H13" s="85" t="s">
        <v>669</v>
      </c>
      <c r="I13" s="40" t="str">
        <f>IF(J13&lt;=20,"Surface Bureau (SB)",IF(J13&lt;=40,"Surf de Réunion (SR)",IF(J13&lt;=100,"Surf Annexe de Travail (SAT)",IF(J13&lt;=110,"Surf Légale &amp; Sociale (SLS)",IF(J13&lt;=125,"Surf spécifique (SP)",IF(J13&lt;=155,"Surf Services Généraux (SSG)",IF(J13&lt;=165,"Restauration",IF(J13&lt;=180,"Logt de fonction",IF(J13&lt;=195,"Autres surf",IF(J13&lt;=210,"Elts structurels",IF(J13&lt;=230,"Local technique",IF(J13&lt;=240,"Caves et sous-sols",IF(J13&lt;=300,"Circulation",IF(J13&lt;=309,"Combles, caves et ss-sols",IF(J13&lt;=315,"Prolongt ext",IF(J13&lt;=330,"Parking ss-terrain",IF(J13&lt;=350,"Terrasse",IF(J13&lt;=405,"Vides dont trémies","Marches et rampes"))))))))))))))))))</f>
        <v>Restauration</v>
      </c>
      <c r="J13" s="124">
        <v>162</v>
      </c>
      <c r="K13" s="39" t="str">
        <f>IF(J13&lt;=48,E13,"")</f>
        <v/>
      </c>
      <c r="L13" s="39">
        <f>IF($J13&lt;=193,$E13,"")</f>
        <v>4.8869999999999996</v>
      </c>
      <c r="M13" s="39">
        <f>IF($J13&lt;=243,$E13,"")</f>
        <v>4.8869999999999996</v>
      </c>
      <c r="N13" s="39">
        <f>IF($J13&lt;=413,$E13,"")</f>
        <v>4.8869999999999996</v>
      </c>
      <c r="P13" s="135">
        <f>E13</f>
        <v>4.8869999999999996</v>
      </c>
      <c r="Q13" s="1">
        <v>1</v>
      </c>
      <c r="S13"/>
      <c r="T13" s="145"/>
      <c r="U13"/>
    </row>
    <row r="14" spans="1:21" ht="12.75" customHeight="1">
      <c r="A14" s="125"/>
      <c r="B14" s="44" t="s">
        <v>622</v>
      </c>
      <c r="C14" s="36" t="s">
        <v>17</v>
      </c>
      <c r="D14" s="44" t="s">
        <v>646</v>
      </c>
      <c r="E14" s="72">
        <v>2.8130000000000002</v>
      </c>
      <c r="F14" s="71"/>
      <c r="G14" s="40" t="s">
        <v>49</v>
      </c>
      <c r="H14" s="85" t="s">
        <v>657</v>
      </c>
      <c r="I14" s="40" t="str">
        <f>IF(J14&lt;=20,"Surface Bureau (SB)",IF(J14&lt;=40,"Surf de Réunion (SR)",IF(J14&lt;=100,"Surf Annexe de Travail (SAT)",IF(J14&lt;=110,"Surf Légale &amp; Sociale (SLS)",IF(J14&lt;=125,"Surf spécifique (SP)",IF(J14&lt;=155,"Surf Services Généraux (SSG)",IF(J14&lt;=165,"Restauration",IF(J14&lt;=180,"Logt de fonction",IF(J14&lt;=195,"Autres surf",IF(J14&lt;=210,"Elts structurels",IF(J14&lt;=230,"Local technique",IF(J14&lt;=240,"Caves et sous-sols",IF(J14&lt;=300,"Circulation",IF(J14&lt;=309,"Combles, caves et ss-sols",IF(J14&lt;=315,"Prolongt ext",IF(J14&lt;=330,"Parking ss-terrain",IF(J14&lt;=350,"Terrasse",IF(J14&lt;=405,"Vides dont trémies","Marches et rampes"))))))))))))))))))</f>
        <v>Surf spécifique (SP)</v>
      </c>
      <c r="J14" s="124">
        <v>112</v>
      </c>
      <c r="K14" s="39" t="str">
        <f>IF(J14&lt;=48,E14,"")</f>
        <v/>
      </c>
      <c r="L14" s="39">
        <f>IF($J14&lt;=193,$E14,"")</f>
        <v>2.8130000000000002</v>
      </c>
      <c r="M14" s="39">
        <f>IF($J14&lt;=243,$E14,"")</f>
        <v>2.8130000000000002</v>
      </c>
      <c r="N14" s="39">
        <f>IF($J14&lt;=413,$E14,"")</f>
        <v>2.8130000000000002</v>
      </c>
      <c r="P14" s="135">
        <f>E14</f>
        <v>2.8130000000000002</v>
      </c>
      <c r="Q14" s="1">
        <v>1</v>
      </c>
      <c r="S14"/>
      <c r="T14" s="145"/>
      <c r="U14"/>
    </row>
    <row r="15" spans="1:21" ht="12.75" customHeight="1">
      <c r="A15" s="125"/>
      <c r="B15" s="44" t="s">
        <v>622</v>
      </c>
      <c r="C15" s="36" t="s">
        <v>17</v>
      </c>
      <c r="D15" s="126" t="s">
        <v>645</v>
      </c>
      <c r="E15" s="72">
        <v>12.067</v>
      </c>
      <c r="F15" s="71">
        <v>2</v>
      </c>
      <c r="G15" s="40" t="s">
        <v>638</v>
      </c>
      <c r="H15" s="85" t="s">
        <v>118</v>
      </c>
      <c r="I15" s="40" t="str">
        <f>IF(J15&lt;=20,"Surface Bureau (SB)",IF(J15&lt;=40,"Surf de Réunion (SR)",IF(J15&lt;=100,"Surf Annexe de Travail (SAT)",IF(J15&lt;=110,"Surf Légale &amp; Sociale (SLS)",IF(J15&lt;=125,"Surf spécifique (SP)",IF(J15&lt;=155,"Surf Services Généraux (SSG)",IF(J15&lt;=165,"Restauration",IF(J15&lt;=180,"Logt de fonction",IF(J15&lt;=195,"Autres surf",IF(J15&lt;=210,"Elts structurels",IF(J15&lt;=230,"Local technique",IF(J15&lt;=240,"Caves et sous-sols",IF(J15&lt;=300,"Circulation",IF(J15&lt;=309,"Combles, caves et ss-sols",IF(J15&lt;=315,"Prolongt ext",IF(J15&lt;=330,"Parking ss-terrain",IF(J15&lt;=350,"Terrasse",IF(J15&lt;=405,"Vides dont trémies","Marches et rampes"))))))))))))))))))</f>
        <v>Surface Bureau (SB)</v>
      </c>
      <c r="J15" s="124">
        <v>1</v>
      </c>
      <c r="K15" s="39">
        <f>IF(J15&lt;=48,E15,"")</f>
        <v>12.067</v>
      </c>
      <c r="L15" s="39">
        <f>IF($J15&lt;=193,$E15,"")</f>
        <v>12.067</v>
      </c>
      <c r="M15" s="39">
        <f>IF($J15&lt;=243,$E15,"")</f>
        <v>12.067</v>
      </c>
      <c r="N15" s="39">
        <f>IF($J15&lt;=413,$E15,"")</f>
        <v>12.067</v>
      </c>
      <c r="O15" s="135">
        <f>E15</f>
        <v>12.067</v>
      </c>
      <c r="Q15" s="1">
        <v>1</v>
      </c>
      <c r="S15"/>
      <c r="T15" s="145"/>
      <c r="U15"/>
    </row>
    <row r="16" spans="1:21" ht="12.75" customHeight="1">
      <c r="A16" s="125"/>
      <c r="B16" s="44" t="s">
        <v>622</v>
      </c>
      <c r="C16" s="36" t="s">
        <v>17</v>
      </c>
      <c r="D16" s="126" t="s">
        <v>644</v>
      </c>
      <c r="E16" s="42">
        <v>11.842000000000001</v>
      </c>
      <c r="F16" s="41">
        <v>2</v>
      </c>
      <c r="G16" s="40" t="s">
        <v>638</v>
      </c>
      <c r="H16" s="85" t="s">
        <v>118</v>
      </c>
      <c r="I16" s="40" t="str">
        <f>IF(J16&lt;=20,"Surface Bureau (SB)",IF(J16&lt;=40,"Surf de Réunion (SR)",IF(J16&lt;=100,"Surf Annexe de Travail (SAT)",IF(J16&lt;=110,"Surf Légale &amp; Sociale (SLS)",IF(J16&lt;=125,"Surf spécifique (SP)",IF(J16&lt;=155,"Surf Services Généraux (SSG)",IF(J16&lt;=165,"Restauration",IF(J16&lt;=180,"Logt de fonction",IF(J16&lt;=195,"Autres surf",IF(J16&lt;=210,"Elts structurels",IF(J16&lt;=230,"Local technique",IF(J16&lt;=240,"Caves et sous-sols",IF(J16&lt;=300,"Circulation",IF(J16&lt;=309,"Combles, caves et ss-sols",IF(J16&lt;=315,"Prolongt ext",IF(J16&lt;=330,"Parking ss-terrain",IF(J16&lt;=350,"Terrasse",IF(J16&lt;=405,"Vides dont trémies","Marches et rampes"))))))))))))))))))</f>
        <v>Surface Bureau (SB)</v>
      </c>
      <c r="J16" s="124">
        <v>1</v>
      </c>
      <c r="K16" s="39">
        <f>IF(J16&lt;=48,E16,"")</f>
        <v>11.842000000000001</v>
      </c>
      <c r="L16" s="39">
        <f>IF($J16&lt;=193,$E16,"")</f>
        <v>11.842000000000001</v>
      </c>
      <c r="M16" s="39">
        <f>IF($J16&lt;=243,$E16,"")</f>
        <v>11.842000000000001</v>
      </c>
      <c r="N16" s="39">
        <f>IF($J16&lt;=413,$E16,"")</f>
        <v>11.842000000000001</v>
      </c>
      <c r="O16" s="135">
        <f>E16</f>
        <v>11.842000000000001</v>
      </c>
      <c r="Q16" s="1">
        <v>1</v>
      </c>
      <c r="S16"/>
      <c r="T16" s="145"/>
      <c r="U16"/>
    </row>
    <row r="17" spans="1:21" ht="12.75" customHeight="1">
      <c r="A17" s="125"/>
      <c r="B17" s="44" t="s">
        <v>622</v>
      </c>
      <c r="C17" s="36" t="s">
        <v>17</v>
      </c>
      <c r="D17" s="126" t="s">
        <v>643</v>
      </c>
      <c r="E17" s="42">
        <v>11.842000000000001</v>
      </c>
      <c r="F17" s="41">
        <v>2</v>
      </c>
      <c r="G17" s="40" t="s">
        <v>638</v>
      </c>
      <c r="H17" s="85" t="s">
        <v>118</v>
      </c>
      <c r="I17" s="40" t="str">
        <f>IF(J17&lt;=20,"Surface Bureau (SB)",IF(J17&lt;=40,"Surf de Réunion (SR)",IF(J17&lt;=100,"Surf Annexe de Travail (SAT)",IF(J17&lt;=110,"Surf Légale &amp; Sociale (SLS)",IF(J17&lt;=125,"Surf spécifique (SP)",IF(J17&lt;=155,"Surf Services Généraux (SSG)",IF(J17&lt;=165,"Restauration",IF(J17&lt;=180,"Logt de fonction",IF(J17&lt;=195,"Autres surf",IF(J17&lt;=210,"Elts structurels",IF(J17&lt;=230,"Local technique",IF(J17&lt;=240,"Caves et sous-sols",IF(J17&lt;=300,"Circulation",IF(J17&lt;=309,"Combles, caves et ss-sols",IF(J17&lt;=315,"Prolongt ext",IF(J17&lt;=330,"Parking ss-terrain",IF(J17&lt;=350,"Terrasse",IF(J17&lt;=405,"Vides dont trémies","Marches et rampes"))))))))))))))))))</f>
        <v>Surface Bureau (SB)</v>
      </c>
      <c r="J17" s="124">
        <v>1</v>
      </c>
      <c r="K17" s="39">
        <f>IF(J17&lt;=48,E17,"")</f>
        <v>11.842000000000001</v>
      </c>
      <c r="L17" s="39">
        <f>IF($J17&lt;=193,$E17,"")</f>
        <v>11.842000000000001</v>
      </c>
      <c r="M17" s="39">
        <f>IF($J17&lt;=243,$E17,"")</f>
        <v>11.842000000000001</v>
      </c>
      <c r="N17" s="39">
        <f>IF($J17&lt;=413,$E17,"")</f>
        <v>11.842000000000001</v>
      </c>
      <c r="O17" s="135">
        <f>E17</f>
        <v>11.842000000000001</v>
      </c>
      <c r="Q17" s="1">
        <v>1</v>
      </c>
      <c r="S17"/>
      <c r="T17" s="145"/>
      <c r="U17"/>
    </row>
    <row r="18" spans="1:21" ht="12.75" customHeight="1">
      <c r="A18" s="125"/>
      <c r="B18" s="44" t="s">
        <v>622</v>
      </c>
      <c r="C18" s="36" t="s">
        <v>17</v>
      </c>
      <c r="D18" s="126" t="s">
        <v>642</v>
      </c>
      <c r="E18" s="42">
        <v>18.498000000000001</v>
      </c>
      <c r="F18" s="41">
        <v>3</v>
      </c>
      <c r="G18" s="40" t="s">
        <v>638</v>
      </c>
      <c r="H18" s="85" t="s">
        <v>118</v>
      </c>
      <c r="I18" s="40" t="str">
        <f>IF(J18&lt;=20,"Surface Bureau (SB)",IF(J18&lt;=40,"Surf de Réunion (SR)",IF(J18&lt;=100,"Surf Annexe de Travail (SAT)",IF(J18&lt;=110,"Surf Légale &amp; Sociale (SLS)",IF(J18&lt;=125,"Surf spécifique (SP)",IF(J18&lt;=155,"Surf Services Généraux (SSG)",IF(J18&lt;=165,"Restauration",IF(J18&lt;=180,"Logt de fonction",IF(J18&lt;=195,"Autres surf",IF(J18&lt;=210,"Elts structurels",IF(J18&lt;=230,"Local technique",IF(J18&lt;=240,"Caves et sous-sols",IF(J18&lt;=300,"Circulation",IF(J18&lt;=309,"Combles, caves et ss-sols",IF(J18&lt;=315,"Prolongt ext",IF(J18&lt;=330,"Parking ss-terrain",IF(J18&lt;=350,"Terrasse",IF(J18&lt;=405,"Vides dont trémies","Marches et rampes"))))))))))))))))))</f>
        <v>Surface Bureau (SB)</v>
      </c>
      <c r="J18" s="124">
        <v>1</v>
      </c>
      <c r="K18" s="39">
        <f>IF(J18&lt;=48,E18,"")</f>
        <v>18.498000000000001</v>
      </c>
      <c r="L18" s="39">
        <f>IF($J18&lt;=193,$E18,"")</f>
        <v>18.498000000000001</v>
      </c>
      <c r="M18" s="39">
        <f>IF($J18&lt;=243,$E18,"")</f>
        <v>18.498000000000001</v>
      </c>
      <c r="N18" s="39">
        <f>IF($J18&lt;=413,$E18,"")</f>
        <v>18.498000000000001</v>
      </c>
      <c r="O18" s="135">
        <f>E18</f>
        <v>18.498000000000001</v>
      </c>
      <c r="Q18" s="1">
        <v>1</v>
      </c>
      <c r="S18"/>
      <c r="T18" s="145"/>
      <c r="U18"/>
    </row>
    <row r="19" spans="1:21" ht="12.75" customHeight="1">
      <c r="A19" s="125"/>
      <c r="B19" s="44" t="s">
        <v>622</v>
      </c>
      <c r="C19" s="36" t="s">
        <v>17</v>
      </c>
      <c r="D19" s="126" t="s">
        <v>641</v>
      </c>
      <c r="E19" s="42">
        <v>22.82</v>
      </c>
      <c r="F19" s="41">
        <v>4</v>
      </c>
      <c r="G19" s="40" t="s">
        <v>638</v>
      </c>
      <c r="H19" s="85" t="s">
        <v>118</v>
      </c>
      <c r="I19" s="40" t="str">
        <f>IF(J19&lt;=20,"Surface Bureau (SB)",IF(J19&lt;=40,"Surf de Réunion (SR)",IF(J19&lt;=100,"Surf Annexe de Travail (SAT)",IF(J19&lt;=110,"Surf Légale &amp; Sociale (SLS)",IF(J19&lt;=125,"Surf spécifique (SP)",IF(J19&lt;=155,"Surf Services Généraux (SSG)",IF(J19&lt;=165,"Restauration",IF(J19&lt;=180,"Logt de fonction",IF(J19&lt;=195,"Autres surf",IF(J19&lt;=210,"Elts structurels",IF(J19&lt;=230,"Local technique",IF(J19&lt;=240,"Caves et sous-sols",IF(J19&lt;=300,"Circulation",IF(J19&lt;=309,"Combles, caves et ss-sols",IF(J19&lt;=315,"Prolongt ext",IF(J19&lt;=330,"Parking ss-terrain",IF(J19&lt;=350,"Terrasse",IF(J19&lt;=405,"Vides dont trémies","Marches et rampes"))))))))))))))))))</f>
        <v>Surface Bureau (SB)</v>
      </c>
      <c r="J19" s="124">
        <v>1</v>
      </c>
      <c r="K19" s="39">
        <f>IF(J19&lt;=48,E19,"")</f>
        <v>22.82</v>
      </c>
      <c r="L19" s="39">
        <f>IF($J19&lt;=193,$E19,"")</f>
        <v>22.82</v>
      </c>
      <c r="M19" s="39">
        <f>IF($J19&lt;=243,$E19,"")</f>
        <v>22.82</v>
      </c>
      <c r="N19" s="39">
        <f>IF($J19&lt;=413,$E19,"")</f>
        <v>22.82</v>
      </c>
      <c r="O19" s="135">
        <f>E19</f>
        <v>22.82</v>
      </c>
      <c r="Q19" s="1">
        <v>1</v>
      </c>
    </row>
    <row r="20" spans="1:21" ht="12.75" customHeight="1">
      <c r="A20" s="125"/>
      <c r="B20" s="44" t="s">
        <v>622</v>
      </c>
      <c r="C20" s="36" t="s">
        <v>17</v>
      </c>
      <c r="D20" s="126" t="s">
        <v>640</v>
      </c>
      <c r="E20" s="42">
        <v>20.309999999999999</v>
      </c>
      <c r="F20" s="41">
        <v>3</v>
      </c>
      <c r="G20" s="40" t="s">
        <v>638</v>
      </c>
      <c r="H20" s="85" t="s">
        <v>118</v>
      </c>
      <c r="I20" s="40" t="str">
        <f>IF(J20&lt;=20,"Surface Bureau (SB)",IF(J20&lt;=40,"Surf de Réunion (SR)",IF(J20&lt;=100,"Surf Annexe de Travail (SAT)",IF(J20&lt;=110,"Surf Légale &amp; Sociale (SLS)",IF(J20&lt;=125,"Surf spécifique (SP)",IF(J20&lt;=155,"Surf Services Généraux (SSG)",IF(J20&lt;=165,"Restauration",IF(J20&lt;=180,"Logt de fonction",IF(J20&lt;=195,"Autres surf",IF(J20&lt;=210,"Elts structurels",IF(J20&lt;=230,"Local technique",IF(J20&lt;=240,"Caves et sous-sols",IF(J20&lt;=300,"Circulation",IF(J20&lt;=309,"Combles, caves et ss-sols",IF(J20&lt;=315,"Prolongt ext",IF(J20&lt;=330,"Parking ss-terrain",IF(J20&lt;=350,"Terrasse",IF(J20&lt;=405,"Vides dont trémies","Marches et rampes"))))))))))))))))))</f>
        <v>Surface Bureau (SB)</v>
      </c>
      <c r="J20" s="124">
        <v>1</v>
      </c>
      <c r="K20" s="39">
        <f>IF(J20&lt;=48,E20,"")</f>
        <v>20.309999999999999</v>
      </c>
      <c r="L20" s="39">
        <f>IF($J20&lt;=193,$E20,"")</f>
        <v>20.309999999999999</v>
      </c>
      <c r="M20" s="39">
        <f>IF($J20&lt;=243,$E20,"")</f>
        <v>20.309999999999999</v>
      </c>
      <c r="N20" s="39">
        <f>IF($J20&lt;=413,$E20,"")</f>
        <v>20.309999999999999</v>
      </c>
      <c r="O20" s="135">
        <f>E20</f>
        <v>20.309999999999999</v>
      </c>
      <c r="Q20" s="1">
        <v>1</v>
      </c>
    </row>
    <row r="21" spans="1:21" ht="12.75" customHeight="1">
      <c r="A21" s="125"/>
      <c r="B21" s="44" t="s">
        <v>622</v>
      </c>
      <c r="C21" s="36" t="s">
        <v>17</v>
      </c>
      <c r="D21" s="136" t="s">
        <v>639</v>
      </c>
      <c r="E21" s="42">
        <v>23.306000000000001</v>
      </c>
      <c r="F21" s="41"/>
      <c r="G21" s="40" t="s">
        <v>638</v>
      </c>
      <c r="H21" s="85" t="s">
        <v>118</v>
      </c>
      <c r="I21" s="40" t="str">
        <f>IF(J21&lt;=20,"Surface Bureau (SB)",IF(J21&lt;=40,"Surf de Réunion (SR)",IF(J21&lt;=100,"Surf Annexe de Travail (SAT)",IF(J21&lt;=110,"Surf Légale &amp; Sociale (SLS)",IF(J21&lt;=125,"Surf spécifique (SP)",IF(J21&lt;=155,"Surf Services Généraux (SSG)",IF(J21&lt;=165,"Restauration",IF(J21&lt;=180,"Logt de fonction",IF(J21&lt;=195,"Autres surf",IF(J21&lt;=210,"Elts structurels",IF(J21&lt;=230,"Local technique",IF(J21&lt;=240,"Caves et sous-sols",IF(J21&lt;=300,"Circulation",IF(J21&lt;=309,"Combles, caves et ss-sols",IF(J21&lt;=315,"Prolongt ext",IF(J21&lt;=330,"Parking ss-terrain",IF(J21&lt;=350,"Terrasse",IF(J21&lt;=405,"Vides dont trémies","Marches et rampes"))))))))))))))))))</f>
        <v>Surf de Réunion (SR)</v>
      </c>
      <c r="J21" s="127">
        <v>24</v>
      </c>
      <c r="K21" s="39">
        <f>IF(J21&lt;=48,E21,"")</f>
        <v>23.306000000000001</v>
      </c>
      <c r="L21" s="39">
        <f>IF($J21&lt;=193,$E21,"")</f>
        <v>23.306000000000001</v>
      </c>
      <c r="M21" s="39">
        <f>IF($J21&lt;=243,$E21,"")</f>
        <v>23.306000000000001</v>
      </c>
      <c r="N21" s="39">
        <f>IF($J21&lt;=413,$E21,"")</f>
        <v>23.306000000000001</v>
      </c>
      <c r="O21" s="135">
        <f>E21</f>
        <v>23.306000000000001</v>
      </c>
      <c r="Q21" s="1">
        <v>1</v>
      </c>
    </row>
    <row r="22" spans="1:21" ht="12.75" customHeight="1">
      <c r="A22" s="125"/>
      <c r="B22" s="44" t="s">
        <v>622</v>
      </c>
      <c r="C22" s="36" t="s">
        <v>17</v>
      </c>
      <c r="D22" s="136" t="s">
        <v>637</v>
      </c>
      <c r="E22" s="42">
        <v>4.5570000000000004</v>
      </c>
      <c r="F22" s="41"/>
      <c r="G22" s="40" t="s">
        <v>49</v>
      </c>
      <c r="H22" s="85"/>
      <c r="I22" s="40" t="str">
        <f>IF(J22&lt;=20,"Surface Bureau (SB)",IF(J22&lt;=40,"Surf de Réunion (SR)",IF(J22&lt;=100,"Surf Annexe de Travail (SAT)",IF(J22&lt;=110,"Surf Légale &amp; Sociale (SLS)",IF(J22&lt;=125,"Surf spécifique (SP)",IF(J22&lt;=155,"Surf Services Généraux (SSG)",IF(J22&lt;=165,"Restauration",IF(J22&lt;=180,"Logt de fonction",IF(J22&lt;=195,"Autres surf",IF(J22&lt;=210,"Elts structurels",IF(J22&lt;=230,"Local technique",IF(J22&lt;=240,"Caves et sous-sols",IF(J22&lt;=300,"Circulation",IF(J22&lt;=309,"Combles, caves et ss-sols",IF(J22&lt;=315,"Prolongt ext",IF(J22&lt;=330,"Parking ss-terrain",IF(J22&lt;=350,"Terrasse",IF(J22&lt;=405,"Vides dont trémies","Marches et rampes"))))))))))))))))))</f>
        <v>Surf spécifique (SP)</v>
      </c>
      <c r="J22" s="127">
        <v>120</v>
      </c>
      <c r="K22" s="39" t="str">
        <f>IF(J22&lt;=48,E22,"")</f>
        <v/>
      </c>
      <c r="L22" s="39">
        <f>IF($J22&lt;=193,$E22,"")</f>
        <v>4.5570000000000004</v>
      </c>
      <c r="M22" s="39">
        <f>IF($J22&lt;=243,$E22,"")</f>
        <v>4.5570000000000004</v>
      </c>
      <c r="N22" s="39">
        <f>IF($J22&lt;=413,$E22,"")</f>
        <v>4.5570000000000004</v>
      </c>
      <c r="P22" s="135">
        <f>E22</f>
        <v>4.5570000000000004</v>
      </c>
    </row>
    <row r="23" spans="1:21" ht="12.75" customHeight="1">
      <c r="A23" s="125"/>
      <c r="B23" s="44" t="s">
        <v>622</v>
      </c>
      <c r="C23" s="36" t="s">
        <v>17</v>
      </c>
      <c r="D23" s="136" t="s">
        <v>636</v>
      </c>
      <c r="E23" s="42">
        <v>2.097</v>
      </c>
      <c r="F23" s="41"/>
      <c r="G23" s="40" t="s">
        <v>49</v>
      </c>
      <c r="H23" s="85"/>
      <c r="I23" s="40" t="str">
        <f>IF(J23&lt;=20,"Surface Bureau (SB)",IF(J23&lt;=40,"Surf de Réunion (SR)",IF(J23&lt;=100,"Surf Annexe de Travail (SAT)",IF(J23&lt;=110,"Surf Légale &amp; Sociale (SLS)",IF(J23&lt;=125,"Surf spécifique (SP)",IF(J23&lt;=155,"Surf Services Généraux (SSG)",IF(J23&lt;=165,"Restauration",IF(J23&lt;=180,"Logt de fonction",IF(J23&lt;=195,"Autres surf",IF(J23&lt;=210,"Elts structurels",IF(J23&lt;=230,"Local technique",IF(J23&lt;=240,"Caves et sous-sols",IF(J23&lt;=300,"Circulation",IF(J23&lt;=309,"Combles, caves et ss-sols",IF(J23&lt;=315,"Prolongt ext",IF(J23&lt;=330,"Parking ss-terrain",IF(J23&lt;=350,"Terrasse",IF(J23&lt;=405,"Vides dont trémies","Marches et rampes"))))))))))))))))))</f>
        <v>Surf spécifique (SP)</v>
      </c>
      <c r="J23" s="127">
        <v>120</v>
      </c>
      <c r="K23" s="39" t="str">
        <f>IF(J23&lt;=48,E23,"")</f>
        <v/>
      </c>
      <c r="L23" s="39">
        <f>IF($J23&lt;=193,$E23,"")</f>
        <v>2.097</v>
      </c>
      <c r="M23" s="39">
        <f>IF($J23&lt;=243,$E23,"")</f>
        <v>2.097</v>
      </c>
      <c r="N23" s="39">
        <f>IF($J23&lt;=413,$E23,"")</f>
        <v>2.097</v>
      </c>
      <c r="P23" s="135">
        <f>E23</f>
        <v>2.097</v>
      </c>
    </row>
    <row r="24" spans="1:21" ht="12.75" customHeight="1">
      <c r="A24" s="125"/>
      <c r="B24" s="44" t="s">
        <v>622</v>
      </c>
      <c r="C24" s="36" t="s">
        <v>17</v>
      </c>
      <c r="D24" s="136" t="s">
        <v>635</v>
      </c>
      <c r="E24" s="42">
        <v>2.282</v>
      </c>
      <c r="F24" s="41"/>
      <c r="G24" s="40" t="s">
        <v>49</v>
      </c>
      <c r="H24" s="85"/>
      <c r="I24" s="40" t="str">
        <f>IF(J24&lt;=20,"Surface Bureau (SB)",IF(J24&lt;=40,"Surf de Réunion (SR)",IF(J24&lt;=100,"Surf Annexe de Travail (SAT)",IF(J24&lt;=110,"Surf Légale &amp; Sociale (SLS)",IF(J24&lt;=125,"Surf spécifique (SP)",IF(J24&lt;=155,"Surf Services Généraux (SSG)",IF(J24&lt;=165,"Restauration",IF(J24&lt;=180,"Logt de fonction",IF(J24&lt;=195,"Autres surf",IF(J24&lt;=210,"Elts structurels",IF(J24&lt;=230,"Local technique",IF(J24&lt;=240,"Caves et sous-sols",IF(J24&lt;=300,"Circulation",IF(J24&lt;=309,"Combles, caves et ss-sols",IF(J24&lt;=315,"Prolongt ext",IF(J24&lt;=330,"Parking ss-terrain",IF(J24&lt;=350,"Terrasse",IF(J24&lt;=405,"Vides dont trémies","Marches et rampes"))))))))))))))))))</f>
        <v>Surf spécifique (SP)</v>
      </c>
      <c r="J24" s="127">
        <v>120</v>
      </c>
      <c r="K24" s="39" t="str">
        <f>IF(J24&lt;=48,E24,"")</f>
        <v/>
      </c>
      <c r="L24" s="39">
        <f>IF($J24&lt;=193,$E24,"")</f>
        <v>2.282</v>
      </c>
      <c r="M24" s="39">
        <f>IF($J24&lt;=243,$E24,"")</f>
        <v>2.282</v>
      </c>
      <c r="N24" s="39">
        <f>IF($J24&lt;=413,$E24,"")</f>
        <v>2.282</v>
      </c>
      <c r="P24" s="135">
        <f>E24</f>
        <v>2.282</v>
      </c>
    </row>
    <row r="25" spans="1:21" ht="12.75" customHeight="1">
      <c r="A25" s="125"/>
      <c r="B25" s="44" t="s">
        <v>622</v>
      </c>
      <c r="C25" s="36" t="s">
        <v>17</v>
      </c>
      <c r="D25" s="136" t="s">
        <v>634</v>
      </c>
      <c r="E25" s="42">
        <v>14.365</v>
      </c>
      <c r="F25" s="41"/>
      <c r="G25" s="40" t="s">
        <v>49</v>
      </c>
      <c r="H25" s="85"/>
      <c r="I25" s="40" t="str">
        <f>IF(J25&lt;=20,"Surface Bureau (SB)",IF(J25&lt;=40,"Surf de Réunion (SR)",IF(J25&lt;=100,"Surf Annexe de Travail (SAT)",IF(J25&lt;=110,"Surf Légale &amp; Sociale (SLS)",IF(J25&lt;=125,"Surf spécifique (SP)",IF(J25&lt;=155,"Surf Services Généraux (SSG)",IF(J25&lt;=165,"Restauration",IF(J25&lt;=180,"Logt de fonction",IF(J25&lt;=195,"Autres surf",IF(J25&lt;=210,"Elts structurels",IF(J25&lt;=230,"Local technique",IF(J25&lt;=240,"Caves et sous-sols",IF(J25&lt;=300,"Circulation",IF(J25&lt;=309,"Combles, caves et ss-sols",IF(J25&lt;=315,"Prolongt ext",IF(J25&lt;=330,"Parking ss-terrain",IF(J25&lt;=350,"Terrasse",IF(J25&lt;=405,"Vides dont trémies","Marches et rampes"))))))))))))))))))</f>
        <v>Surf spécifique (SP)</v>
      </c>
      <c r="J25" s="127">
        <v>120</v>
      </c>
      <c r="K25" s="39" t="str">
        <f>IF(J25&lt;=48,E25,"")</f>
        <v/>
      </c>
      <c r="L25" s="39">
        <f>IF($J25&lt;=193,$E25,"")</f>
        <v>14.365</v>
      </c>
      <c r="M25" s="39">
        <f>IF($J25&lt;=243,$E25,"")</f>
        <v>14.365</v>
      </c>
      <c r="N25" s="39">
        <f>IF($J25&lt;=413,$E25,"")</f>
        <v>14.365</v>
      </c>
      <c r="P25" s="135">
        <f>E25</f>
        <v>14.365</v>
      </c>
    </row>
    <row r="26" spans="1:21" ht="12.75" customHeight="1">
      <c r="A26" s="125"/>
      <c r="B26" s="44" t="s">
        <v>622</v>
      </c>
      <c r="C26" s="36" t="s">
        <v>17</v>
      </c>
      <c r="D26" s="136" t="s">
        <v>633</v>
      </c>
      <c r="E26" s="42">
        <v>8.3339999999999996</v>
      </c>
      <c r="F26" s="41"/>
      <c r="G26" s="40" t="s">
        <v>49</v>
      </c>
      <c r="H26" s="85"/>
      <c r="I26" s="40" t="str">
        <f>IF(J26&lt;=20,"Surface Bureau (SB)",IF(J26&lt;=40,"Surf de Réunion (SR)",IF(J26&lt;=100,"Surf Annexe de Travail (SAT)",IF(J26&lt;=110,"Surf Légale &amp; Sociale (SLS)",IF(J26&lt;=125,"Surf spécifique (SP)",IF(J26&lt;=155,"Surf Services Généraux (SSG)",IF(J26&lt;=165,"Restauration",IF(J26&lt;=180,"Logt de fonction",IF(J26&lt;=195,"Autres surf",IF(J26&lt;=210,"Elts structurels",IF(J26&lt;=230,"Local technique",IF(J26&lt;=240,"Caves et sous-sols",IF(J26&lt;=300,"Circulation",IF(J26&lt;=309,"Combles, caves et ss-sols",IF(J26&lt;=315,"Prolongt ext",IF(J26&lt;=330,"Parking ss-terrain",IF(J26&lt;=350,"Terrasse",IF(J26&lt;=405,"Vides dont trémies","Marches et rampes"))))))))))))))))))</f>
        <v>Surf spécifique (SP)</v>
      </c>
      <c r="J26" s="127">
        <v>120</v>
      </c>
      <c r="K26" s="39" t="str">
        <f>IF(J26&lt;=48,E26,"")</f>
        <v/>
      </c>
      <c r="L26" s="39">
        <f>IF($J26&lt;=193,$E26,"")</f>
        <v>8.3339999999999996</v>
      </c>
      <c r="M26" s="39">
        <f>IF($J26&lt;=243,$E26,"")</f>
        <v>8.3339999999999996</v>
      </c>
      <c r="N26" s="39">
        <f>IF($J26&lt;=413,$E26,"")</f>
        <v>8.3339999999999996</v>
      </c>
      <c r="P26" s="135">
        <f>E26</f>
        <v>8.3339999999999996</v>
      </c>
    </row>
    <row r="27" spans="1:21" ht="12.75" customHeight="1">
      <c r="A27" s="125"/>
      <c r="B27" s="44" t="s">
        <v>622</v>
      </c>
      <c r="C27" s="36"/>
      <c r="D27" s="136" t="s">
        <v>632</v>
      </c>
      <c r="E27" s="42">
        <v>12.785</v>
      </c>
      <c r="F27" s="41"/>
      <c r="G27" s="40" t="s">
        <v>49</v>
      </c>
      <c r="H27" s="85" t="s">
        <v>654</v>
      </c>
      <c r="I27" s="40" t="str">
        <f>IF(J27&lt;=20,"Surface Bureau (SB)",IF(J27&lt;=40,"Surf de Réunion (SR)",IF(J27&lt;=100,"Surf Annexe de Travail (SAT)",IF(J27&lt;=110,"Surf Légale &amp; Sociale (SLS)",IF(J27&lt;=125,"Surf spécifique (SP)",IF(J27&lt;=155,"Surf Services Généraux (SSG)",IF(J27&lt;=165,"Restauration",IF(J27&lt;=180,"Logt de fonction",IF(J27&lt;=195,"Autres surf",IF(J27&lt;=210,"Elts structurels",IF(J27&lt;=230,"Local technique",IF(J27&lt;=240,"Caves et sous-sols",IF(J27&lt;=300,"Circulation",IF(J27&lt;=309,"Combles, caves et ss-sols",IF(J27&lt;=315,"Prolongt ext",IF(J27&lt;=330,"Parking ss-terrain",IF(J27&lt;=350,"Terrasse",IF(J27&lt;=405,"Vides dont trémies","Marches et rampes"))))))))))))))))))</f>
        <v>Vides dont trémies</v>
      </c>
      <c r="J27" s="127">
        <v>401</v>
      </c>
      <c r="K27" s="39" t="str">
        <f>IF(J27&lt;=48,E27,"")</f>
        <v/>
      </c>
      <c r="L27" s="39" t="str">
        <f>IF($J27&lt;=193,$E27,"")</f>
        <v/>
      </c>
      <c r="M27" s="39" t="str">
        <f>IF($J27&lt;=243,$E27,"")</f>
        <v/>
      </c>
      <c r="N27" s="39">
        <f>IF($J27&lt;=413,$E27,"")</f>
        <v>12.785</v>
      </c>
      <c r="P27" s="135">
        <f>E27</f>
        <v>12.785</v>
      </c>
      <c r="Q27" s="1">
        <v>1</v>
      </c>
    </row>
    <row r="28" spans="1:21" ht="12.75" customHeight="1">
      <c r="A28" s="125"/>
      <c r="B28" s="44" t="s">
        <v>622</v>
      </c>
      <c r="C28" s="36"/>
      <c r="D28" s="136" t="s">
        <v>631</v>
      </c>
      <c r="E28" s="42">
        <v>17.806999999999999</v>
      </c>
      <c r="F28" s="41"/>
      <c r="G28" s="40" t="s">
        <v>49</v>
      </c>
      <c r="H28" s="85" t="s">
        <v>654</v>
      </c>
      <c r="I28" s="40" t="str">
        <f>IF(J28&lt;=20,"Surface Bureau (SB)",IF(J28&lt;=40,"Surf de Réunion (SR)",IF(J28&lt;=100,"Surf Annexe de Travail (SAT)",IF(J28&lt;=110,"Surf Légale &amp; Sociale (SLS)",IF(J28&lt;=125,"Surf spécifique (SP)",IF(J28&lt;=155,"Surf Services Généraux (SSG)",IF(J28&lt;=165,"Restauration",IF(J28&lt;=180,"Logt de fonction",IF(J28&lt;=195,"Autres surf",IF(J28&lt;=210,"Elts structurels",IF(J28&lt;=230,"Local technique",IF(J28&lt;=240,"Caves et sous-sols",IF(J28&lt;=300,"Circulation",IF(J28&lt;=309,"Combles, caves et ss-sols",IF(J28&lt;=315,"Prolongt ext",IF(J28&lt;=330,"Parking ss-terrain",IF(J28&lt;=350,"Terrasse",IF(J28&lt;=405,"Vides dont trémies","Marches et rampes"))))))))))))))))))</f>
        <v>Vides dont trémies</v>
      </c>
      <c r="J28" s="127">
        <v>401</v>
      </c>
      <c r="K28" s="39" t="str">
        <f>IF(J28&lt;=48,E28,"")</f>
        <v/>
      </c>
      <c r="L28" s="39" t="str">
        <f>IF($J28&lt;=193,$E28,"")</f>
        <v/>
      </c>
      <c r="M28" s="39" t="str">
        <f>IF($J28&lt;=243,$E28,"")</f>
        <v/>
      </c>
      <c r="N28" s="39">
        <f>IF($J28&lt;=413,$E28,"")</f>
        <v>17.806999999999999</v>
      </c>
      <c r="P28" s="135">
        <f>E28</f>
        <v>17.806999999999999</v>
      </c>
      <c r="Q28" s="1">
        <v>1</v>
      </c>
    </row>
    <row r="29" spans="1:21" ht="12.75" customHeight="1">
      <c r="A29" s="125"/>
      <c r="B29" s="44" t="s">
        <v>622</v>
      </c>
      <c r="C29" s="36"/>
      <c r="D29" s="136" t="s">
        <v>630</v>
      </c>
      <c r="E29" s="42">
        <v>6.9409999999999998</v>
      </c>
      <c r="F29" s="41"/>
      <c r="G29" s="40" t="s">
        <v>49</v>
      </c>
      <c r="H29" s="85" t="s">
        <v>654</v>
      </c>
      <c r="I29" s="40" t="str">
        <f>IF(J29&lt;=20,"Surface Bureau (SB)",IF(J29&lt;=40,"Surf de Réunion (SR)",IF(J29&lt;=100,"Surf Annexe de Travail (SAT)",IF(J29&lt;=110,"Surf Légale &amp; Sociale (SLS)",IF(J29&lt;=125,"Surf spécifique (SP)",IF(J29&lt;=155,"Surf Services Généraux (SSG)",IF(J29&lt;=165,"Restauration",IF(J29&lt;=180,"Logt de fonction",IF(J29&lt;=195,"Autres surf",IF(J29&lt;=210,"Elts structurels",IF(J29&lt;=230,"Local technique",IF(J29&lt;=240,"Caves et sous-sols",IF(J29&lt;=300,"Circulation",IF(J29&lt;=309,"Combles, caves et ss-sols",IF(J29&lt;=315,"Prolongt ext",IF(J29&lt;=330,"Parking ss-terrain",IF(J29&lt;=350,"Terrasse",IF(J29&lt;=405,"Vides dont trémies","Marches et rampes"))))))))))))))))))</f>
        <v>Vides dont trémies</v>
      </c>
      <c r="J29" s="127">
        <v>401</v>
      </c>
      <c r="K29" s="39" t="str">
        <f>IF(J29&lt;=48,E29,"")</f>
        <v/>
      </c>
      <c r="L29" s="39" t="str">
        <f>IF($J29&lt;=193,$E29,"")</f>
        <v/>
      </c>
      <c r="M29" s="39" t="str">
        <f>IF($J29&lt;=243,$E29,"")</f>
        <v/>
      </c>
      <c r="N29" s="39">
        <f>IF($J29&lt;=413,$E29,"")</f>
        <v>6.9409999999999998</v>
      </c>
      <c r="P29" s="135">
        <f>E29</f>
        <v>6.9409999999999998</v>
      </c>
    </row>
    <row r="30" spans="1:21" ht="12.75" customHeight="1">
      <c r="A30" s="125"/>
      <c r="B30" s="44" t="s">
        <v>622</v>
      </c>
      <c r="C30" s="36" t="s">
        <v>12</v>
      </c>
      <c r="D30" s="136" t="s">
        <v>629</v>
      </c>
      <c r="E30" s="42">
        <v>200.93100000000001</v>
      </c>
      <c r="F30" s="41"/>
      <c r="G30" s="85" t="s">
        <v>217</v>
      </c>
      <c r="H30" s="85" t="s">
        <v>669</v>
      </c>
      <c r="I30" s="40" t="str">
        <f>IF(J30&lt;=20,"Surface Bureau (SB)",IF(J30&lt;=40,"Surf de Réunion (SR)",IF(J30&lt;=100,"Surf Annexe de Travail (SAT)",IF(J30&lt;=110,"Surf Légale &amp; Sociale (SLS)",IF(J30&lt;=125,"Surf spécifique (SP)",IF(J30&lt;=155,"Surf Services Généraux (SSG)",IF(J30&lt;=165,"Restauration",IF(J30&lt;=180,"Logt de fonction",IF(J30&lt;=195,"Autres surf",IF(J30&lt;=210,"Elts structurels",IF(J30&lt;=230,"Local technique",IF(J30&lt;=240,"Caves et sous-sols",IF(J30&lt;=300,"Circulation",IF(J30&lt;=309,"Combles, caves et ss-sols",IF(J30&lt;=315,"Prolongt ext",IF(J30&lt;=330,"Parking ss-terrain",IF(J30&lt;=350,"Terrasse",IF(J30&lt;=405,"Vides dont trémies","Marches et rampes"))))))))))))))))))</f>
        <v>Surf spécifique (SP)</v>
      </c>
      <c r="J30" s="127">
        <v>116</v>
      </c>
      <c r="K30" s="39" t="str">
        <f>IF(J30&lt;=48,E30,"")</f>
        <v/>
      </c>
      <c r="L30" s="39">
        <f>IF($J30&lt;=193,$E30,"")</f>
        <v>200.93100000000001</v>
      </c>
      <c r="M30" s="39">
        <f>IF($J30&lt;=243,$E30,"")</f>
        <v>200.93100000000001</v>
      </c>
      <c r="N30" s="39">
        <f>IF($J30&lt;=413,$E30,"")</f>
        <v>200.93100000000001</v>
      </c>
      <c r="O30" s="135">
        <f>E30</f>
        <v>200.93100000000001</v>
      </c>
      <c r="Q30" s="1">
        <v>1</v>
      </c>
    </row>
    <row r="31" spans="1:21" ht="12.75" customHeight="1">
      <c r="A31" s="125"/>
      <c r="B31" s="44" t="s">
        <v>622</v>
      </c>
      <c r="C31" s="36" t="s">
        <v>12</v>
      </c>
      <c r="D31" s="136" t="s">
        <v>628</v>
      </c>
      <c r="E31" s="42">
        <v>43</v>
      </c>
      <c r="F31" s="41"/>
      <c r="G31" s="85" t="s">
        <v>217</v>
      </c>
      <c r="H31" s="85" t="s">
        <v>671</v>
      </c>
      <c r="I31" s="40" t="str">
        <f>IF(J31&lt;=20,"Surface Bureau (SB)",IF(J31&lt;=40,"Surf de Réunion (SR)",IF(J31&lt;=100,"Surf Annexe de Travail (SAT)",IF(J31&lt;=110,"Surf Légale &amp; Sociale (SLS)",IF(J31&lt;=125,"Surf spécifique (SP)",IF(J31&lt;=155,"Surf Services Généraux (SSG)",IF(J31&lt;=165,"Restauration",IF(J31&lt;=180,"Logt de fonction",IF(J31&lt;=195,"Autres surf",IF(J31&lt;=210,"Elts structurels",IF(J31&lt;=230,"Local technique",IF(J31&lt;=240,"Caves et sous-sols",IF(J31&lt;=300,"Circulation",IF(J31&lt;=309,"Combles, caves et ss-sols",IF(J31&lt;=315,"Prolongt ext",IF(J31&lt;=330,"Parking ss-terrain",IF(J31&lt;=350,"Terrasse",IF(J31&lt;=405,"Vides dont trémies","Marches et rampes"))))))))))))))))))</f>
        <v>Surf spécifique (SP)</v>
      </c>
      <c r="J31" s="127">
        <v>116</v>
      </c>
      <c r="K31" s="39" t="str">
        <f>IF(J31&lt;=48,E31,"")</f>
        <v/>
      </c>
      <c r="L31" s="39">
        <f>IF($J31&lt;=193,$E31,"")</f>
        <v>43</v>
      </c>
      <c r="M31" s="39">
        <f>IF($J31&lt;=243,$E31,"")</f>
        <v>43</v>
      </c>
      <c r="N31" s="39">
        <f>IF($J31&lt;=413,$E31,"")</f>
        <v>43</v>
      </c>
      <c r="O31" s="135">
        <f>E31</f>
        <v>43</v>
      </c>
      <c r="Q31" s="1">
        <v>1</v>
      </c>
    </row>
    <row r="32" spans="1:21" ht="12.75" customHeight="1">
      <c r="A32" s="125"/>
      <c r="B32" s="44" t="s">
        <v>622</v>
      </c>
      <c r="C32" s="36" t="s">
        <v>12</v>
      </c>
      <c r="D32" s="136" t="s">
        <v>627</v>
      </c>
      <c r="E32" s="42">
        <v>2.464</v>
      </c>
      <c r="F32" s="41"/>
      <c r="G32" s="40" t="s">
        <v>49</v>
      </c>
      <c r="H32" s="85" t="s">
        <v>656</v>
      </c>
      <c r="I32" s="40" t="str">
        <f>IF(J32&lt;=20,"Surface Bureau (SB)",IF(J32&lt;=40,"Surf de Réunion (SR)",IF(J32&lt;=100,"Surf Annexe de Travail (SAT)",IF(J32&lt;=110,"Surf Légale &amp; Sociale (SLS)",IF(J32&lt;=125,"Surf spécifique (SP)",IF(J32&lt;=155,"Surf Services Généraux (SSG)",IF(J32&lt;=165,"Restauration",IF(J32&lt;=180,"Logt de fonction",IF(J32&lt;=195,"Autres surf",IF(J32&lt;=210,"Elts structurels",IF(J32&lt;=230,"Local technique",IF(J32&lt;=240,"Caves et sous-sols",IF(J32&lt;=300,"Circulation",IF(J32&lt;=309,"Combles, caves et ss-sols",IF(J32&lt;=315,"Prolongt ext",IF(J32&lt;=330,"Parking ss-terrain",IF(J32&lt;=350,"Terrasse",IF(J32&lt;=405,"Vides dont trémies","Marches et rampes"))))))))))))))))))</f>
        <v>Surf spécifique (SP)</v>
      </c>
      <c r="J32" s="127">
        <v>116</v>
      </c>
      <c r="K32" s="39" t="str">
        <f>IF(J32&lt;=48,E32,"")</f>
        <v/>
      </c>
      <c r="L32" s="39">
        <f>IF($J32&lt;=193,$E32,"")</f>
        <v>2.464</v>
      </c>
      <c r="M32" s="39">
        <f>IF($J32&lt;=243,$E32,"")</f>
        <v>2.464</v>
      </c>
      <c r="N32" s="39">
        <f>IF($J32&lt;=413,$E32,"")</f>
        <v>2.464</v>
      </c>
      <c r="P32" s="135">
        <f>E32</f>
        <v>2.464</v>
      </c>
      <c r="Q32" s="1">
        <v>1</v>
      </c>
    </row>
    <row r="33" spans="1:17" ht="12.75" customHeight="1">
      <c r="A33" s="125"/>
      <c r="B33" s="44" t="s">
        <v>622</v>
      </c>
      <c r="C33" s="36" t="s">
        <v>12</v>
      </c>
      <c r="D33" s="136" t="s">
        <v>626</v>
      </c>
      <c r="E33" s="42">
        <f>61.121+4.877</f>
        <v>65.998000000000005</v>
      </c>
      <c r="F33" s="41"/>
      <c r="G33" s="40" t="s">
        <v>49</v>
      </c>
      <c r="H33" s="85" t="s">
        <v>667</v>
      </c>
      <c r="I33" s="40" t="str">
        <f>IF(J33&lt;=20,"Surface Bureau (SB)",IF(J33&lt;=40,"Surf de Réunion (SR)",IF(J33&lt;=100,"Surf Annexe de Travail (SAT)",IF(J33&lt;=110,"Surf Légale &amp; Sociale (SLS)",IF(J33&lt;=125,"Surf spécifique (SP)",IF(J33&lt;=155,"Surf Services Généraux (SSG)",IF(J33&lt;=165,"Restauration",IF(J33&lt;=180,"Logt de fonction",IF(J33&lt;=195,"Autres surf",IF(J33&lt;=210,"Elts structurels",IF(J33&lt;=230,"Local technique",IF(J33&lt;=240,"Caves et sous-sols",IF(J33&lt;=300,"Circulation",IF(J33&lt;=309,"Combles, caves et ss-sols",IF(J33&lt;=315,"Prolongt ext",IF(J33&lt;=330,"Parking ss-terrain",IF(J33&lt;=350,"Terrasse",IF(J33&lt;=405,"Vides dont trémies","Marches et rampes"))))))))))))))))))</f>
        <v>Surf spécifique (SP)</v>
      </c>
      <c r="J33" s="127">
        <v>116</v>
      </c>
      <c r="K33" s="39" t="str">
        <f>IF(J33&lt;=48,E33,"")</f>
        <v/>
      </c>
      <c r="L33" s="39">
        <f>IF($J33&lt;=193,$E33,"")</f>
        <v>65.998000000000005</v>
      </c>
      <c r="M33" s="39">
        <f>IF($J33&lt;=243,$E33,"")</f>
        <v>65.998000000000005</v>
      </c>
      <c r="N33" s="39">
        <f>IF($J33&lt;=413,$E33,"")</f>
        <v>65.998000000000005</v>
      </c>
      <c r="P33" s="135">
        <f>E33</f>
        <v>65.998000000000005</v>
      </c>
      <c r="Q33" s="1">
        <v>1</v>
      </c>
    </row>
    <row r="34" spans="1:17" ht="12.75" customHeight="1">
      <c r="A34" s="125"/>
      <c r="B34" s="44" t="s">
        <v>622</v>
      </c>
      <c r="C34" s="36" t="s">
        <v>12</v>
      </c>
      <c r="D34" s="136" t="s">
        <v>625</v>
      </c>
      <c r="E34" s="42">
        <v>91.54</v>
      </c>
      <c r="F34" s="41"/>
      <c r="G34" s="85" t="s">
        <v>217</v>
      </c>
      <c r="H34" s="85" t="s">
        <v>669</v>
      </c>
      <c r="I34" s="40" t="str">
        <f>IF(J34&lt;=20,"Surface Bureau (SB)",IF(J34&lt;=40,"Surf de Réunion (SR)",IF(J34&lt;=100,"Surf Annexe de Travail (SAT)",IF(J34&lt;=110,"Surf Légale &amp; Sociale (SLS)",IF(J34&lt;=125,"Surf spécifique (SP)",IF(J34&lt;=155,"Surf Services Généraux (SSG)",IF(J34&lt;=165,"Restauration",IF(J34&lt;=180,"Logt de fonction",IF(J34&lt;=195,"Autres surf",IF(J34&lt;=210,"Elts structurels",IF(J34&lt;=230,"Local technique",IF(J34&lt;=240,"Caves et sous-sols",IF(J34&lt;=300,"Circulation",IF(J34&lt;=309,"Combles, caves et ss-sols",IF(J34&lt;=315,"Prolongt ext",IF(J34&lt;=330,"Parking ss-terrain",IF(J34&lt;=350,"Terrasse",IF(J34&lt;=405,"Vides dont trémies","Marches et rampes"))))))))))))))))))</f>
        <v>Surf spécifique (SP)</v>
      </c>
      <c r="J34" s="127">
        <v>116</v>
      </c>
      <c r="K34" s="39" t="str">
        <f>IF(J34&lt;=48,E34,"")</f>
        <v/>
      </c>
      <c r="L34" s="39">
        <f>IF($J34&lt;=193,$E34,"")</f>
        <v>91.54</v>
      </c>
      <c r="M34" s="39">
        <f>IF($J34&lt;=243,$E34,"")</f>
        <v>91.54</v>
      </c>
      <c r="N34" s="39">
        <f>IF($J34&lt;=413,$E34,"")</f>
        <v>91.54</v>
      </c>
      <c r="O34" s="135">
        <f>E34</f>
        <v>91.54</v>
      </c>
      <c r="Q34" s="1">
        <v>1</v>
      </c>
    </row>
    <row r="35" spans="1:17" ht="12.75" customHeight="1">
      <c r="A35" s="125"/>
      <c r="B35" s="44" t="s">
        <v>622</v>
      </c>
      <c r="C35" s="36" t="s">
        <v>12</v>
      </c>
      <c r="D35" s="136" t="s">
        <v>624</v>
      </c>
      <c r="E35" s="42">
        <v>139.06700000000001</v>
      </c>
      <c r="F35" s="41"/>
      <c r="G35" s="85" t="s">
        <v>217</v>
      </c>
      <c r="H35" s="85" t="s">
        <v>669</v>
      </c>
      <c r="I35" s="40" t="str">
        <f>IF(J35&lt;=20,"Surface Bureau (SB)",IF(J35&lt;=40,"Surf de Réunion (SR)",IF(J35&lt;=100,"Surf Annexe de Travail (SAT)",IF(J35&lt;=110,"Surf Légale &amp; Sociale (SLS)",IF(J35&lt;=125,"Surf spécifique (SP)",IF(J35&lt;=155,"Surf Services Généraux (SSG)",IF(J35&lt;=165,"Restauration",IF(J35&lt;=180,"Logt de fonction",IF(J35&lt;=195,"Autres surf",IF(J35&lt;=210,"Elts structurels",IF(J35&lt;=230,"Local technique",IF(J35&lt;=240,"Caves et sous-sols",IF(J35&lt;=300,"Circulation",IF(J35&lt;=309,"Combles, caves et ss-sols",IF(J35&lt;=315,"Prolongt ext",IF(J35&lt;=330,"Parking ss-terrain",IF(J35&lt;=350,"Terrasse",IF(J35&lt;=405,"Vides dont trémies","Marches et rampes"))))))))))))))))))</f>
        <v>Surf spécifique (SP)</v>
      </c>
      <c r="J35" s="127">
        <v>116</v>
      </c>
      <c r="K35" s="39" t="str">
        <f>IF(J35&lt;=48,E35,"")</f>
        <v/>
      </c>
      <c r="L35" s="39">
        <f>IF($J35&lt;=193,$E35,"")</f>
        <v>139.06700000000001</v>
      </c>
      <c r="M35" s="39">
        <f>IF($J35&lt;=243,$E35,"")</f>
        <v>139.06700000000001</v>
      </c>
      <c r="N35" s="39">
        <f>IF($J35&lt;=413,$E35,"")</f>
        <v>139.06700000000001</v>
      </c>
      <c r="O35" s="135">
        <f>E35</f>
        <v>139.06700000000001</v>
      </c>
      <c r="Q35" s="1">
        <v>1</v>
      </c>
    </row>
    <row r="36" spans="1:17" ht="12.75" customHeight="1">
      <c r="A36" s="125"/>
      <c r="B36" s="44" t="s">
        <v>622</v>
      </c>
      <c r="C36" s="36" t="s">
        <v>12</v>
      </c>
      <c r="D36" s="136" t="s">
        <v>623</v>
      </c>
      <c r="E36" s="42">
        <f>4.055+1.648+4.275</f>
        <v>9.9779999999999998</v>
      </c>
      <c r="F36" s="41"/>
      <c r="G36" s="40" t="s">
        <v>49</v>
      </c>
      <c r="H36" s="85" t="s">
        <v>657</v>
      </c>
      <c r="I36" s="40" t="str">
        <f>IF(J36&lt;=20,"Surface Bureau (SB)",IF(J36&lt;=40,"Surf de Réunion (SR)",IF(J36&lt;=100,"Surf Annexe de Travail (SAT)",IF(J36&lt;=110,"Surf Légale &amp; Sociale (SLS)",IF(J36&lt;=125,"Surf spécifique (SP)",IF(J36&lt;=155,"Surf Services Généraux (SSG)",IF(J36&lt;=165,"Restauration",IF(J36&lt;=180,"Logt de fonction",IF(J36&lt;=195,"Autres surf",IF(J36&lt;=210,"Elts structurels",IF(J36&lt;=230,"Local technique",IF(J36&lt;=240,"Caves et sous-sols",IF(J36&lt;=300,"Circulation",IF(J36&lt;=309,"Combles, caves et ss-sols",IF(J36&lt;=315,"Prolongt ext",IF(J36&lt;=330,"Parking ss-terrain",IF(J36&lt;=350,"Terrasse",IF(J36&lt;=405,"Vides dont trémies","Marches et rampes"))))))))))))))))))</f>
        <v>Surf spécifique (SP)</v>
      </c>
      <c r="J36" s="127">
        <v>112</v>
      </c>
      <c r="K36" s="39" t="str">
        <f>IF(J36&lt;=48,E36,"")</f>
        <v/>
      </c>
      <c r="L36" s="39">
        <f>IF($J36&lt;=193,$E36,"")</f>
        <v>9.9779999999999998</v>
      </c>
      <c r="M36" s="39">
        <f>IF($J36&lt;=243,$E36,"")</f>
        <v>9.9779999999999998</v>
      </c>
      <c r="N36" s="39">
        <f>IF($J36&lt;=413,$E36,"")</f>
        <v>9.9779999999999998</v>
      </c>
      <c r="P36" s="135">
        <f>E36</f>
        <v>9.9779999999999998</v>
      </c>
      <c r="Q36" s="1">
        <v>1</v>
      </c>
    </row>
    <row r="37" spans="1:17" ht="12.75" customHeight="1">
      <c r="A37" s="125"/>
      <c r="B37" s="44" t="s">
        <v>622</v>
      </c>
      <c r="C37" s="36" t="s">
        <v>12</v>
      </c>
      <c r="D37" s="136" t="s">
        <v>621</v>
      </c>
      <c r="E37" s="42">
        <f>3.517+1.636+3.81</f>
        <v>8.9629999999999992</v>
      </c>
      <c r="F37" s="41"/>
      <c r="G37" s="40" t="s">
        <v>49</v>
      </c>
      <c r="H37" s="85" t="s">
        <v>657</v>
      </c>
      <c r="I37" s="40" t="str">
        <f>IF(J37&lt;=20,"Surface Bureau (SB)",IF(J37&lt;=40,"Surf de Réunion (SR)",IF(J37&lt;=100,"Surf Annexe de Travail (SAT)",IF(J37&lt;=110,"Surf Légale &amp; Sociale (SLS)",IF(J37&lt;=125,"Surf spécifique (SP)",IF(J37&lt;=155,"Surf Services Généraux (SSG)",IF(J37&lt;=165,"Restauration",IF(J37&lt;=180,"Logt de fonction",IF(J37&lt;=195,"Autres surf",IF(J37&lt;=210,"Elts structurels",IF(J37&lt;=230,"Local technique",IF(J37&lt;=240,"Caves et sous-sols",IF(J37&lt;=300,"Circulation",IF(J37&lt;=309,"Combles, caves et ss-sols",IF(J37&lt;=315,"Prolongt ext",IF(J37&lt;=330,"Parking ss-terrain",IF(J37&lt;=350,"Terrasse",IF(J37&lt;=405,"Vides dont trémies","Marches et rampes"))))))))))))))))))</f>
        <v>Surf spécifique (SP)</v>
      </c>
      <c r="J37" s="127">
        <v>112</v>
      </c>
      <c r="K37" s="39" t="str">
        <f>IF(J37&lt;=48,E37,"")</f>
        <v/>
      </c>
      <c r="L37" s="39">
        <f>IF($J37&lt;=193,$E37,"")</f>
        <v>8.9629999999999992</v>
      </c>
      <c r="M37" s="39">
        <f>IF($J37&lt;=243,$E37,"")</f>
        <v>8.9629999999999992</v>
      </c>
      <c r="N37" s="39">
        <f>IF($J37&lt;=413,$E37,"")</f>
        <v>8.9629999999999992</v>
      </c>
      <c r="P37" s="135">
        <f>E37</f>
        <v>8.9629999999999992</v>
      </c>
      <c r="Q37" s="1">
        <v>1</v>
      </c>
    </row>
    <row r="38" spans="1:17" ht="12.75" customHeight="1" thickBot="1">
      <c r="A38" s="128"/>
      <c r="B38" s="51"/>
      <c r="C38" s="129"/>
      <c r="D38" s="129"/>
      <c r="E38" s="28"/>
      <c r="F38" s="27"/>
      <c r="G38" s="26"/>
      <c r="H38" s="26"/>
      <c r="I38" s="26"/>
      <c r="J38" s="97"/>
      <c r="K38" s="25"/>
      <c r="L38" s="25"/>
      <c r="M38" s="25"/>
      <c r="N38" s="25"/>
    </row>
    <row r="39" spans="1:17" ht="12.75" customHeight="1" thickBot="1">
      <c r="A39" s="130"/>
      <c r="B39" s="131" t="s">
        <v>620</v>
      </c>
      <c r="C39" s="131"/>
      <c r="D39" s="67"/>
      <c r="E39" s="20">
        <f>SUBTOTAL(9,E2:E38)</f>
        <v>1260.4410000000003</v>
      </c>
      <c r="F39" s="134"/>
      <c r="G39" s="68"/>
      <c r="H39" s="68"/>
      <c r="I39" s="68"/>
      <c r="J39" s="68"/>
      <c r="K39" s="19">
        <f>SUBTOTAL(9,K2:K38)</f>
        <v>120.68499999999999</v>
      </c>
      <c r="L39" s="19">
        <f>SUBTOTAL(9,L2:L38)</f>
        <v>1222.9080000000004</v>
      </c>
      <c r="M39" s="19">
        <f>SUBTOTAL(9,M2:M38)</f>
        <v>1222.9080000000004</v>
      </c>
      <c r="N39" s="19">
        <f>SUBTOTAL(9,N2:N38)</f>
        <v>1260.4410000000003</v>
      </c>
      <c r="O39" s="19">
        <f>SUBTOTAL(9,O2:O38)</f>
        <v>962.18899999999996</v>
      </c>
      <c r="P39" s="19">
        <f>SUBTOTAL(9,P2:P38)</f>
        <v>298.25200000000001</v>
      </c>
      <c r="Q39" s="1">
        <f>SUM(Q2:Q37)</f>
        <v>30</v>
      </c>
    </row>
    <row r="40" spans="1:17" ht="12.75" customHeight="1">
      <c r="A40" s="3"/>
      <c r="B40" s="3"/>
      <c r="C40" s="3"/>
      <c r="D40" s="4"/>
      <c r="E40" s="6"/>
      <c r="F40" s="5"/>
      <c r="G40" s="4"/>
      <c r="H40" s="4"/>
      <c r="I40" s="4"/>
      <c r="J40" s="3"/>
      <c r="K40" s="2"/>
      <c r="L40" s="2"/>
      <c r="M40" s="2"/>
      <c r="N40" s="2"/>
    </row>
    <row r="41" spans="1:17" ht="12.75" customHeight="1">
      <c r="A41" s="3"/>
      <c r="B41" s="3"/>
      <c r="C41" s="3"/>
      <c r="D41" s="4"/>
      <c r="E41" s="6"/>
      <c r="F41" s="5"/>
      <c r="G41" s="4"/>
      <c r="H41" s="4"/>
      <c r="I41" s="4"/>
      <c r="J41" s="3"/>
      <c r="K41" s="2"/>
      <c r="L41" s="2"/>
      <c r="M41" s="2"/>
      <c r="N41" s="2"/>
    </row>
    <row r="42" spans="1:17" ht="12.75" customHeight="1">
      <c r="A42" s="3"/>
      <c r="B42" s="3"/>
      <c r="C42" s="3"/>
      <c r="D42" s="4"/>
      <c r="E42" s="6"/>
      <c r="F42" s="5"/>
      <c r="G42" s="4"/>
      <c r="H42" s="4"/>
      <c r="I42" s="4"/>
      <c r="J42" s="3"/>
      <c r="K42" s="2"/>
      <c r="L42" s="2"/>
      <c r="M42" s="2"/>
      <c r="N42" s="2"/>
    </row>
    <row r="43" spans="1:17" ht="12.75" customHeight="1">
      <c r="A43" s="3"/>
      <c r="B43" s="3"/>
      <c r="C43" s="3"/>
      <c r="D43" s="4"/>
      <c r="E43" s="6"/>
      <c r="F43" s="5"/>
      <c r="G43" s="4"/>
      <c r="H43" s="4"/>
      <c r="I43" s="4"/>
      <c r="J43" s="3"/>
      <c r="K43" s="2"/>
      <c r="L43" s="2"/>
      <c r="M43" s="2"/>
      <c r="N43" s="2"/>
    </row>
    <row r="44" spans="1:17" ht="12.75" customHeight="1">
      <c r="A44" s="3"/>
      <c r="B44" s="3"/>
      <c r="C44" s="3"/>
      <c r="D44" s="4"/>
      <c r="E44" s="6"/>
      <c r="F44" s="5"/>
      <c r="G44" s="4"/>
      <c r="H44" s="4"/>
      <c r="I44" s="4"/>
      <c r="J44" s="3"/>
      <c r="K44" s="2"/>
      <c r="L44" s="2"/>
      <c r="M44" s="2"/>
      <c r="N44" s="2"/>
    </row>
    <row r="45" spans="1:17" ht="12.75" customHeight="1">
      <c r="A45" s="3"/>
      <c r="B45" s="3"/>
      <c r="C45" s="3"/>
      <c r="D45" s="4"/>
      <c r="E45" s="6"/>
      <c r="F45" s="5"/>
      <c r="G45" s="4"/>
      <c r="H45" s="4"/>
      <c r="I45" s="4"/>
      <c r="J45" s="3"/>
      <c r="K45" s="2"/>
      <c r="L45" s="2"/>
      <c r="M45" s="2"/>
      <c r="N45" s="2"/>
    </row>
    <row r="46" spans="1:17" ht="12.75" customHeight="1">
      <c r="A46" s="3"/>
      <c r="B46" s="3"/>
      <c r="C46" s="3"/>
      <c r="D46" s="4"/>
      <c r="E46" s="6"/>
      <c r="F46" s="5"/>
      <c r="G46" s="4"/>
      <c r="H46" s="4"/>
      <c r="I46" s="4"/>
      <c r="J46" s="3"/>
      <c r="K46" s="2"/>
      <c r="L46" s="2"/>
      <c r="M46" s="2"/>
      <c r="N46" s="2"/>
    </row>
    <row r="47" spans="1:17" ht="12.75" customHeight="1">
      <c r="A47" s="3"/>
      <c r="B47" s="3"/>
      <c r="C47" s="3"/>
      <c r="D47" s="4"/>
      <c r="E47" s="6"/>
      <c r="F47" s="5"/>
      <c r="G47" s="4"/>
      <c r="H47" s="4"/>
      <c r="I47" s="4"/>
      <c r="J47" s="3"/>
      <c r="K47" s="2"/>
      <c r="L47" s="2"/>
      <c r="M47" s="2"/>
      <c r="N47" s="2"/>
    </row>
    <row r="48" spans="1:17" ht="12.75" customHeight="1">
      <c r="A48" s="3"/>
      <c r="B48" s="3"/>
      <c r="C48" s="3"/>
      <c r="D48" s="4"/>
      <c r="E48" s="6"/>
      <c r="F48" s="5"/>
      <c r="G48" s="4"/>
      <c r="H48" s="4"/>
      <c r="I48" s="4"/>
      <c r="J48" s="3"/>
      <c r="K48" s="2"/>
      <c r="L48" s="2"/>
      <c r="M48" s="2"/>
      <c r="N48" s="2"/>
    </row>
    <row r="49" spans="1:14" ht="12.75" customHeight="1">
      <c r="A49" s="3"/>
      <c r="B49" s="3"/>
      <c r="C49" s="3"/>
      <c r="D49" s="4"/>
      <c r="E49" s="6"/>
      <c r="F49" s="5"/>
      <c r="G49" s="4"/>
      <c r="H49" s="4"/>
      <c r="I49" s="4"/>
      <c r="J49" s="3"/>
      <c r="K49" s="2"/>
      <c r="L49" s="2"/>
      <c r="M49" s="2"/>
      <c r="N49" s="2"/>
    </row>
    <row r="50" spans="1:14" ht="12.75" customHeight="1">
      <c r="A50" s="3"/>
      <c r="B50" s="3"/>
      <c r="C50" s="3"/>
      <c r="D50" s="4"/>
      <c r="E50" s="6"/>
      <c r="F50" s="5"/>
      <c r="G50" s="4"/>
      <c r="H50" s="4"/>
      <c r="I50" s="4"/>
      <c r="J50" s="3"/>
      <c r="K50" s="2"/>
      <c r="L50" s="2"/>
      <c r="M50" s="2"/>
      <c r="N50" s="2"/>
    </row>
    <row r="51" spans="1:14" ht="12.75" customHeight="1">
      <c r="A51" s="3"/>
      <c r="B51" s="3"/>
      <c r="C51" s="3"/>
      <c r="D51" s="4"/>
      <c r="E51" s="6"/>
      <c r="F51" s="5"/>
      <c r="G51" s="4"/>
      <c r="H51" s="4"/>
      <c r="I51" s="4"/>
      <c r="J51" s="3"/>
      <c r="K51" s="2"/>
      <c r="L51" s="2"/>
      <c r="M51" s="2"/>
      <c r="N51" s="2"/>
    </row>
    <row r="52" spans="1:14" ht="12.75" customHeight="1">
      <c r="A52" s="3"/>
      <c r="B52" s="3"/>
      <c r="C52" s="3"/>
      <c r="D52" s="4"/>
      <c r="E52" s="6"/>
      <c r="F52" s="5"/>
      <c r="G52" s="4"/>
      <c r="H52" s="4"/>
      <c r="I52" s="4"/>
      <c r="J52" s="3"/>
      <c r="K52" s="2"/>
      <c r="L52" s="2"/>
      <c r="M52" s="2"/>
      <c r="N52" s="2"/>
    </row>
    <row r="53" spans="1:14" ht="12.75" customHeight="1">
      <c r="A53" s="3"/>
      <c r="B53" s="3"/>
      <c r="C53" s="3"/>
      <c r="D53" s="4"/>
      <c r="E53" s="6"/>
      <c r="F53" s="5"/>
      <c r="G53" s="4"/>
      <c r="H53" s="4"/>
      <c r="I53" s="4"/>
      <c r="J53" s="3"/>
      <c r="K53" s="2"/>
      <c r="L53" s="2"/>
      <c r="M53" s="2"/>
      <c r="N53" s="2"/>
    </row>
    <row r="54" spans="1:14" ht="12.75" customHeight="1">
      <c r="A54" s="3"/>
      <c r="B54" s="3"/>
      <c r="C54" s="3"/>
      <c r="D54" s="4"/>
      <c r="E54" s="6"/>
      <c r="F54" s="5"/>
      <c r="G54" s="4"/>
      <c r="H54" s="4"/>
      <c r="I54" s="4"/>
      <c r="J54" s="3"/>
      <c r="K54" s="2"/>
      <c r="L54" s="2"/>
      <c r="M54" s="2"/>
      <c r="N54" s="2"/>
    </row>
    <row r="55" spans="1:14" ht="12.75" customHeight="1">
      <c r="A55" s="3"/>
      <c r="B55" s="3"/>
      <c r="C55" s="3"/>
      <c r="D55" s="4"/>
      <c r="E55" s="6"/>
      <c r="F55" s="5"/>
      <c r="G55" s="4"/>
      <c r="H55" s="4"/>
      <c r="I55" s="4"/>
      <c r="J55" s="3"/>
      <c r="K55" s="2"/>
      <c r="L55" s="2"/>
      <c r="M55" s="2"/>
      <c r="N55" s="2"/>
    </row>
    <row r="56" spans="1:14" ht="12.75" customHeight="1">
      <c r="A56" s="3"/>
      <c r="B56" s="3"/>
      <c r="C56" s="3"/>
      <c r="D56" s="4"/>
      <c r="E56" s="6"/>
      <c r="F56" s="5"/>
      <c r="G56" s="4"/>
      <c r="H56" s="4"/>
      <c r="I56" s="4"/>
      <c r="J56" s="3"/>
      <c r="K56" s="2"/>
      <c r="L56" s="2"/>
      <c r="M56" s="2"/>
      <c r="N56" s="2"/>
    </row>
    <row r="57" spans="1:14" ht="12.75" customHeight="1">
      <c r="A57" s="3"/>
      <c r="B57" s="3"/>
      <c r="C57" s="3"/>
      <c r="D57" s="4"/>
      <c r="E57" s="6"/>
      <c r="F57" s="5"/>
      <c r="G57" s="4"/>
      <c r="H57" s="4"/>
      <c r="I57" s="4"/>
      <c r="J57" s="3"/>
      <c r="K57" s="2"/>
      <c r="L57" s="2"/>
      <c r="M57" s="2"/>
      <c r="N57" s="2"/>
    </row>
    <row r="58" spans="1:14" ht="12.75" customHeight="1">
      <c r="A58" s="3"/>
      <c r="B58" s="3"/>
      <c r="C58" s="3"/>
      <c r="D58" s="4"/>
      <c r="E58" s="6"/>
      <c r="F58" s="5"/>
      <c r="G58" s="4"/>
      <c r="H58" s="4"/>
      <c r="I58" s="4"/>
      <c r="J58" s="3"/>
      <c r="K58" s="2"/>
      <c r="L58" s="2"/>
      <c r="M58" s="2"/>
      <c r="N58" s="2"/>
    </row>
    <row r="59" spans="1:14" ht="12.75" customHeight="1">
      <c r="A59" s="3"/>
      <c r="B59" s="3"/>
      <c r="C59" s="3"/>
      <c r="D59" s="4"/>
      <c r="E59" s="6"/>
      <c r="F59" s="5"/>
      <c r="G59" s="4"/>
      <c r="H59" s="4"/>
      <c r="I59" s="4"/>
      <c r="J59" s="3"/>
      <c r="K59" s="2"/>
      <c r="L59" s="2"/>
      <c r="M59" s="2"/>
      <c r="N59" s="2"/>
    </row>
    <row r="60" spans="1:14" ht="12.75" customHeight="1">
      <c r="A60" s="3"/>
      <c r="B60" s="3"/>
      <c r="C60" s="3"/>
      <c r="D60" s="4"/>
      <c r="E60" s="6"/>
      <c r="F60" s="5"/>
      <c r="G60" s="4"/>
      <c r="H60" s="4"/>
      <c r="I60" s="4"/>
      <c r="J60" s="3"/>
      <c r="K60" s="2"/>
      <c r="L60" s="2"/>
      <c r="M60" s="2"/>
      <c r="N60" s="2"/>
    </row>
    <row r="61" spans="1:14" ht="12.75" customHeight="1">
      <c r="A61" s="3"/>
      <c r="B61" s="3"/>
      <c r="C61" s="3"/>
      <c r="D61" s="4"/>
      <c r="E61" s="6"/>
      <c r="F61" s="5"/>
      <c r="G61" s="4"/>
      <c r="H61" s="4"/>
      <c r="I61" s="4"/>
      <c r="J61" s="3"/>
      <c r="K61" s="2"/>
      <c r="L61" s="2"/>
      <c r="M61" s="2"/>
      <c r="N61" s="2"/>
    </row>
    <row r="62" spans="1:14" ht="12.75" customHeight="1">
      <c r="A62" s="3"/>
      <c r="B62" s="3"/>
      <c r="C62" s="3"/>
      <c r="D62" s="4"/>
      <c r="E62" s="6"/>
      <c r="F62" s="5"/>
      <c r="G62" s="4"/>
      <c r="H62" s="4"/>
      <c r="I62" s="4"/>
      <c r="J62" s="3"/>
      <c r="K62" s="2"/>
      <c r="L62" s="2"/>
      <c r="M62" s="2"/>
      <c r="N62" s="2"/>
    </row>
    <row r="63" spans="1:14" ht="12.75" customHeight="1">
      <c r="A63" s="3"/>
      <c r="B63" s="3"/>
      <c r="C63" s="3"/>
      <c r="D63" s="4"/>
      <c r="E63" s="6"/>
      <c r="F63" s="5"/>
      <c r="G63" s="4"/>
      <c r="H63" s="4"/>
      <c r="I63" s="4"/>
      <c r="J63" s="3"/>
      <c r="K63" s="2"/>
      <c r="L63" s="2"/>
      <c r="M63" s="2"/>
      <c r="N63" s="2"/>
    </row>
    <row r="64" spans="1:14" ht="12.75" customHeight="1">
      <c r="A64" s="3"/>
      <c r="B64" s="3"/>
      <c r="C64" s="3"/>
      <c r="D64" s="4"/>
      <c r="E64" s="6"/>
      <c r="F64" s="5"/>
      <c r="G64" s="4"/>
      <c r="H64" s="4"/>
      <c r="I64" s="4"/>
      <c r="J64" s="3"/>
      <c r="K64" s="2"/>
      <c r="L64" s="2"/>
      <c r="M64" s="2"/>
      <c r="N64" s="2"/>
    </row>
    <row r="65" spans="1:14" ht="12.75" customHeight="1">
      <c r="A65" s="3"/>
      <c r="B65" s="3"/>
      <c r="C65" s="3"/>
      <c r="D65" s="4"/>
      <c r="E65" s="6"/>
      <c r="F65" s="5"/>
      <c r="G65" s="4"/>
      <c r="H65" s="4"/>
      <c r="I65" s="4"/>
      <c r="J65" s="3"/>
      <c r="K65" s="2"/>
      <c r="L65" s="2"/>
      <c r="M65" s="2"/>
      <c r="N65" s="2"/>
    </row>
    <row r="66" spans="1:14" ht="12.75" customHeight="1">
      <c r="A66" s="3"/>
      <c r="B66" s="3"/>
      <c r="C66" s="3"/>
      <c r="D66" s="4"/>
      <c r="E66" s="6"/>
      <c r="F66" s="5"/>
      <c r="G66" s="4"/>
      <c r="H66" s="4"/>
      <c r="I66" s="4"/>
      <c r="J66" s="3"/>
      <c r="K66" s="2"/>
      <c r="L66" s="2"/>
      <c r="M66" s="2"/>
      <c r="N66" s="2"/>
    </row>
    <row r="67" spans="1:14" ht="12.75" customHeight="1">
      <c r="A67" s="3"/>
      <c r="B67" s="3"/>
      <c r="C67" s="3"/>
      <c r="D67" s="4"/>
      <c r="E67" s="6"/>
      <c r="F67" s="5"/>
      <c r="G67" s="4"/>
      <c r="H67" s="4"/>
      <c r="I67" s="4"/>
      <c r="J67" s="3"/>
      <c r="K67" s="2"/>
      <c r="L67" s="2"/>
      <c r="M67" s="2"/>
      <c r="N67" s="2"/>
    </row>
    <row r="68" spans="1:14" ht="12.75" customHeight="1">
      <c r="A68" s="3"/>
      <c r="B68" s="3"/>
      <c r="C68" s="3"/>
      <c r="D68" s="4"/>
      <c r="E68" s="6"/>
      <c r="F68" s="5"/>
      <c r="G68" s="4"/>
      <c r="H68" s="4"/>
      <c r="I68" s="4"/>
      <c r="J68" s="3"/>
      <c r="K68" s="2"/>
      <c r="L68" s="2"/>
      <c r="M68" s="2"/>
      <c r="N68" s="2"/>
    </row>
    <row r="69" spans="1:14" ht="12.75" customHeight="1">
      <c r="A69" s="3"/>
      <c r="B69" s="3"/>
      <c r="C69" s="3"/>
      <c r="D69" s="4"/>
      <c r="E69" s="6"/>
      <c r="F69" s="5"/>
      <c r="G69" s="4"/>
      <c r="H69" s="4"/>
      <c r="I69" s="4"/>
      <c r="J69" s="3"/>
      <c r="K69" s="2"/>
      <c r="L69" s="2"/>
      <c r="M69" s="2"/>
      <c r="N69" s="2"/>
    </row>
    <row r="70" spans="1:14" ht="12.75" customHeight="1">
      <c r="A70" s="3"/>
      <c r="B70" s="3"/>
      <c r="C70" s="3"/>
      <c r="D70" s="4"/>
      <c r="E70" s="6"/>
      <c r="F70" s="5"/>
      <c r="G70" s="4"/>
      <c r="H70" s="4"/>
      <c r="I70" s="4"/>
      <c r="J70" s="3"/>
      <c r="K70" s="2"/>
      <c r="L70" s="2"/>
      <c r="M70" s="2"/>
      <c r="N70" s="2"/>
    </row>
    <row r="71" spans="1:14" ht="12.75" customHeight="1">
      <c r="A71" s="3"/>
      <c r="B71" s="3"/>
      <c r="C71" s="3"/>
      <c r="D71" s="4"/>
      <c r="E71" s="6"/>
      <c r="F71" s="5"/>
      <c r="G71" s="4"/>
      <c r="H71" s="4"/>
      <c r="I71" s="4"/>
      <c r="J71" s="3"/>
      <c r="K71" s="2"/>
      <c r="L71" s="2"/>
      <c r="M71" s="2"/>
      <c r="N71" s="2"/>
    </row>
    <row r="72" spans="1:14" ht="12.75" customHeight="1">
      <c r="A72" s="3"/>
      <c r="B72" s="3"/>
      <c r="C72" s="3"/>
      <c r="D72" s="4"/>
      <c r="E72" s="6"/>
      <c r="F72" s="5"/>
      <c r="G72" s="4"/>
      <c r="H72" s="4"/>
      <c r="I72" s="4"/>
      <c r="J72" s="3"/>
      <c r="K72" s="2"/>
      <c r="L72" s="2"/>
      <c r="M72" s="2"/>
      <c r="N72" s="2"/>
    </row>
    <row r="73" spans="1:14" ht="12.75" customHeight="1">
      <c r="A73" s="3"/>
      <c r="B73" s="3"/>
      <c r="C73" s="3"/>
      <c r="D73" s="4"/>
      <c r="E73" s="6"/>
      <c r="F73" s="5"/>
      <c r="G73" s="4"/>
      <c r="H73" s="4"/>
      <c r="I73" s="4"/>
      <c r="J73" s="3"/>
      <c r="K73" s="2"/>
      <c r="L73" s="2"/>
      <c r="M73" s="2"/>
      <c r="N73" s="2"/>
    </row>
    <row r="74" spans="1:14" ht="12.75" customHeight="1">
      <c r="A74" s="3"/>
      <c r="B74" s="3"/>
      <c r="C74" s="3"/>
      <c r="D74" s="4"/>
      <c r="E74" s="6"/>
      <c r="F74" s="5"/>
      <c r="G74" s="4"/>
      <c r="H74" s="4"/>
      <c r="I74" s="4"/>
      <c r="J74" s="3"/>
      <c r="K74" s="2"/>
      <c r="L74" s="2"/>
      <c r="M74" s="2"/>
      <c r="N74" s="2"/>
    </row>
    <row r="75" spans="1:14" ht="12.75" customHeight="1">
      <c r="A75" s="3"/>
      <c r="B75" s="3"/>
      <c r="C75" s="3"/>
      <c r="D75" s="4"/>
      <c r="E75" s="6"/>
      <c r="F75" s="5"/>
      <c r="G75" s="4"/>
      <c r="H75" s="4"/>
      <c r="I75" s="4"/>
      <c r="J75" s="3"/>
      <c r="K75" s="2"/>
      <c r="L75" s="2"/>
      <c r="M75" s="2"/>
      <c r="N75" s="2"/>
    </row>
    <row r="76" spans="1:14" ht="12.75" customHeight="1">
      <c r="A76" s="3"/>
      <c r="B76" s="3"/>
      <c r="C76" s="3"/>
      <c r="D76" s="4"/>
      <c r="E76" s="6"/>
      <c r="F76" s="5"/>
      <c r="G76" s="4"/>
      <c r="H76" s="4"/>
      <c r="I76" s="4"/>
      <c r="J76" s="3"/>
      <c r="K76" s="2"/>
      <c r="L76" s="2"/>
      <c r="M76" s="2"/>
      <c r="N76" s="2"/>
    </row>
    <row r="77" spans="1:14" ht="12.75" customHeight="1">
      <c r="A77" s="3"/>
      <c r="B77" s="3"/>
      <c r="C77" s="3"/>
      <c r="D77" s="4"/>
      <c r="E77" s="6"/>
      <c r="F77" s="5"/>
      <c r="G77" s="4"/>
      <c r="H77" s="4"/>
      <c r="I77" s="4"/>
      <c r="J77" s="3"/>
      <c r="K77" s="2"/>
      <c r="L77" s="2"/>
      <c r="M77" s="2"/>
      <c r="N77" s="2"/>
    </row>
    <row r="78" spans="1:14" ht="12.75" customHeight="1">
      <c r="A78" s="3"/>
      <c r="B78" s="3"/>
      <c r="C78" s="3"/>
      <c r="D78" s="4"/>
      <c r="E78" s="6"/>
      <c r="F78" s="5"/>
      <c r="G78" s="4"/>
      <c r="H78" s="4"/>
      <c r="I78" s="4"/>
      <c r="J78" s="3"/>
      <c r="K78" s="2"/>
      <c r="L78" s="2"/>
      <c r="M78" s="2"/>
      <c r="N78" s="2"/>
    </row>
    <row r="79" spans="1:14" ht="12.75" customHeight="1">
      <c r="A79" s="3"/>
      <c r="B79" s="3"/>
      <c r="C79" s="3"/>
      <c r="D79" s="4"/>
      <c r="E79" s="6"/>
      <c r="F79" s="5"/>
      <c r="G79" s="4"/>
      <c r="H79" s="4"/>
      <c r="I79" s="4"/>
      <c r="J79" s="3"/>
      <c r="K79" s="2"/>
      <c r="L79" s="2"/>
      <c r="M79" s="2"/>
      <c r="N79" s="2"/>
    </row>
    <row r="80" spans="1:14" ht="12.75" customHeight="1">
      <c r="A80" s="3"/>
      <c r="B80" s="3"/>
      <c r="C80" s="3"/>
      <c r="D80" s="4"/>
      <c r="E80" s="6"/>
      <c r="F80" s="5"/>
      <c r="G80" s="4"/>
      <c r="H80" s="4"/>
      <c r="I80" s="4"/>
      <c r="J80" s="3"/>
      <c r="K80" s="2"/>
      <c r="L80" s="2"/>
      <c r="M80" s="2"/>
      <c r="N80" s="2"/>
    </row>
    <row r="81" spans="1:14" ht="12.75" customHeight="1">
      <c r="A81" s="3"/>
      <c r="B81" s="3"/>
      <c r="C81" s="3"/>
      <c r="D81" s="4"/>
      <c r="E81" s="6"/>
      <c r="F81" s="5"/>
      <c r="G81" s="4"/>
      <c r="H81" s="4"/>
      <c r="I81" s="4"/>
      <c r="J81" s="3"/>
      <c r="K81" s="2"/>
      <c r="L81" s="2"/>
      <c r="M81" s="2"/>
      <c r="N81" s="2"/>
    </row>
    <row r="82" spans="1:14" ht="12.75" customHeight="1">
      <c r="A82" s="3"/>
      <c r="B82" s="3"/>
      <c r="C82" s="3"/>
      <c r="D82" s="4"/>
      <c r="E82" s="6"/>
      <c r="F82" s="5"/>
      <c r="G82" s="4"/>
      <c r="H82" s="4"/>
      <c r="I82" s="4"/>
      <c r="J82" s="3"/>
      <c r="K82" s="2"/>
      <c r="L82" s="2"/>
      <c r="M82" s="2"/>
      <c r="N82" s="2"/>
    </row>
    <row r="83" spans="1:14" ht="12.75" customHeight="1">
      <c r="A83" s="3"/>
      <c r="B83" s="3"/>
      <c r="C83" s="3"/>
      <c r="D83" s="4"/>
      <c r="E83" s="6"/>
      <c r="F83" s="5"/>
      <c r="G83" s="4"/>
      <c r="H83" s="4"/>
      <c r="I83" s="4"/>
      <c r="J83" s="3"/>
      <c r="K83" s="2"/>
      <c r="L83" s="2"/>
      <c r="M83" s="2"/>
      <c r="N83" s="2"/>
    </row>
    <row r="84" spans="1:14" ht="12.75" customHeight="1">
      <c r="A84" s="3"/>
      <c r="B84" s="3"/>
      <c r="C84" s="3"/>
      <c r="D84" s="4"/>
      <c r="E84" s="6"/>
      <c r="F84" s="5"/>
      <c r="G84" s="4"/>
      <c r="H84" s="4"/>
      <c r="I84" s="4"/>
      <c r="J84" s="3"/>
      <c r="K84" s="2"/>
      <c r="L84" s="2"/>
      <c r="M84" s="2"/>
      <c r="N84" s="2"/>
    </row>
    <row r="85" spans="1:14" ht="12.75" customHeight="1">
      <c r="A85" s="3"/>
      <c r="B85" s="3"/>
      <c r="C85" s="3"/>
      <c r="D85" s="4"/>
      <c r="E85" s="6"/>
      <c r="F85" s="5"/>
      <c r="G85" s="4"/>
      <c r="H85" s="4"/>
      <c r="I85" s="4"/>
      <c r="J85" s="3"/>
      <c r="K85" s="2"/>
      <c r="L85" s="2"/>
      <c r="M85" s="2"/>
      <c r="N85" s="2"/>
    </row>
    <row r="86" spans="1:14" ht="12.75" customHeight="1">
      <c r="A86" s="3"/>
      <c r="B86" s="3"/>
      <c r="C86" s="3"/>
      <c r="D86" s="4"/>
      <c r="E86" s="6"/>
      <c r="F86" s="5"/>
      <c r="G86" s="4"/>
      <c r="H86" s="4"/>
      <c r="I86" s="4"/>
      <c r="J86" s="3"/>
      <c r="K86" s="2"/>
      <c r="L86" s="2"/>
      <c r="M86" s="2"/>
      <c r="N86" s="2"/>
    </row>
    <row r="87" spans="1:14" ht="12.75" customHeight="1">
      <c r="A87" s="3"/>
      <c r="B87" s="3"/>
      <c r="C87" s="3"/>
      <c r="D87" s="4"/>
      <c r="E87" s="6"/>
      <c r="F87" s="5"/>
      <c r="G87" s="4"/>
      <c r="H87" s="4"/>
      <c r="I87" s="4"/>
      <c r="J87" s="3"/>
      <c r="K87" s="2"/>
      <c r="L87" s="2"/>
      <c r="M87" s="2"/>
      <c r="N87" s="2"/>
    </row>
    <row r="88" spans="1:14" ht="12.75" customHeight="1">
      <c r="A88" s="3"/>
      <c r="B88" s="3"/>
      <c r="C88" s="3"/>
      <c r="D88" s="4"/>
      <c r="E88" s="6"/>
      <c r="F88" s="5"/>
      <c r="G88" s="4"/>
      <c r="H88" s="4"/>
      <c r="I88" s="4"/>
      <c r="J88" s="3"/>
      <c r="K88" s="2"/>
      <c r="L88" s="2"/>
      <c r="M88" s="2"/>
      <c r="N88" s="2"/>
    </row>
    <row r="89" spans="1:14" ht="12.75" customHeight="1">
      <c r="A89" s="3"/>
      <c r="B89" s="3"/>
      <c r="C89" s="3"/>
      <c r="D89" s="4"/>
      <c r="E89" s="6"/>
      <c r="F89" s="5"/>
      <c r="G89" s="4"/>
      <c r="H89" s="4"/>
      <c r="I89" s="4"/>
      <c r="J89" s="3"/>
      <c r="K89" s="2"/>
      <c r="L89" s="2"/>
      <c r="M89" s="2"/>
      <c r="N89" s="2"/>
    </row>
    <row r="90" spans="1:14" ht="12.75" customHeight="1">
      <c r="A90" s="3"/>
      <c r="B90" s="3"/>
      <c r="C90" s="3"/>
      <c r="D90" s="4"/>
      <c r="E90" s="6"/>
      <c r="F90" s="5"/>
      <c r="G90" s="4"/>
      <c r="H90" s="4"/>
      <c r="I90" s="4"/>
      <c r="J90" s="3"/>
      <c r="K90" s="2"/>
      <c r="L90" s="2"/>
      <c r="M90" s="2"/>
      <c r="N90" s="2"/>
    </row>
    <row r="91" spans="1:14" ht="12.75" customHeight="1">
      <c r="A91" s="3"/>
      <c r="B91" s="3"/>
      <c r="C91" s="3"/>
      <c r="D91" s="4"/>
      <c r="E91" s="6"/>
      <c r="F91" s="5"/>
      <c r="G91" s="4"/>
      <c r="H91" s="4"/>
      <c r="I91" s="4"/>
      <c r="J91" s="3"/>
      <c r="K91" s="2"/>
      <c r="L91" s="2"/>
      <c r="M91" s="2"/>
      <c r="N91" s="2"/>
    </row>
    <row r="92" spans="1:14" ht="12.75" customHeight="1">
      <c r="A92" s="3"/>
      <c r="B92" s="3"/>
      <c r="C92" s="3"/>
      <c r="D92" s="4"/>
      <c r="E92" s="6"/>
      <c r="F92" s="5"/>
      <c r="G92" s="4"/>
      <c r="H92" s="4"/>
      <c r="I92" s="4"/>
      <c r="J92" s="3"/>
      <c r="K92" s="2"/>
      <c r="L92" s="2"/>
      <c r="M92" s="2"/>
      <c r="N92" s="2"/>
    </row>
    <row r="93" spans="1:14" ht="12.75" customHeight="1">
      <c r="A93" s="3"/>
      <c r="B93" s="3"/>
      <c r="C93" s="3"/>
      <c r="D93" s="4"/>
      <c r="E93" s="6"/>
      <c r="F93" s="5"/>
      <c r="G93" s="4"/>
      <c r="H93" s="4"/>
      <c r="I93" s="4"/>
      <c r="J93" s="3"/>
      <c r="K93" s="2"/>
      <c r="L93" s="2"/>
      <c r="M93" s="2"/>
      <c r="N93" s="2"/>
    </row>
    <row r="94" spans="1:14" ht="12.75" customHeight="1">
      <c r="A94" s="3"/>
      <c r="B94" s="3"/>
      <c r="C94" s="3"/>
      <c r="D94" s="4"/>
      <c r="E94" s="6"/>
      <c r="F94" s="5"/>
      <c r="G94" s="4"/>
      <c r="H94" s="4"/>
      <c r="I94" s="4"/>
      <c r="J94" s="3"/>
      <c r="K94" s="2"/>
      <c r="L94" s="2"/>
      <c r="M94" s="2"/>
      <c r="N94" s="2"/>
    </row>
    <row r="95" spans="1:14" ht="12.75" customHeight="1">
      <c r="A95" s="3"/>
      <c r="B95" s="3"/>
      <c r="C95" s="3"/>
      <c r="D95" s="4"/>
      <c r="E95" s="6"/>
      <c r="F95" s="5"/>
      <c r="G95" s="4"/>
      <c r="H95" s="4"/>
      <c r="I95" s="4"/>
      <c r="J95" s="3"/>
      <c r="K95" s="2"/>
      <c r="L95" s="2"/>
      <c r="M95" s="2"/>
      <c r="N95" s="2"/>
    </row>
    <row r="96" spans="1:14" ht="12.75" customHeight="1">
      <c r="A96" s="3"/>
      <c r="B96" s="3"/>
      <c r="C96" s="3"/>
      <c r="D96" s="4"/>
      <c r="E96" s="6"/>
      <c r="F96" s="5"/>
      <c r="G96" s="4"/>
      <c r="H96" s="4"/>
      <c r="I96" s="4"/>
      <c r="J96" s="3"/>
      <c r="K96" s="2"/>
      <c r="L96" s="2"/>
      <c r="M96" s="2"/>
      <c r="N96" s="2"/>
    </row>
    <row r="97" spans="1:14" ht="12.75" customHeight="1">
      <c r="A97" s="3"/>
      <c r="B97" s="3"/>
      <c r="C97" s="3"/>
      <c r="D97" s="4"/>
      <c r="E97" s="6"/>
      <c r="F97" s="5"/>
      <c r="G97" s="4"/>
      <c r="H97" s="4"/>
      <c r="I97" s="4"/>
      <c r="J97" s="3"/>
      <c r="K97" s="2"/>
      <c r="L97" s="2"/>
      <c r="M97" s="2"/>
      <c r="N97" s="2"/>
    </row>
    <row r="98" spans="1:14" ht="12.75" customHeight="1">
      <c r="A98" s="3"/>
      <c r="B98" s="3"/>
      <c r="C98" s="3"/>
      <c r="D98" s="4"/>
      <c r="E98" s="6"/>
      <c r="F98" s="5"/>
      <c r="G98" s="4"/>
      <c r="H98" s="4"/>
      <c r="I98" s="4"/>
      <c r="J98" s="3"/>
      <c r="K98" s="2"/>
      <c r="L98" s="2"/>
      <c r="M98" s="2"/>
      <c r="N98" s="2"/>
    </row>
    <row r="99" spans="1:14" ht="12.75" customHeight="1">
      <c r="A99" s="3"/>
      <c r="B99" s="3"/>
      <c r="C99" s="3"/>
      <c r="D99" s="4"/>
      <c r="E99" s="6"/>
      <c r="F99" s="5"/>
      <c r="G99" s="4"/>
      <c r="H99" s="4"/>
      <c r="I99" s="4"/>
      <c r="J99" s="3"/>
      <c r="K99" s="2"/>
      <c r="L99" s="2"/>
      <c r="M99" s="2"/>
      <c r="N99" s="2"/>
    </row>
    <row r="100" spans="1:14" ht="12.75" customHeight="1">
      <c r="A100" s="3"/>
      <c r="B100" s="3"/>
      <c r="C100" s="3"/>
      <c r="D100" s="4"/>
      <c r="E100" s="6"/>
      <c r="F100" s="5"/>
      <c r="G100" s="4"/>
      <c r="H100" s="4"/>
      <c r="I100" s="4"/>
      <c r="J100" s="3"/>
      <c r="K100" s="2"/>
      <c r="L100" s="2"/>
      <c r="M100" s="2"/>
      <c r="N100" s="2"/>
    </row>
    <row r="101" spans="1:14" ht="12.75" customHeight="1">
      <c r="A101" s="3"/>
      <c r="B101" s="3"/>
      <c r="C101" s="3"/>
      <c r="D101" s="4"/>
      <c r="E101" s="6"/>
      <c r="F101" s="5"/>
      <c r="G101" s="4"/>
      <c r="H101" s="4"/>
      <c r="I101" s="4"/>
      <c r="J101" s="3"/>
      <c r="K101" s="2"/>
      <c r="L101" s="2"/>
      <c r="M101" s="2"/>
      <c r="N101" s="2"/>
    </row>
    <row r="102" spans="1:14" ht="12.75" customHeight="1">
      <c r="A102" s="3"/>
      <c r="B102" s="3"/>
      <c r="C102" s="3"/>
      <c r="D102" s="4"/>
      <c r="E102" s="6"/>
      <c r="F102" s="5"/>
      <c r="G102" s="4"/>
      <c r="H102" s="4"/>
      <c r="I102" s="4"/>
      <c r="J102" s="3"/>
      <c r="K102" s="2"/>
      <c r="L102" s="2"/>
      <c r="M102" s="2"/>
      <c r="N102" s="2"/>
    </row>
    <row r="103" spans="1:14" ht="12.75" customHeight="1">
      <c r="A103" s="3"/>
      <c r="B103" s="3"/>
      <c r="C103" s="3"/>
      <c r="D103" s="4"/>
      <c r="E103" s="6"/>
      <c r="F103" s="5"/>
      <c r="G103" s="4"/>
      <c r="H103" s="4"/>
      <c r="I103" s="4"/>
      <c r="J103" s="3"/>
      <c r="K103" s="2"/>
      <c r="L103" s="2"/>
      <c r="M103" s="2"/>
      <c r="N103" s="2"/>
    </row>
    <row r="104" spans="1:14" ht="12.75" customHeight="1">
      <c r="A104" s="3"/>
      <c r="B104" s="3"/>
      <c r="C104" s="3"/>
      <c r="D104" s="4"/>
      <c r="E104" s="6"/>
      <c r="F104" s="5"/>
      <c r="G104" s="4"/>
      <c r="H104" s="4"/>
      <c r="I104" s="4"/>
      <c r="J104" s="3"/>
      <c r="K104" s="2"/>
      <c r="L104" s="2"/>
      <c r="M104" s="2"/>
      <c r="N104" s="2"/>
    </row>
    <row r="105" spans="1:14" ht="12.75" customHeight="1">
      <c r="A105" s="3"/>
      <c r="B105" s="3"/>
      <c r="C105" s="3"/>
      <c r="D105" s="4"/>
      <c r="E105" s="6"/>
      <c r="F105" s="5"/>
      <c r="G105" s="4"/>
      <c r="H105" s="4"/>
      <c r="I105" s="4"/>
      <c r="J105" s="3"/>
      <c r="K105" s="2"/>
      <c r="L105" s="2"/>
      <c r="M105" s="2"/>
      <c r="N105" s="2"/>
    </row>
    <row r="106" spans="1:14" ht="12.75" customHeight="1">
      <c r="A106" s="3"/>
      <c r="B106" s="3"/>
      <c r="C106" s="3"/>
      <c r="D106" s="4"/>
      <c r="E106" s="6"/>
      <c r="F106" s="5"/>
      <c r="G106" s="4"/>
      <c r="H106" s="4"/>
      <c r="I106" s="4"/>
      <c r="J106" s="3"/>
      <c r="K106" s="2"/>
      <c r="L106" s="2"/>
      <c r="M106" s="2"/>
      <c r="N106" s="2"/>
    </row>
    <row r="107" spans="1:14" ht="12.75" customHeight="1">
      <c r="A107" s="3"/>
      <c r="B107" s="3"/>
      <c r="C107" s="3"/>
      <c r="D107" s="4"/>
      <c r="E107" s="6"/>
      <c r="F107" s="5"/>
      <c r="G107" s="4"/>
      <c r="H107" s="4"/>
      <c r="I107" s="4"/>
      <c r="J107" s="3"/>
      <c r="K107" s="2"/>
      <c r="L107" s="2"/>
      <c r="M107" s="2"/>
      <c r="N107" s="2"/>
    </row>
    <row r="108" spans="1:14" ht="12.75" customHeight="1">
      <c r="A108" s="3"/>
      <c r="B108" s="3"/>
      <c r="C108" s="3"/>
      <c r="D108" s="4"/>
      <c r="E108" s="6"/>
      <c r="F108" s="5"/>
      <c r="G108" s="4"/>
      <c r="H108" s="4"/>
      <c r="I108" s="4"/>
      <c r="J108" s="3"/>
      <c r="K108" s="2"/>
      <c r="L108" s="2"/>
      <c r="M108" s="2"/>
      <c r="N108" s="2"/>
    </row>
    <row r="109" spans="1:14" ht="12.75" customHeight="1">
      <c r="A109" s="3"/>
      <c r="B109" s="3"/>
      <c r="C109" s="3"/>
      <c r="D109" s="4"/>
      <c r="E109" s="6"/>
      <c r="F109" s="5"/>
      <c r="G109" s="4"/>
      <c r="H109" s="4"/>
      <c r="I109" s="4"/>
      <c r="J109" s="3"/>
      <c r="K109" s="2"/>
      <c r="L109" s="2"/>
      <c r="M109" s="2"/>
      <c r="N109" s="2"/>
    </row>
    <row r="110" spans="1:14" ht="12.75" customHeight="1">
      <c r="A110" s="3"/>
      <c r="B110" s="3"/>
      <c r="C110" s="3"/>
      <c r="D110" s="4"/>
      <c r="E110" s="6"/>
      <c r="F110" s="5"/>
      <c r="G110" s="4"/>
      <c r="H110" s="4"/>
      <c r="I110" s="4"/>
      <c r="J110" s="3"/>
      <c r="K110" s="2"/>
      <c r="L110" s="2"/>
      <c r="M110" s="2"/>
      <c r="N110" s="2"/>
    </row>
    <row r="111" spans="1:14" ht="12.75" customHeight="1">
      <c r="A111" s="3"/>
      <c r="B111" s="3"/>
      <c r="C111" s="3"/>
      <c r="D111" s="4"/>
      <c r="E111" s="6"/>
      <c r="F111" s="5"/>
      <c r="G111" s="4"/>
      <c r="H111" s="4"/>
      <c r="I111" s="4"/>
      <c r="J111" s="3"/>
      <c r="K111" s="2"/>
      <c r="L111" s="2"/>
      <c r="M111" s="2"/>
      <c r="N111" s="2"/>
    </row>
    <row r="112" spans="1:14" ht="12.75" customHeight="1">
      <c r="A112" s="3"/>
      <c r="B112" s="3"/>
      <c r="C112" s="3"/>
      <c r="D112" s="4"/>
      <c r="E112" s="6"/>
      <c r="F112" s="5"/>
      <c r="G112" s="4"/>
      <c r="H112" s="4"/>
      <c r="I112" s="4"/>
      <c r="J112" s="3"/>
      <c r="K112" s="2"/>
      <c r="L112" s="2"/>
      <c r="M112" s="2"/>
      <c r="N112" s="2"/>
    </row>
    <row r="113" spans="1:14" ht="12.75" customHeight="1">
      <c r="A113" s="3"/>
      <c r="B113" s="3"/>
      <c r="C113" s="3"/>
      <c r="D113" s="4"/>
      <c r="E113" s="6"/>
      <c r="F113" s="5"/>
      <c r="G113" s="4"/>
      <c r="H113" s="4"/>
      <c r="I113" s="4"/>
      <c r="J113" s="3"/>
      <c r="K113" s="2"/>
      <c r="L113" s="2"/>
      <c r="M113" s="2"/>
      <c r="N113" s="2"/>
    </row>
    <row r="114" spans="1:14" ht="12.75" customHeight="1">
      <c r="A114" s="3"/>
      <c r="B114" s="3"/>
      <c r="C114" s="3"/>
      <c r="D114" s="4"/>
      <c r="E114" s="6"/>
      <c r="F114" s="5"/>
      <c r="G114" s="4"/>
      <c r="H114" s="4"/>
      <c r="I114" s="4"/>
      <c r="J114" s="3"/>
      <c r="K114" s="2"/>
      <c r="L114" s="2"/>
      <c r="M114" s="2"/>
      <c r="N114" s="2"/>
    </row>
    <row r="115" spans="1:14" ht="12.75" customHeight="1">
      <c r="A115" s="3"/>
      <c r="B115" s="3"/>
      <c r="C115" s="3"/>
      <c r="D115" s="4"/>
      <c r="E115" s="6"/>
      <c r="F115" s="5"/>
      <c r="G115" s="4"/>
      <c r="H115" s="4"/>
      <c r="I115" s="4"/>
      <c r="J115" s="3"/>
      <c r="K115" s="2"/>
      <c r="L115" s="2"/>
      <c r="M115" s="2"/>
      <c r="N115" s="2"/>
    </row>
    <row r="116" spans="1:14" ht="12.75" customHeight="1">
      <c r="A116" s="3"/>
      <c r="B116" s="3"/>
      <c r="C116" s="3"/>
      <c r="D116" s="4"/>
      <c r="E116" s="6"/>
      <c r="F116" s="5"/>
      <c r="G116" s="4"/>
      <c r="H116" s="4"/>
      <c r="I116" s="4"/>
      <c r="J116" s="3"/>
      <c r="K116" s="2"/>
      <c r="L116" s="2"/>
      <c r="M116" s="2"/>
      <c r="N116" s="2"/>
    </row>
    <row r="117" spans="1:14" ht="12.75" customHeight="1">
      <c r="A117" s="3"/>
      <c r="B117" s="3"/>
      <c r="C117" s="3"/>
      <c r="D117" s="4"/>
      <c r="E117" s="6"/>
      <c r="F117" s="5"/>
      <c r="G117" s="4"/>
      <c r="H117" s="4"/>
      <c r="I117" s="4"/>
      <c r="J117" s="3"/>
      <c r="K117" s="2"/>
      <c r="L117" s="2"/>
      <c r="M117" s="2"/>
      <c r="N117" s="2"/>
    </row>
    <row r="118" spans="1:14" ht="12.75" customHeight="1">
      <c r="A118" s="3"/>
      <c r="B118" s="3"/>
      <c r="C118" s="3"/>
      <c r="D118" s="4"/>
      <c r="E118" s="6"/>
      <c r="F118" s="5"/>
      <c r="G118" s="4"/>
      <c r="H118" s="4"/>
      <c r="I118" s="4"/>
      <c r="J118" s="3"/>
      <c r="K118" s="2"/>
      <c r="L118" s="2"/>
      <c r="M118" s="2"/>
      <c r="N118" s="2"/>
    </row>
    <row r="119" spans="1:14" ht="12.75" customHeight="1">
      <c r="A119" s="3"/>
      <c r="B119" s="3"/>
      <c r="C119" s="3"/>
      <c r="D119" s="4"/>
      <c r="E119" s="6"/>
      <c r="F119" s="5"/>
      <c r="G119" s="4"/>
      <c r="H119" s="4"/>
      <c r="I119" s="4"/>
      <c r="J119" s="3"/>
      <c r="K119" s="2"/>
      <c r="L119" s="2"/>
      <c r="M119" s="2"/>
      <c r="N119" s="2"/>
    </row>
    <row r="120" spans="1:14" ht="12.75" customHeight="1">
      <c r="A120" s="3"/>
      <c r="B120" s="3"/>
      <c r="C120" s="3"/>
      <c r="D120" s="4"/>
      <c r="E120" s="6"/>
      <c r="F120" s="5"/>
      <c r="G120" s="4"/>
      <c r="H120" s="4"/>
      <c r="I120" s="4"/>
      <c r="J120" s="3"/>
      <c r="K120" s="2"/>
      <c r="L120" s="2"/>
      <c r="M120" s="2"/>
      <c r="N120" s="2"/>
    </row>
    <row r="121" spans="1:14" ht="12.75" customHeight="1">
      <c r="A121" s="3"/>
      <c r="B121" s="3"/>
      <c r="C121" s="3"/>
      <c r="D121" s="4"/>
      <c r="E121" s="6"/>
      <c r="F121" s="5"/>
      <c r="G121" s="4"/>
      <c r="H121" s="4"/>
      <c r="I121" s="4"/>
      <c r="J121" s="3"/>
      <c r="K121" s="2"/>
      <c r="L121" s="2"/>
      <c r="M121" s="2"/>
      <c r="N121" s="2"/>
    </row>
    <row r="122" spans="1:14" ht="12.75" customHeight="1">
      <c r="A122" s="3"/>
      <c r="B122" s="3"/>
      <c r="C122" s="3"/>
      <c r="D122" s="4"/>
      <c r="E122" s="6"/>
      <c r="F122" s="5"/>
      <c r="G122" s="4"/>
      <c r="H122" s="4"/>
      <c r="I122" s="4"/>
      <c r="J122" s="3"/>
      <c r="K122" s="2"/>
      <c r="L122" s="2"/>
      <c r="M122" s="2"/>
      <c r="N122" s="2"/>
    </row>
    <row r="123" spans="1:14" ht="12.75" customHeight="1">
      <c r="A123" s="3"/>
      <c r="B123" s="3"/>
      <c r="C123" s="3"/>
      <c r="D123" s="4"/>
      <c r="E123" s="6"/>
      <c r="F123" s="5"/>
      <c r="G123" s="4"/>
      <c r="H123" s="4"/>
      <c r="I123" s="4"/>
      <c r="J123" s="3"/>
      <c r="K123" s="2"/>
      <c r="L123" s="2"/>
      <c r="M123" s="2"/>
      <c r="N123" s="2"/>
    </row>
    <row r="124" spans="1:14" ht="12.75" customHeight="1">
      <c r="A124" s="3"/>
      <c r="B124" s="3"/>
      <c r="C124" s="3"/>
      <c r="D124" s="4"/>
      <c r="E124" s="6"/>
      <c r="F124" s="5"/>
      <c r="G124" s="4"/>
      <c r="H124" s="4"/>
      <c r="I124" s="4"/>
      <c r="J124" s="3"/>
      <c r="K124" s="2"/>
      <c r="L124" s="2"/>
      <c r="M124" s="2"/>
      <c r="N124" s="2"/>
    </row>
    <row r="125" spans="1:14" ht="12.75" customHeight="1">
      <c r="A125" s="3"/>
      <c r="B125" s="3"/>
      <c r="C125" s="3"/>
      <c r="D125" s="4"/>
      <c r="E125" s="6"/>
      <c r="F125" s="5"/>
      <c r="G125" s="4"/>
      <c r="H125" s="4"/>
      <c r="I125" s="4"/>
      <c r="J125" s="3"/>
      <c r="K125" s="2"/>
      <c r="L125" s="2"/>
      <c r="M125" s="2"/>
      <c r="N125" s="2"/>
    </row>
    <row r="126" spans="1:14" ht="12.75" customHeight="1">
      <c r="A126" s="3"/>
      <c r="B126" s="3"/>
      <c r="C126" s="3"/>
      <c r="D126" s="4"/>
      <c r="E126" s="6"/>
      <c r="F126" s="5"/>
      <c r="G126" s="4"/>
      <c r="H126" s="4"/>
      <c r="I126" s="4"/>
      <c r="J126" s="3"/>
      <c r="K126" s="2"/>
      <c r="L126" s="2"/>
      <c r="M126" s="2"/>
      <c r="N126" s="2"/>
    </row>
    <row r="127" spans="1:14" ht="12.75" customHeight="1">
      <c r="A127" s="3"/>
      <c r="B127" s="3"/>
      <c r="C127" s="3"/>
      <c r="D127" s="4"/>
      <c r="E127" s="6"/>
      <c r="F127" s="5"/>
      <c r="G127" s="4"/>
      <c r="H127" s="4"/>
      <c r="I127" s="4"/>
      <c r="J127" s="3"/>
      <c r="K127" s="2"/>
      <c r="L127" s="2"/>
      <c r="M127" s="2"/>
      <c r="N127" s="2"/>
    </row>
    <row r="128" spans="1:14" ht="12.75" customHeight="1">
      <c r="A128" s="3"/>
      <c r="B128" s="3"/>
      <c r="C128" s="3"/>
      <c r="D128" s="4"/>
      <c r="E128" s="6"/>
      <c r="F128" s="5"/>
      <c r="G128" s="4"/>
      <c r="H128" s="4"/>
      <c r="I128" s="4"/>
      <c r="J128" s="3"/>
      <c r="K128" s="2"/>
      <c r="L128" s="2"/>
      <c r="M128" s="2"/>
      <c r="N128" s="2"/>
    </row>
    <row r="129" spans="1:14" ht="12.75" customHeight="1">
      <c r="A129" s="3"/>
      <c r="B129" s="3"/>
      <c r="C129" s="3"/>
      <c r="D129" s="4"/>
      <c r="E129" s="6"/>
      <c r="F129" s="5"/>
      <c r="G129" s="4"/>
      <c r="H129" s="4"/>
      <c r="I129" s="4"/>
      <c r="J129" s="3"/>
      <c r="K129" s="2"/>
      <c r="L129" s="2"/>
      <c r="M129" s="2"/>
      <c r="N129" s="2"/>
    </row>
    <row r="130" spans="1:14" ht="12.75" customHeight="1">
      <c r="A130" s="3"/>
      <c r="B130" s="3"/>
      <c r="C130" s="3"/>
      <c r="D130" s="4"/>
      <c r="E130" s="6"/>
      <c r="F130" s="5"/>
      <c r="G130" s="4"/>
      <c r="H130" s="4"/>
      <c r="I130" s="4"/>
      <c r="J130" s="3"/>
      <c r="K130" s="2"/>
      <c r="L130" s="2"/>
      <c r="M130" s="2"/>
      <c r="N130" s="2"/>
    </row>
    <row r="131" spans="1:14" ht="12.75" customHeight="1">
      <c r="A131" s="3"/>
      <c r="B131" s="3"/>
      <c r="C131" s="3"/>
      <c r="D131" s="4"/>
      <c r="E131" s="6"/>
      <c r="F131" s="5"/>
      <c r="G131" s="4"/>
      <c r="H131" s="4"/>
      <c r="I131" s="4"/>
      <c r="J131" s="3"/>
      <c r="K131" s="2"/>
      <c r="L131" s="2"/>
      <c r="M131" s="2"/>
      <c r="N131" s="2"/>
    </row>
    <row r="132" spans="1:14" ht="12.75" customHeight="1">
      <c r="A132" s="3"/>
      <c r="B132" s="3"/>
      <c r="C132" s="3"/>
      <c r="D132" s="4"/>
      <c r="E132" s="6"/>
      <c r="F132" s="5"/>
      <c r="G132" s="4"/>
      <c r="H132" s="4"/>
      <c r="I132" s="4"/>
      <c r="J132" s="3"/>
      <c r="K132" s="2"/>
      <c r="L132" s="2"/>
      <c r="M132" s="2"/>
      <c r="N132" s="2"/>
    </row>
    <row r="133" spans="1:14" ht="12.75" customHeight="1">
      <c r="A133" s="3"/>
      <c r="B133" s="3"/>
      <c r="C133" s="3"/>
      <c r="D133" s="4"/>
      <c r="E133" s="6"/>
      <c r="F133" s="5"/>
      <c r="G133" s="4"/>
      <c r="H133" s="4"/>
      <c r="I133" s="4"/>
      <c r="J133" s="3"/>
      <c r="K133" s="2"/>
      <c r="L133" s="2"/>
      <c r="M133" s="2"/>
      <c r="N133" s="2"/>
    </row>
    <row r="134" spans="1:14" ht="12.75" customHeight="1">
      <c r="A134" s="3"/>
      <c r="B134" s="3"/>
      <c r="C134" s="3"/>
      <c r="D134" s="4"/>
      <c r="E134" s="6"/>
      <c r="F134" s="5"/>
      <c r="G134" s="4"/>
      <c r="H134" s="4"/>
      <c r="I134" s="4"/>
      <c r="J134" s="3"/>
      <c r="K134" s="2"/>
      <c r="L134" s="2"/>
      <c r="M134" s="2"/>
      <c r="N134" s="2"/>
    </row>
    <row r="135" spans="1:14" ht="12.75" customHeight="1">
      <c r="A135" s="3"/>
      <c r="B135" s="3"/>
      <c r="C135" s="3"/>
      <c r="D135" s="4"/>
      <c r="E135" s="6"/>
      <c r="F135" s="5"/>
      <c r="G135" s="4"/>
      <c r="H135" s="4"/>
      <c r="I135" s="4"/>
      <c r="J135" s="3"/>
      <c r="K135" s="2"/>
      <c r="L135" s="2"/>
      <c r="M135" s="2"/>
      <c r="N135" s="2"/>
    </row>
    <row r="136" spans="1:14" ht="12.75" customHeight="1">
      <c r="A136" s="3"/>
      <c r="B136" s="3"/>
      <c r="C136" s="3"/>
      <c r="D136" s="4"/>
      <c r="E136" s="6"/>
      <c r="F136" s="5"/>
      <c r="G136" s="4"/>
      <c r="H136" s="4"/>
      <c r="I136" s="4"/>
      <c r="J136" s="3"/>
      <c r="K136" s="2"/>
      <c r="L136" s="2"/>
      <c r="M136" s="2"/>
      <c r="N136" s="2"/>
    </row>
    <row r="137" spans="1:14" ht="12.75" customHeight="1">
      <c r="A137" s="3"/>
      <c r="B137" s="3"/>
      <c r="C137" s="3"/>
      <c r="D137" s="4"/>
      <c r="E137" s="6"/>
      <c r="F137" s="5"/>
      <c r="G137" s="4"/>
      <c r="H137" s="4"/>
      <c r="I137" s="4"/>
      <c r="J137" s="3"/>
      <c r="K137" s="2"/>
      <c r="L137" s="2"/>
      <c r="M137" s="2"/>
      <c r="N137" s="2"/>
    </row>
    <row r="138" spans="1:14" ht="12.75" customHeight="1">
      <c r="A138" s="3"/>
      <c r="B138" s="3"/>
      <c r="C138" s="3"/>
      <c r="D138" s="4"/>
      <c r="E138" s="6"/>
      <c r="F138" s="5"/>
      <c r="G138" s="4"/>
      <c r="H138" s="4"/>
      <c r="I138" s="4"/>
      <c r="J138" s="3"/>
      <c r="K138" s="2"/>
      <c r="L138" s="2"/>
      <c r="M138" s="2"/>
      <c r="N138" s="2"/>
    </row>
    <row r="139" spans="1:14" ht="12.75" customHeight="1">
      <c r="A139" s="3"/>
      <c r="B139" s="3"/>
      <c r="C139" s="3"/>
      <c r="D139" s="4"/>
      <c r="E139" s="6"/>
      <c r="F139" s="5"/>
      <c r="G139" s="4"/>
      <c r="H139" s="4"/>
      <c r="I139" s="4"/>
      <c r="J139" s="3"/>
      <c r="K139" s="2"/>
      <c r="L139" s="2"/>
      <c r="M139" s="2"/>
      <c r="N139" s="2"/>
    </row>
    <row r="140" spans="1:14" ht="12.75" customHeight="1">
      <c r="A140" s="3"/>
      <c r="B140" s="3"/>
      <c r="C140" s="3"/>
      <c r="D140" s="4"/>
      <c r="E140" s="6"/>
      <c r="F140" s="5"/>
      <c r="G140" s="4"/>
      <c r="H140" s="4"/>
      <c r="I140" s="4"/>
      <c r="J140" s="3"/>
      <c r="K140" s="2"/>
      <c r="L140" s="2"/>
      <c r="M140" s="2"/>
      <c r="N140" s="2"/>
    </row>
    <row r="141" spans="1:14" ht="12.75" customHeight="1">
      <c r="A141" s="3"/>
      <c r="B141" s="3"/>
      <c r="C141" s="3"/>
      <c r="D141" s="4"/>
      <c r="E141" s="6"/>
      <c r="F141" s="5"/>
      <c r="G141" s="4"/>
      <c r="H141" s="4"/>
      <c r="I141" s="4"/>
      <c r="J141" s="3"/>
      <c r="K141" s="2"/>
      <c r="L141" s="2"/>
      <c r="M141" s="2"/>
      <c r="N141" s="2"/>
    </row>
    <row r="142" spans="1:14" ht="12.75" customHeight="1">
      <c r="A142" s="3"/>
      <c r="B142" s="3"/>
      <c r="C142" s="3"/>
      <c r="D142" s="4"/>
      <c r="E142" s="6"/>
      <c r="F142" s="5"/>
      <c r="G142" s="4"/>
      <c r="H142" s="4"/>
      <c r="I142" s="4"/>
      <c r="J142" s="3"/>
      <c r="K142" s="2"/>
      <c r="L142" s="2"/>
      <c r="M142" s="2"/>
      <c r="N142" s="2"/>
    </row>
    <row r="143" spans="1:14" ht="12.75" customHeight="1">
      <c r="A143" s="3"/>
      <c r="B143" s="3"/>
      <c r="C143" s="3"/>
      <c r="D143" s="4"/>
      <c r="E143" s="6"/>
      <c r="F143" s="5"/>
      <c r="G143" s="4"/>
      <c r="H143" s="4"/>
      <c r="I143" s="4"/>
      <c r="J143" s="3"/>
      <c r="K143" s="2"/>
      <c r="L143" s="2"/>
      <c r="M143" s="2"/>
      <c r="N143" s="2"/>
    </row>
    <row r="144" spans="1:14" ht="12.75" customHeight="1">
      <c r="A144" s="3"/>
      <c r="B144" s="3"/>
      <c r="C144" s="3"/>
      <c r="D144" s="4"/>
      <c r="E144" s="6"/>
      <c r="F144" s="5"/>
      <c r="G144" s="4"/>
      <c r="H144" s="4"/>
      <c r="I144" s="4"/>
      <c r="J144" s="3"/>
      <c r="K144" s="2"/>
      <c r="L144" s="2"/>
      <c r="M144" s="2"/>
      <c r="N144" s="2"/>
    </row>
    <row r="145" spans="1:14" ht="12.75" customHeight="1">
      <c r="A145" s="3"/>
      <c r="B145" s="3"/>
      <c r="C145" s="3"/>
      <c r="D145" s="4"/>
      <c r="E145" s="6"/>
      <c r="F145" s="5"/>
      <c r="G145" s="4"/>
      <c r="H145" s="4"/>
      <c r="I145" s="4"/>
      <c r="J145" s="3"/>
      <c r="K145" s="2"/>
      <c r="L145" s="2"/>
      <c r="M145" s="2"/>
      <c r="N145" s="2"/>
    </row>
    <row r="146" spans="1:14" ht="12.75" customHeight="1">
      <c r="A146" s="3"/>
      <c r="B146" s="3"/>
      <c r="C146" s="3"/>
      <c r="D146" s="4"/>
      <c r="E146" s="6"/>
      <c r="F146" s="5"/>
      <c r="G146" s="4"/>
      <c r="H146" s="4"/>
      <c r="I146" s="4"/>
      <c r="J146" s="3"/>
      <c r="K146" s="2"/>
      <c r="L146" s="2"/>
      <c r="M146" s="2"/>
      <c r="N146" s="2"/>
    </row>
    <row r="147" spans="1:14" ht="12.75" customHeight="1">
      <c r="A147" s="3"/>
      <c r="B147" s="3"/>
      <c r="C147" s="3"/>
      <c r="D147" s="4"/>
      <c r="E147" s="6"/>
      <c r="F147" s="5"/>
      <c r="G147" s="4"/>
      <c r="H147" s="4"/>
      <c r="I147" s="4"/>
      <c r="J147" s="3"/>
      <c r="K147" s="2"/>
      <c r="L147" s="2"/>
      <c r="M147" s="2"/>
      <c r="N147" s="2"/>
    </row>
    <row r="148" spans="1:14" ht="12.75" customHeight="1">
      <c r="A148" s="3"/>
      <c r="B148" s="3"/>
      <c r="C148" s="3"/>
      <c r="D148" s="4"/>
      <c r="E148" s="6"/>
      <c r="F148" s="5"/>
      <c r="G148" s="4"/>
      <c r="H148" s="4"/>
      <c r="I148" s="4"/>
      <c r="J148" s="3"/>
      <c r="K148" s="2"/>
      <c r="L148" s="2"/>
      <c r="M148" s="2"/>
      <c r="N148" s="2"/>
    </row>
    <row r="149" spans="1:14" ht="12.75" customHeight="1">
      <c r="A149" s="3"/>
      <c r="B149" s="3"/>
      <c r="C149" s="3"/>
      <c r="D149" s="4"/>
      <c r="E149" s="6"/>
      <c r="F149" s="5"/>
      <c r="G149" s="4"/>
      <c r="H149" s="4"/>
      <c r="I149" s="4"/>
      <c r="J149" s="3"/>
      <c r="K149" s="2"/>
      <c r="L149" s="2"/>
      <c r="M149" s="2"/>
      <c r="N149" s="2"/>
    </row>
    <row r="150" spans="1:14" ht="12.75" customHeight="1">
      <c r="A150" s="3"/>
      <c r="B150" s="3"/>
      <c r="C150" s="3"/>
      <c r="D150" s="4"/>
      <c r="E150" s="6"/>
      <c r="F150" s="5"/>
      <c r="G150" s="4"/>
      <c r="H150" s="4"/>
      <c r="I150" s="4"/>
      <c r="J150" s="3"/>
      <c r="K150" s="2"/>
      <c r="L150" s="2"/>
      <c r="M150" s="2"/>
      <c r="N150" s="2"/>
    </row>
    <row r="151" spans="1:14" ht="12.75" customHeight="1">
      <c r="A151" s="3"/>
      <c r="B151" s="3"/>
      <c r="C151" s="3"/>
      <c r="D151" s="4"/>
      <c r="E151" s="6"/>
      <c r="F151" s="5"/>
      <c r="G151" s="4"/>
      <c r="H151" s="4"/>
      <c r="I151" s="4"/>
      <c r="J151" s="3"/>
      <c r="K151" s="2"/>
      <c r="L151" s="2"/>
      <c r="M151" s="2"/>
      <c r="N151" s="2"/>
    </row>
    <row r="152" spans="1:14" ht="12.75" customHeight="1">
      <c r="A152" s="3"/>
      <c r="B152" s="3"/>
      <c r="C152" s="3"/>
      <c r="D152" s="4"/>
      <c r="E152" s="6"/>
      <c r="F152" s="5"/>
      <c r="G152" s="4"/>
      <c r="H152" s="4"/>
      <c r="I152" s="4"/>
      <c r="J152" s="3"/>
      <c r="K152" s="2"/>
      <c r="L152" s="2"/>
      <c r="M152" s="2"/>
      <c r="N152" s="2"/>
    </row>
    <row r="153" spans="1:14" ht="12.75" customHeight="1">
      <c r="A153" s="3"/>
      <c r="B153" s="3"/>
      <c r="C153" s="3"/>
      <c r="D153" s="4"/>
      <c r="E153" s="6"/>
      <c r="F153" s="5"/>
      <c r="G153" s="4"/>
      <c r="H153" s="4"/>
      <c r="I153" s="4"/>
      <c r="J153" s="3"/>
      <c r="K153" s="2"/>
      <c r="L153" s="2"/>
      <c r="M153" s="2"/>
      <c r="N153" s="2"/>
    </row>
    <row r="154" spans="1:14" ht="12.75" customHeight="1">
      <c r="A154" s="3"/>
      <c r="B154" s="3"/>
      <c r="C154" s="3"/>
      <c r="D154" s="4"/>
      <c r="E154" s="6"/>
      <c r="F154" s="5"/>
      <c r="G154" s="4"/>
      <c r="H154" s="4"/>
      <c r="I154" s="4"/>
      <c r="J154" s="3"/>
      <c r="K154" s="2"/>
      <c r="L154" s="2"/>
      <c r="M154" s="2"/>
      <c r="N154" s="2"/>
    </row>
    <row r="155" spans="1:14" ht="12.75" customHeight="1">
      <c r="A155" s="3"/>
      <c r="B155" s="3"/>
      <c r="C155" s="3"/>
      <c r="D155" s="4"/>
      <c r="E155" s="6"/>
      <c r="F155" s="5"/>
      <c r="G155" s="4"/>
      <c r="H155" s="4"/>
      <c r="I155" s="4"/>
      <c r="J155" s="3"/>
      <c r="K155" s="2"/>
      <c r="L155" s="2"/>
      <c r="M155" s="2"/>
      <c r="N155" s="2"/>
    </row>
    <row r="156" spans="1:14" ht="12.75" customHeight="1">
      <c r="A156" s="3"/>
      <c r="B156" s="3"/>
      <c r="C156" s="3"/>
      <c r="D156" s="4"/>
      <c r="E156" s="6"/>
      <c r="F156" s="5"/>
      <c r="G156" s="4"/>
      <c r="H156" s="4"/>
      <c r="I156" s="4"/>
      <c r="J156" s="3"/>
      <c r="K156" s="2"/>
      <c r="L156" s="2"/>
      <c r="M156" s="2"/>
      <c r="N156" s="2"/>
    </row>
    <row r="157" spans="1:14" ht="12.75" customHeight="1">
      <c r="A157" s="3"/>
      <c r="B157" s="3"/>
      <c r="C157" s="3"/>
      <c r="D157" s="4"/>
      <c r="E157" s="6"/>
      <c r="F157" s="5"/>
      <c r="G157" s="4"/>
      <c r="H157" s="4"/>
      <c r="I157" s="4"/>
      <c r="J157" s="3"/>
      <c r="K157" s="2"/>
      <c r="L157" s="2"/>
      <c r="M157" s="2"/>
      <c r="N157" s="2"/>
    </row>
    <row r="158" spans="1:14" ht="12.75" customHeight="1">
      <c r="A158" s="3"/>
      <c r="B158" s="3"/>
      <c r="C158" s="3"/>
      <c r="D158" s="4"/>
      <c r="E158" s="6"/>
      <c r="F158" s="5"/>
      <c r="G158" s="4"/>
      <c r="H158" s="4"/>
      <c r="I158" s="4"/>
      <c r="J158" s="3"/>
      <c r="K158" s="2"/>
      <c r="L158" s="2"/>
      <c r="M158" s="2"/>
      <c r="N158" s="2"/>
    </row>
    <row r="159" spans="1:14" ht="12.75" customHeight="1">
      <c r="A159" s="3"/>
      <c r="B159" s="3"/>
      <c r="C159" s="3"/>
      <c r="D159" s="4"/>
      <c r="E159" s="6"/>
      <c r="F159" s="5"/>
      <c r="G159" s="4"/>
      <c r="H159" s="4"/>
      <c r="I159" s="4"/>
      <c r="J159" s="3"/>
      <c r="K159" s="2"/>
      <c r="L159" s="2"/>
      <c r="M159" s="2"/>
      <c r="N159" s="2"/>
    </row>
    <row r="160" spans="1:14" ht="12.75" customHeight="1">
      <c r="A160" s="3"/>
      <c r="B160" s="3"/>
      <c r="C160" s="3"/>
      <c r="D160" s="4"/>
      <c r="E160" s="6"/>
      <c r="F160" s="5"/>
      <c r="G160" s="4"/>
      <c r="H160" s="4"/>
      <c r="I160" s="4"/>
      <c r="J160" s="3"/>
      <c r="K160" s="2"/>
      <c r="L160" s="2"/>
      <c r="M160" s="2"/>
      <c r="N160" s="2"/>
    </row>
    <row r="161" spans="1:14" ht="12.75" customHeight="1">
      <c r="A161" s="3"/>
      <c r="B161" s="3"/>
      <c r="C161" s="3"/>
      <c r="D161" s="4"/>
      <c r="E161" s="6"/>
      <c r="F161" s="5"/>
      <c r="G161" s="4"/>
      <c r="H161" s="4"/>
      <c r="I161" s="4"/>
      <c r="J161" s="3"/>
      <c r="K161" s="2"/>
      <c r="L161" s="2"/>
      <c r="M161" s="2"/>
      <c r="N161" s="2"/>
    </row>
    <row r="162" spans="1:14" ht="12.75" customHeight="1">
      <c r="A162" s="3"/>
      <c r="B162" s="3"/>
      <c r="C162" s="3"/>
      <c r="D162" s="4"/>
      <c r="E162" s="6"/>
      <c r="F162" s="5"/>
      <c r="G162" s="4"/>
      <c r="H162" s="4"/>
      <c r="I162" s="4"/>
      <c r="J162" s="3"/>
      <c r="K162" s="2"/>
      <c r="L162" s="2"/>
      <c r="M162" s="2"/>
      <c r="N162" s="2"/>
    </row>
    <row r="163" spans="1:14" ht="12.75" customHeight="1">
      <c r="A163" s="3"/>
      <c r="B163" s="3"/>
      <c r="C163" s="3"/>
      <c r="D163" s="4"/>
      <c r="E163" s="6"/>
      <c r="F163" s="5"/>
      <c r="G163" s="4"/>
      <c r="H163" s="4"/>
      <c r="I163" s="4"/>
      <c r="J163" s="3"/>
      <c r="K163" s="2"/>
      <c r="L163" s="2"/>
      <c r="M163" s="2"/>
      <c r="N163" s="2"/>
    </row>
    <row r="164" spans="1:14" ht="12.75" customHeight="1">
      <c r="A164" s="3"/>
      <c r="B164" s="3"/>
      <c r="C164" s="3"/>
      <c r="D164" s="4"/>
      <c r="E164" s="6"/>
      <c r="F164" s="5"/>
      <c r="G164" s="4"/>
      <c r="H164" s="4"/>
      <c r="I164" s="4"/>
      <c r="J164" s="3"/>
      <c r="K164" s="2"/>
      <c r="L164" s="2"/>
      <c r="M164" s="2"/>
      <c r="N164" s="2"/>
    </row>
    <row r="165" spans="1:14" ht="12.75" customHeight="1">
      <c r="A165" s="3"/>
      <c r="B165" s="3"/>
      <c r="C165" s="3"/>
      <c r="D165" s="4"/>
      <c r="E165" s="6"/>
      <c r="F165" s="5"/>
      <c r="G165" s="4"/>
      <c r="H165" s="4"/>
      <c r="I165" s="4"/>
      <c r="J165" s="3"/>
      <c r="K165" s="2"/>
      <c r="L165" s="2"/>
      <c r="M165" s="2"/>
      <c r="N165" s="2"/>
    </row>
    <row r="166" spans="1:14" ht="12.75" customHeight="1">
      <c r="A166" s="3"/>
      <c r="B166" s="3"/>
      <c r="C166" s="3"/>
      <c r="D166" s="4"/>
      <c r="E166" s="6"/>
      <c r="F166" s="5"/>
      <c r="G166" s="4"/>
      <c r="H166" s="4"/>
      <c r="I166" s="4"/>
      <c r="J166" s="3"/>
      <c r="K166" s="2"/>
      <c r="L166" s="2"/>
      <c r="M166" s="2"/>
      <c r="N166" s="2"/>
    </row>
    <row r="167" spans="1:14" ht="12.75" customHeight="1">
      <c r="A167" s="3"/>
      <c r="B167" s="3"/>
      <c r="C167" s="3"/>
      <c r="D167" s="4"/>
      <c r="E167" s="6"/>
      <c r="F167" s="5"/>
      <c r="G167" s="4"/>
      <c r="H167" s="4"/>
      <c r="I167" s="4"/>
      <c r="J167" s="3"/>
      <c r="K167" s="2"/>
      <c r="L167" s="2"/>
      <c r="M167" s="2"/>
      <c r="N167" s="2"/>
    </row>
    <row r="168" spans="1:14" ht="12.75" customHeight="1">
      <c r="A168" s="3"/>
      <c r="B168" s="3"/>
      <c r="C168" s="3"/>
      <c r="D168" s="4"/>
      <c r="E168" s="6"/>
      <c r="F168" s="5"/>
      <c r="G168" s="4"/>
      <c r="H168" s="4"/>
      <c r="I168" s="4"/>
      <c r="J168" s="3"/>
      <c r="K168" s="2"/>
      <c r="L168" s="2"/>
      <c r="M168" s="2"/>
      <c r="N168" s="2"/>
    </row>
    <row r="169" spans="1:14" ht="12.75" customHeight="1">
      <c r="A169" s="3"/>
      <c r="B169" s="3"/>
      <c r="C169" s="3"/>
      <c r="D169" s="4"/>
      <c r="E169" s="6"/>
      <c r="F169" s="5"/>
      <c r="G169" s="4"/>
      <c r="H169" s="4"/>
      <c r="I169" s="4"/>
      <c r="J169" s="3"/>
      <c r="K169" s="2"/>
      <c r="L169" s="2"/>
      <c r="M169" s="2"/>
      <c r="N169" s="2"/>
    </row>
    <row r="170" spans="1:14" ht="12.75" customHeight="1">
      <c r="A170" s="3"/>
      <c r="B170" s="3"/>
      <c r="C170" s="3"/>
      <c r="D170" s="4"/>
      <c r="E170" s="6"/>
      <c r="F170" s="5"/>
      <c r="G170" s="4"/>
      <c r="H170" s="4"/>
      <c r="I170" s="4"/>
      <c r="J170" s="3"/>
      <c r="K170" s="2"/>
      <c r="L170" s="2"/>
      <c r="M170" s="2"/>
      <c r="N170" s="2"/>
    </row>
    <row r="171" spans="1:14" ht="12.75" customHeight="1">
      <c r="A171" s="3"/>
      <c r="B171" s="3"/>
      <c r="C171" s="3"/>
      <c r="D171" s="4"/>
      <c r="E171" s="6"/>
      <c r="F171" s="5"/>
      <c r="G171" s="4"/>
      <c r="H171" s="4"/>
      <c r="I171" s="4"/>
      <c r="J171" s="3"/>
      <c r="K171" s="2"/>
      <c r="L171" s="2"/>
      <c r="M171" s="2"/>
      <c r="N171" s="2"/>
    </row>
    <row r="172" spans="1:14" ht="12.75" customHeight="1">
      <c r="A172" s="3"/>
      <c r="B172" s="3"/>
      <c r="C172" s="3"/>
      <c r="D172" s="4"/>
      <c r="E172" s="6"/>
      <c r="F172" s="5"/>
      <c r="G172" s="4"/>
      <c r="H172" s="4"/>
      <c r="I172" s="4"/>
      <c r="J172" s="3"/>
      <c r="K172" s="2"/>
      <c r="L172" s="2"/>
      <c r="M172" s="2"/>
      <c r="N172" s="2"/>
    </row>
    <row r="173" spans="1:14" ht="12.75" customHeight="1">
      <c r="A173" s="3"/>
      <c r="B173" s="3"/>
      <c r="C173" s="3"/>
      <c r="D173" s="4"/>
      <c r="E173" s="6"/>
      <c r="F173" s="5"/>
      <c r="G173" s="4"/>
      <c r="H173" s="4"/>
      <c r="I173" s="4"/>
      <c r="J173" s="3"/>
      <c r="K173" s="2"/>
      <c r="L173" s="2"/>
      <c r="M173" s="2"/>
      <c r="N173" s="2"/>
    </row>
    <row r="174" spans="1:14" ht="12.75" customHeight="1">
      <c r="A174" s="3"/>
      <c r="B174" s="3"/>
      <c r="C174" s="3"/>
      <c r="D174" s="4"/>
      <c r="E174" s="6"/>
      <c r="F174" s="5"/>
      <c r="G174" s="4"/>
      <c r="H174" s="4"/>
      <c r="I174" s="4"/>
      <c r="J174" s="3"/>
      <c r="K174" s="2"/>
      <c r="L174" s="2"/>
      <c r="M174" s="2"/>
      <c r="N174" s="2"/>
    </row>
    <row r="175" spans="1:14" ht="12.75" customHeight="1">
      <c r="A175" s="3"/>
      <c r="B175" s="3"/>
      <c r="C175" s="3"/>
      <c r="D175" s="4"/>
      <c r="E175" s="6"/>
      <c r="F175" s="5"/>
      <c r="G175" s="4"/>
      <c r="H175" s="4"/>
      <c r="I175" s="4"/>
      <c r="J175" s="3"/>
      <c r="K175" s="2"/>
      <c r="L175" s="2"/>
      <c r="M175" s="2"/>
      <c r="N175" s="2"/>
    </row>
    <row r="176" spans="1:14" ht="12.75" customHeight="1">
      <c r="A176" s="3"/>
      <c r="B176" s="3"/>
      <c r="C176" s="3"/>
      <c r="D176" s="4"/>
      <c r="E176" s="6"/>
      <c r="F176" s="5"/>
      <c r="G176" s="4"/>
      <c r="H176" s="4"/>
      <c r="I176" s="4"/>
      <c r="J176" s="3"/>
      <c r="K176" s="2"/>
      <c r="L176" s="2"/>
      <c r="M176" s="2"/>
      <c r="N176" s="2"/>
    </row>
    <row r="177" spans="1:14" ht="12.75" customHeight="1">
      <c r="A177" s="3"/>
      <c r="B177" s="3"/>
      <c r="C177" s="3"/>
      <c r="D177" s="4"/>
      <c r="E177" s="6"/>
      <c r="F177" s="5"/>
      <c r="G177" s="4"/>
      <c r="H177" s="4"/>
      <c r="I177" s="4"/>
      <c r="J177" s="3"/>
      <c r="K177" s="2"/>
      <c r="L177" s="2"/>
      <c r="M177" s="2"/>
      <c r="N177" s="2"/>
    </row>
    <row r="178" spans="1:14" ht="12.75" customHeight="1">
      <c r="A178" s="3"/>
      <c r="B178" s="3"/>
      <c r="C178" s="3"/>
      <c r="D178" s="4"/>
      <c r="E178" s="6"/>
      <c r="F178" s="5"/>
      <c r="G178" s="4"/>
      <c r="H178" s="4"/>
      <c r="I178" s="4"/>
      <c r="J178" s="3"/>
      <c r="K178" s="2"/>
      <c r="L178" s="2"/>
      <c r="M178" s="2"/>
      <c r="N178" s="2"/>
    </row>
    <row r="179" spans="1:14" ht="12.75" customHeight="1">
      <c r="A179" s="3"/>
      <c r="B179" s="3"/>
      <c r="C179" s="3"/>
      <c r="D179" s="4"/>
      <c r="E179" s="6"/>
      <c r="F179" s="5"/>
      <c r="G179" s="4"/>
      <c r="H179" s="4"/>
      <c r="I179" s="4"/>
      <c r="J179" s="3"/>
      <c r="K179" s="2"/>
      <c r="L179" s="2"/>
      <c r="M179" s="2"/>
      <c r="N179" s="2"/>
    </row>
    <row r="180" spans="1:14" ht="12.75" customHeight="1">
      <c r="A180" s="3"/>
      <c r="B180" s="3"/>
      <c r="C180" s="3"/>
      <c r="D180" s="4"/>
      <c r="E180" s="6"/>
      <c r="F180" s="5"/>
      <c r="G180" s="4"/>
      <c r="H180" s="4"/>
      <c r="I180" s="4"/>
      <c r="J180" s="3"/>
      <c r="K180" s="2"/>
      <c r="L180" s="2"/>
      <c r="M180" s="2"/>
      <c r="N180" s="2"/>
    </row>
    <row r="181" spans="1:14" ht="12.75" customHeight="1">
      <c r="A181" s="3"/>
      <c r="B181" s="3"/>
      <c r="C181" s="3"/>
      <c r="D181" s="4"/>
      <c r="E181" s="6"/>
      <c r="F181" s="5"/>
      <c r="G181" s="4"/>
      <c r="H181" s="4"/>
      <c r="I181" s="4"/>
      <c r="J181" s="3"/>
      <c r="K181" s="2"/>
      <c r="L181" s="2"/>
      <c r="M181" s="2"/>
      <c r="N181" s="2"/>
    </row>
    <row r="182" spans="1:14" ht="12.75" customHeight="1">
      <c r="A182" s="3"/>
      <c r="B182" s="3"/>
      <c r="C182" s="3"/>
      <c r="D182" s="4"/>
      <c r="E182" s="6"/>
      <c r="F182" s="5"/>
      <c r="G182" s="4"/>
      <c r="H182" s="4"/>
      <c r="I182" s="4"/>
      <c r="J182" s="3"/>
      <c r="K182" s="2"/>
      <c r="L182" s="2"/>
      <c r="M182" s="2"/>
      <c r="N182" s="2"/>
    </row>
    <row r="183" spans="1:14" ht="12.75" customHeight="1">
      <c r="A183" s="3"/>
      <c r="B183" s="3"/>
      <c r="C183" s="3"/>
      <c r="D183" s="4"/>
      <c r="E183" s="6"/>
      <c r="F183" s="5"/>
      <c r="G183" s="4"/>
      <c r="H183" s="4"/>
      <c r="I183" s="4"/>
      <c r="J183" s="3"/>
      <c r="K183" s="2"/>
      <c r="L183" s="2"/>
      <c r="M183" s="2"/>
      <c r="N183" s="2"/>
    </row>
    <row r="184" spans="1:14" ht="12.75" customHeight="1">
      <c r="A184" s="3"/>
      <c r="B184" s="3"/>
      <c r="C184" s="3"/>
      <c r="D184" s="4"/>
      <c r="E184" s="6"/>
      <c r="F184" s="5"/>
      <c r="G184" s="4"/>
      <c r="H184" s="4"/>
      <c r="I184" s="4"/>
      <c r="J184" s="3"/>
      <c r="K184" s="2"/>
      <c r="L184" s="2"/>
      <c r="M184" s="2"/>
      <c r="N184" s="2"/>
    </row>
    <row r="185" spans="1:14" ht="12.75" customHeight="1">
      <c r="A185" s="3"/>
      <c r="B185" s="3"/>
      <c r="C185" s="3"/>
      <c r="D185" s="4"/>
      <c r="E185" s="6"/>
      <c r="F185" s="5"/>
      <c r="G185" s="4"/>
      <c r="H185" s="4"/>
      <c r="I185" s="4"/>
      <c r="J185" s="3"/>
      <c r="K185" s="2"/>
      <c r="L185" s="2"/>
      <c r="M185" s="2"/>
      <c r="N185" s="2"/>
    </row>
    <row r="186" spans="1:14" ht="12.75" customHeight="1">
      <c r="A186" s="3"/>
      <c r="B186" s="3"/>
      <c r="C186" s="3"/>
      <c r="D186" s="4"/>
      <c r="E186" s="6"/>
      <c r="F186" s="5"/>
      <c r="G186" s="4"/>
      <c r="H186" s="4"/>
      <c r="I186" s="4"/>
      <c r="J186" s="3"/>
      <c r="K186" s="2"/>
      <c r="L186" s="2"/>
      <c r="M186" s="2"/>
      <c r="N186" s="2"/>
    </row>
    <row r="187" spans="1:14" ht="12.75" customHeight="1">
      <c r="A187" s="3"/>
      <c r="B187" s="3"/>
      <c r="C187" s="3"/>
      <c r="D187" s="4"/>
      <c r="E187" s="6"/>
      <c r="F187" s="5"/>
      <c r="G187" s="4"/>
      <c r="H187" s="4"/>
      <c r="I187" s="4"/>
      <c r="J187" s="3"/>
      <c r="K187" s="2"/>
      <c r="L187" s="2"/>
      <c r="M187" s="2"/>
      <c r="N187" s="2"/>
    </row>
    <row r="188" spans="1:14" ht="12.75" customHeight="1">
      <c r="A188" s="3"/>
      <c r="B188" s="3"/>
      <c r="C188" s="3"/>
      <c r="D188" s="4"/>
      <c r="E188" s="6"/>
      <c r="F188" s="5"/>
      <c r="G188" s="4"/>
      <c r="H188" s="4"/>
      <c r="I188" s="4"/>
      <c r="J188" s="3"/>
      <c r="K188" s="2"/>
      <c r="L188" s="2"/>
      <c r="M188" s="2"/>
      <c r="N188" s="2"/>
    </row>
    <row r="189" spans="1:14" ht="12.75" customHeight="1">
      <c r="A189" s="3"/>
      <c r="B189" s="3"/>
      <c r="C189" s="3"/>
      <c r="D189" s="4"/>
      <c r="E189" s="6"/>
      <c r="F189" s="5"/>
      <c r="G189" s="4"/>
      <c r="H189" s="4"/>
      <c r="I189" s="4"/>
      <c r="J189" s="3"/>
      <c r="K189" s="2"/>
      <c r="L189" s="2"/>
      <c r="M189" s="2"/>
      <c r="N189" s="2"/>
    </row>
    <row r="190" spans="1:14" ht="12.75" customHeight="1">
      <c r="A190" s="3"/>
      <c r="B190" s="3"/>
      <c r="C190" s="3"/>
      <c r="D190" s="4"/>
      <c r="E190" s="6"/>
      <c r="F190" s="5"/>
      <c r="G190" s="4"/>
      <c r="H190" s="4"/>
      <c r="I190" s="4"/>
      <c r="J190" s="3"/>
      <c r="K190" s="2"/>
      <c r="L190" s="2"/>
      <c r="M190" s="2"/>
      <c r="N190" s="2"/>
    </row>
    <row r="191" spans="1:14" ht="12.75" customHeight="1">
      <c r="A191" s="3"/>
      <c r="B191" s="3"/>
      <c r="C191" s="3"/>
      <c r="D191" s="4"/>
      <c r="E191" s="6"/>
      <c r="F191" s="5"/>
      <c r="G191" s="4"/>
      <c r="H191" s="4"/>
      <c r="I191" s="4"/>
      <c r="J191" s="3"/>
      <c r="K191" s="2"/>
      <c r="L191" s="2"/>
      <c r="M191" s="2"/>
      <c r="N191" s="2"/>
    </row>
    <row r="192" spans="1:14" ht="12.75" customHeight="1">
      <c r="A192" s="3"/>
      <c r="B192" s="3"/>
      <c r="C192" s="3"/>
      <c r="D192" s="4"/>
      <c r="E192" s="6"/>
      <c r="F192" s="5"/>
      <c r="G192" s="4"/>
      <c r="H192" s="4"/>
      <c r="I192" s="4"/>
      <c r="J192" s="3"/>
      <c r="K192" s="2"/>
      <c r="L192" s="2"/>
      <c r="M192" s="2"/>
      <c r="N192" s="2"/>
    </row>
    <row r="193" spans="1:14" ht="12.75" customHeight="1">
      <c r="A193" s="3"/>
      <c r="B193" s="3"/>
      <c r="C193" s="3"/>
      <c r="D193" s="4"/>
      <c r="E193" s="6"/>
      <c r="F193" s="5"/>
      <c r="G193" s="4"/>
      <c r="H193" s="4"/>
      <c r="I193" s="4"/>
      <c r="J193" s="3"/>
      <c r="K193" s="2"/>
      <c r="L193" s="2"/>
      <c r="M193" s="2"/>
      <c r="N193" s="2"/>
    </row>
    <row r="194" spans="1:14" ht="12.75" customHeight="1">
      <c r="A194" s="3"/>
      <c r="B194" s="3"/>
      <c r="C194" s="3"/>
      <c r="D194" s="4"/>
      <c r="E194" s="6"/>
      <c r="F194" s="5"/>
      <c r="G194" s="4"/>
      <c r="H194" s="4"/>
      <c r="I194" s="4"/>
      <c r="J194" s="3"/>
      <c r="K194" s="2"/>
      <c r="L194" s="2"/>
      <c r="M194" s="2"/>
      <c r="N194" s="2"/>
    </row>
    <row r="195" spans="1:14" ht="12.75" customHeight="1">
      <c r="A195" s="3"/>
      <c r="B195" s="3"/>
      <c r="C195" s="3"/>
      <c r="D195" s="4"/>
      <c r="E195" s="6"/>
      <c r="F195" s="5"/>
      <c r="G195" s="4"/>
      <c r="H195" s="4"/>
      <c r="I195" s="4"/>
      <c r="J195" s="3"/>
      <c r="K195" s="2"/>
      <c r="L195" s="2"/>
      <c r="M195" s="2"/>
      <c r="N195" s="2"/>
    </row>
    <row r="196" spans="1:14" ht="12.75" customHeight="1">
      <c r="A196" s="3"/>
      <c r="B196" s="3"/>
      <c r="C196" s="3"/>
      <c r="D196" s="4"/>
      <c r="E196" s="6"/>
      <c r="F196" s="5"/>
      <c r="G196" s="4"/>
      <c r="H196" s="4"/>
      <c r="I196" s="4"/>
      <c r="J196" s="3"/>
      <c r="K196" s="2"/>
      <c r="L196" s="2"/>
      <c r="M196" s="2"/>
      <c r="N196" s="2"/>
    </row>
    <row r="197" spans="1:14" ht="12.75" customHeight="1">
      <c r="A197" s="3"/>
      <c r="B197" s="3"/>
      <c r="C197" s="3"/>
      <c r="D197" s="4"/>
      <c r="E197" s="6"/>
      <c r="F197" s="5"/>
      <c r="G197" s="4"/>
      <c r="H197" s="4"/>
      <c r="I197" s="4"/>
      <c r="J197" s="3"/>
      <c r="K197" s="2"/>
      <c r="L197" s="2"/>
      <c r="M197" s="2"/>
      <c r="N197" s="2"/>
    </row>
    <row r="198" spans="1:14" ht="12.75" customHeight="1">
      <c r="A198" s="3"/>
      <c r="B198" s="3"/>
      <c r="C198" s="3"/>
      <c r="D198" s="4"/>
      <c r="E198" s="6"/>
      <c r="F198" s="5"/>
      <c r="G198" s="4"/>
      <c r="H198" s="4"/>
      <c r="I198" s="4"/>
      <c r="J198" s="3"/>
      <c r="K198" s="2"/>
      <c r="L198" s="2"/>
      <c r="M198" s="2"/>
      <c r="N198" s="2"/>
    </row>
    <row r="199" spans="1:14" ht="12.75" customHeight="1">
      <c r="A199" s="3"/>
      <c r="B199" s="3"/>
      <c r="C199" s="3"/>
      <c r="D199" s="4"/>
      <c r="E199" s="6"/>
      <c r="F199" s="5"/>
      <c r="G199" s="4"/>
      <c r="H199" s="4"/>
      <c r="I199" s="4"/>
      <c r="J199" s="3"/>
      <c r="K199" s="2"/>
      <c r="L199" s="2"/>
      <c r="M199" s="2"/>
      <c r="N199" s="2"/>
    </row>
    <row r="200" spans="1:14" ht="12.75" customHeight="1">
      <c r="A200" s="3"/>
      <c r="B200" s="3"/>
      <c r="C200" s="3"/>
      <c r="D200" s="4"/>
      <c r="E200" s="6"/>
      <c r="F200" s="5"/>
      <c r="G200" s="4"/>
      <c r="H200" s="4"/>
      <c r="I200" s="4"/>
      <c r="J200" s="3"/>
      <c r="K200" s="2"/>
      <c r="L200" s="2"/>
      <c r="M200" s="2"/>
      <c r="N200" s="2"/>
    </row>
    <row r="201" spans="1:14" ht="12.75" customHeight="1">
      <c r="A201" s="3"/>
      <c r="B201" s="3"/>
      <c r="C201" s="3"/>
      <c r="D201" s="4"/>
      <c r="E201" s="6"/>
      <c r="F201" s="5"/>
      <c r="G201" s="4"/>
      <c r="H201" s="4"/>
      <c r="I201" s="4"/>
      <c r="J201" s="3"/>
      <c r="K201" s="2"/>
      <c r="L201" s="2"/>
      <c r="M201" s="2"/>
      <c r="N201" s="2"/>
    </row>
    <row r="202" spans="1:14" ht="12.75" customHeight="1">
      <c r="A202" s="3"/>
      <c r="B202" s="3"/>
      <c r="C202" s="3"/>
      <c r="D202" s="4"/>
      <c r="E202" s="6"/>
      <c r="F202" s="5"/>
      <c r="G202" s="4"/>
      <c r="H202" s="4"/>
      <c r="I202" s="4"/>
      <c r="J202" s="3"/>
      <c r="K202" s="2"/>
      <c r="L202" s="2"/>
      <c r="M202" s="2"/>
      <c r="N202" s="2"/>
    </row>
    <row r="203" spans="1:14" ht="12.75" customHeight="1">
      <c r="A203" s="3"/>
      <c r="B203" s="3"/>
      <c r="C203" s="3"/>
      <c r="D203" s="4"/>
      <c r="E203" s="6"/>
      <c r="F203" s="5"/>
      <c r="G203" s="4"/>
      <c r="H203" s="4"/>
      <c r="I203" s="4"/>
      <c r="J203" s="3"/>
      <c r="K203" s="2"/>
      <c r="L203" s="2"/>
      <c r="M203" s="2"/>
      <c r="N203" s="2"/>
    </row>
    <row r="204" spans="1:14" ht="12.75" customHeight="1">
      <c r="A204" s="3"/>
      <c r="B204" s="3"/>
      <c r="C204" s="3"/>
      <c r="D204" s="4"/>
      <c r="E204" s="6"/>
      <c r="F204" s="5"/>
      <c r="G204" s="4"/>
      <c r="H204" s="4"/>
      <c r="I204" s="4"/>
      <c r="J204" s="3"/>
      <c r="K204" s="2"/>
      <c r="L204" s="2"/>
      <c r="M204" s="2"/>
      <c r="N204" s="2"/>
    </row>
    <row r="205" spans="1:14" ht="12.75" customHeight="1">
      <c r="A205" s="3"/>
      <c r="B205" s="3"/>
      <c r="C205" s="3"/>
      <c r="D205" s="4"/>
      <c r="E205" s="6"/>
      <c r="F205" s="5"/>
      <c r="G205" s="4"/>
      <c r="H205" s="4"/>
      <c r="I205" s="4"/>
      <c r="J205" s="3"/>
      <c r="K205" s="2"/>
      <c r="L205" s="2"/>
      <c r="M205" s="2"/>
      <c r="N205" s="2"/>
    </row>
    <row r="206" spans="1:14" ht="12.75" customHeight="1">
      <c r="A206" s="3"/>
      <c r="B206" s="3"/>
      <c r="C206" s="3"/>
      <c r="D206" s="4"/>
      <c r="E206" s="6"/>
      <c r="F206" s="5"/>
      <c r="G206" s="4"/>
      <c r="H206" s="4"/>
      <c r="I206" s="4"/>
      <c r="J206" s="3"/>
      <c r="K206" s="2"/>
      <c r="L206" s="2"/>
      <c r="M206" s="2"/>
      <c r="N206" s="2"/>
    </row>
    <row r="207" spans="1:14" ht="12.75" customHeight="1">
      <c r="A207" s="3"/>
      <c r="B207" s="3"/>
      <c r="C207" s="3"/>
      <c r="D207" s="4"/>
      <c r="E207" s="6"/>
      <c r="F207" s="5"/>
      <c r="G207" s="4"/>
      <c r="H207" s="4"/>
      <c r="I207" s="4"/>
      <c r="J207" s="3"/>
      <c r="K207" s="2"/>
      <c r="L207" s="2"/>
      <c r="M207" s="2"/>
      <c r="N207" s="2"/>
    </row>
    <row r="208" spans="1:14" ht="12.75" customHeight="1">
      <c r="A208" s="3"/>
      <c r="B208" s="3"/>
      <c r="C208" s="3"/>
      <c r="D208" s="4"/>
      <c r="E208" s="6"/>
      <c r="F208" s="5"/>
      <c r="G208" s="4"/>
      <c r="H208" s="4"/>
      <c r="I208" s="4"/>
      <c r="J208" s="3"/>
      <c r="K208" s="2"/>
      <c r="L208" s="2"/>
      <c r="M208" s="2"/>
      <c r="N208" s="2"/>
    </row>
    <row r="209" spans="1:14" ht="12.75" customHeight="1">
      <c r="A209" s="3"/>
      <c r="B209" s="3"/>
      <c r="C209" s="3"/>
      <c r="D209" s="4"/>
      <c r="E209" s="6"/>
      <c r="F209" s="5"/>
      <c r="G209" s="4"/>
      <c r="H209" s="4"/>
      <c r="I209" s="4"/>
      <c r="J209" s="3"/>
      <c r="K209" s="2"/>
      <c r="L209" s="2"/>
      <c r="M209" s="2"/>
      <c r="N209" s="2"/>
    </row>
    <row r="210" spans="1:14" ht="12.75" customHeight="1">
      <c r="A210" s="3"/>
      <c r="B210" s="3"/>
      <c r="C210" s="3"/>
      <c r="D210" s="4"/>
      <c r="E210" s="6"/>
      <c r="F210" s="5"/>
      <c r="G210" s="4"/>
      <c r="H210" s="4"/>
      <c r="I210" s="4"/>
      <c r="J210" s="3"/>
      <c r="K210" s="2"/>
      <c r="L210" s="2"/>
      <c r="M210" s="2"/>
      <c r="N210" s="2"/>
    </row>
    <row r="211" spans="1:14" ht="12.75" customHeight="1">
      <c r="A211" s="3"/>
      <c r="B211" s="3"/>
      <c r="C211" s="3"/>
      <c r="D211" s="4"/>
      <c r="E211" s="6"/>
      <c r="F211" s="5"/>
      <c r="G211" s="4"/>
      <c r="H211" s="4"/>
      <c r="I211" s="4"/>
      <c r="J211" s="3"/>
      <c r="K211" s="2"/>
      <c r="L211" s="2"/>
      <c r="M211" s="2"/>
      <c r="N211" s="2"/>
    </row>
    <row r="212" spans="1:14" ht="12.75" customHeight="1">
      <c r="A212" s="3"/>
      <c r="B212" s="3"/>
      <c r="C212" s="3"/>
      <c r="D212" s="4"/>
      <c r="E212" s="6"/>
      <c r="F212" s="5"/>
      <c r="G212" s="4"/>
      <c r="H212" s="4"/>
      <c r="I212" s="4"/>
      <c r="J212" s="3"/>
      <c r="K212" s="2"/>
      <c r="L212" s="2"/>
      <c r="M212" s="2"/>
      <c r="N212" s="2"/>
    </row>
    <row r="213" spans="1:14" ht="12.75" customHeight="1">
      <c r="A213" s="3"/>
      <c r="B213" s="3"/>
      <c r="C213" s="3"/>
      <c r="D213" s="4"/>
      <c r="E213" s="6"/>
      <c r="F213" s="5"/>
      <c r="G213" s="4"/>
      <c r="H213" s="4"/>
      <c r="I213" s="4"/>
      <c r="J213" s="3"/>
      <c r="K213" s="2"/>
      <c r="L213" s="2"/>
      <c r="M213" s="2"/>
      <c r="N213" s="2"/>
    </row>
    <row r="214" spans="1:14" ht="12.75" customHeight="1">
      <c r="A214" s="3"/>
      <c r="B214" s="3"/>
      <c r="C214" s="3"/>
      <c r="D214" s="4"/>
      <c r="E214" s="6"/>
      <c r="F214" s="5"/>
      <c r="G214" s="4"/>
      <c r="H214" s="4"/>
      <c r="I214" s="4"/>
      <c r="J214" s="3"/>
      <c r="K214" s="2"/>
      <c r="L214" s="2"/>
      <c r="M214" s="2"/>
      <c r="N214" s="2"/>
    </row>
    <row r="215" spans="1:14" ht="12.75" customHeight="1">
      <c r="A215" s="3"/>
      <c r="B215" s="3"/>
      <c r="C215" s="3"/>
      <c r="D215" s="4"/>
      <c r="E215" s="6"/>
      <c r="F215" s="5"/>
      <c r="G215" s="4"/>
      <c r="H215" s="4"/>
      <c r="I215" s="4"/>
      <c r="J215" s="3"/>
      <c r="K215" s="2"/>
      <c r="L215" s="2"/>
      <c r="M215" s="2"/>
      <c r="N215" s="2"/>
    </row>
    <row r="216" spans="1:14" ht="12.75" customHeight="1">
      <c r="A216" s="3"/>
      <c r="B216" s="3"/>
      <c r="C216" s="3"/>
      <c r="D216" s="4"/>
      <c r="E216" s="6"/>
      <c r="F216" s="5"/>
      <c r="G216" s="4"/>
      <c r="H216" s="4"/>
      <c r="I216" s="4"/>
      <c r="J216" s="3"/>
      <c r="K216" s="2"/>
      <c r="L216" s="2"/>
      <c r="M216" s="2"/>
      <c r="N216" s="2"/>
    </row>
    <row r="217" spans="1:14" ht="12.75" customHeight="1">
      <c r="A217" s="3"/>
      <c r="B217" s="3"/>
      <c r="C217" s="3"/>
      <c r="D217" s="4"/>
      <c r="E217" s="6"/>
      <c r="F217" s="5"/>
      <c r="G217" s="4"/>
      <c r="H217" s="4"/>
      <c r="I217" s="4"/>
      <c r="J217" s="3"/>
      <c r="K217" s="2"/>
      <c r="L217" s="2"/>
      <c r="M217" s="2"/>
      <c r="N217" s="2"/>
    </row>
    <row r="218" spans="1:14" ht="12.75" customHeight="1">
      <c r="A218" s="3"/>
      <c r="B218" s="3"/>
      <c r="C218" s="3"/>
      <c r="D218" s="4"/>
      <c r="E218" s="6"/>
      <c r="F218" s="5"/>
      <c r="G218" s="4"/>
      <c r="H218" s="4"/>
      <c r="I218" s="4"/>
      <c r="J218" s="3"/>
      <c r="K218" s="2"/>
      <c r="L218" s="2"/>
      <c r="M218" s="2"/>
      <c r="N218" s="2"/>
    </row>
    <row r="219" spans="1:14" ht="12.75" customHeight="1">
      <c r="A219" s="3"/>
      <c r="B219" s="3"/>
      <c r="C219" s="3"/>
      <c r="D219" s="4"/>
      <c r="E219" s="6"/>
      <c r="F219" s="5"/>
      <c r="G219" s="4"/>
      <c r="H219" s="4"/>
      <c r="I219" s="4"/>
      <c r="J219" s="3"/>
      <c r="K219" s="2"/>
      <c r="L219" s="2"/>
      <c r="M219" s="2"/>
      <c r="N219" s="2"/>
    </row>
    <row r="220" spans="1:14" ht="12.75" customHeight="1">
      <c r="A220" s="3"/>
      <c r="B220" s="3"/>
      <c r="C220" s="3"/>
      <c r="D220" s="4"/>
      <c r="E220" s="6"/>
      <c r="F220" s="5"/>
      <c r="G220" s="4"/>
      <c r="H220" s="4"/>
      <c r="I220" s="4"/>
      <c r="J220" s="3"/>
      <c r="K220" s="2"/>
      <c r="L220" s="2"/>
      <c r="M220" s="2"/>
      <c r="N220" s="2"/>
    </row>
    <row r="221" spans="1:14" ht="12.75" customHeight="1">
      <c r="A221" s="3"/>
      <c r="B221" s="3"/>
      <c r="C221" s="3"/>
      <c r="D221" s="4"/>
      <c r="E221" s="6"/>
      <c r="F221" s="5"/>
      <c r="G221" s="4"/>
      <c r="H221" s="4"/>
      <c r="I221" s="4"/>
      <c r="J221" s="3"/>
      <c r="K221" s="2"/>
      <c r="L221" s="2"/>
      <c r="M221" s="2"/>
      <c r="N221" s="2"/>
    </row>
    <row r="222" spans="1:14" ht="12.75" customHeight="1">
      <c r="A222" s="3"/>
      <c r="B222" s="3"/>
      <c r="C222" s="3"/>
      <c r="D222" s="4"/>
      <c r="E222" s="6"/>
      <c r="F222" s="5"/>
      <c r="G222" s="4"/>
      <c r="H222" s="4"/>
      <c r="I222" s="4"/>
      <c r="J222" s="3"/>
      <c r="K222" s="2"/>
      <c r="L222" s="2"/>
      <c r="M222" s="2"/>
      <c r="N222" s="2"/>
    </row>
    <row r="223" spans="1:14" ht="12.75" customHeight="1">
      <c r="A223" s="3"/>
      <c r="B223" s="3"/>
      <c r="C223" s="3"/>
      <c r="D223" s="4"/>
      <c r="E223" s="6"/>
      <c r="F223" s="5"/>
      <c r="G223" s="4"/>
      <c r="H223" s="4"/>
      <c r="I223" s="4"/>
      <c r="J223" s="3"/>
      <c r="K223" s="2"/>
      <c r="L223" s="2"/>
      <c r="M223" s="2"/>
      <c r="N223" s="2"/>
    </row>
    <row r="224" spans="1:14" ht="12.75" customHeight="1">
      <c r="A224" s="3"/>
      <c r="B224" s="3"/>
      <c r="C224" s="3"/>
      <c r="D224" s="4"/>
      <c r="E224" s="6"/>
      <c r="F224" s="5"/>
      <c r="G224" s="4"/>
      <c r="H224" s="4"/>
      <c r="I224" s="4"/>
      <c r="J224" s="3"/>
      <c r="K224" s="2"/>
      <c r="L224" s="2"/>
      <c r="M224" s="2"/>
      <c r="N224" s="2"/>
    </row>
    <row r="225" spans="1:14" ht="12.75" customHeight="1">
      <c r="A225" s="3"/>
      <c r="B225" s="3"/>
      <c r="C225" s="3"/>
      <c r="D225" s="4"/>
      <c r="E225" s="6"/>
      <c r="F225" s="5"/>
      <c r="G225" s="4"/>
      <c r="H225" s="4"/>
      <c r="I225" s="4"/>
      <c r="J225" s="3"/>
      <c r="K225" s="2"/>
      <c r="L225" s="2"/>
      <c r="M225" s="2"/>
      <c r="N225" s="2"/>
    </row>
    <row r="226" spans="1:14" ht="12.75" customHeight="1">
      <c r="A226" s="3"/>
      <c r="B226" s="3"/>
      <c r="C226" s="3"/>
      <c r="D226" s="4"/>
      <c r="E226" s="6"/>
      <c r="F226" s="5"/>
      <c r="G226" s="4"/>
      <c r="H226" s="4"/>
      <c r="I226" s="4"/>
      <c r="J226" s="3"/>
      <c r="K226" s="2"/>
      <c r="L226" s="2"/>
      <c r="M226" s="2"/>
      <c r="N226" s="2"/>
    </row>
    <row r="227" spans="1:14" ht="12.75" customHeight="1">
      <c r="A227" s="3"/>
      <c r="B227" s="3"/>
      <c r="C227" s="3"/>
      <c r="D227" s="4"/>
      <c r="E227" s="6"/>
      <c r="F227" s="5"/>
      <c r="G227" s="4"/>
      <c r="H227" s="4"/>
      <c r="I227" s="4"/>
      <c r="J227" s="3"/>
      <c r="K227" s="2"/>
      <c r="L227" s="2"/>
      <c r="M227" s="2"/>
      <c r="N227" s="2"/>
    </row>
    <row r="228" spans="1:14" ht="12.75" customHeight="1">
      <c r="A228" s="3"/>
      <c r="B228" s="3"/>
      <c r="C228" s="3"/>
      <c r="D228" s="4"/>
      <c r="E228" s="6"/>
      <c r="F228" s="5"/>
      <c r="G228" s="4"/>
      <c r="H228" s="4"/>
      <c r="I228" s="4"/>
      <c r="J228" s="3"/>
      <c r="K228" s="2"/>
      <c r="L228" s="2"/>
      <c r="M228" s="2"/>
      <c r="N228" s="2"/>
    </row>
    <row r="229" spans="1:14" ht="12.75" customHeight="1">
      <c r="A229" s="3"/>
      <c r="B229" s="3"/>
      <c r="C229" s="3"/>
      <c r="D229" s="4"/>
      <c r="E229" s="6"/>
      <c r="F229" s="5"/>
      <c r="G229" s="4"/>
      <c r="H229" s="4"/>
      <c r="I229" s="4"/>
      <c r="J229" s="3"/>
      <c r="K229" s="2"/>
      <c r="L229" s="2"/>
      <c r="M229" s="2"/>
      <c r="N229" s="2"/>
    </row>
    <row r="230" spans="1:14" ht="12.75" customHeight="1">
      <c r="A230" s="3"/>
      <c r="B230" s="3"/>
      <c r="C230" s="3"/>
      <c r="D230" s="4"/>
      <c r="E230" s="6"/>
      <c r="F230" s="5"/>
      <c r="G230" s="4"/>
      <c r="H230" s="4"/>
      <c r="I230" s="4"/>
      <c r="J230" s="3"/>
      <c r="K230" s="2"/>
      <c r="L230" s="2"/>
      <c r="M230" s="2"/>
      <c r="N230" s="2"/>
    </row>
    <row r="231" spans="1:14" ht="12.75" customHeight="1">
      <c r="A231" s="3"/>
      <c r="B231" s="3"/>
      <c r="C231" s="3"/>
      <c r="D231" s="4"/>
      <c r="E231" s="6"/>
      <c r="F231" s="5"/>
      <c r="G231" s="4"/>
      <c r="H231" s="4"/>
      <c r="I231" s="4"/>
      <c r="J231" s="3"/>
      <c r="K231" s="2"/>
      <c r="L231" s="2"/>
      <c r="M231" s="2"/>
      <c r="N231" s="2"/>
    </row>
    <row r="232" spans="1:14" ht="12.75" customHeight="1">
      <c r="A232" s="3"/>
      <c r="B232" s="3"/>
      <c r="C232" s="3"/>
      <c r="D232" s="4"/>
      <c r="E232" s="6"/>
      <c r="F232" s="5"/>
      <c r="G232" s="4"/>
      <c r="H232" s="4"/>
      <c r="I232" s="4"/>
      <c r="J232" s="3"/>
      <c r="K232" s="2"/>
      <c r="L232" s="2"/>
      <c r="M232" s="2"/>
      <c r="N232" s="2"/>
    </row>
    <row r="233" spans="1:14" ht="12.75" customHeight="1">
      <c r="A233" s="3"/>
      <c r="B233" s="3"/>
      <c r="C233" s="3"/>
      <c r="D233" s="4"/>
      <c r="E233" s="6"/>
      <c r="F233" s="5"/>
      <c r="G233" s="4"/>
      <c r="H233" s="4"/>
      <c r="I233" s="4"/>
      <c r="J233" s="3"/>
      <c r="K233" s="2"/>
      <c r="L233" s="2"/>
      <c r="M233" s="2"/>
      <c r="N233" s="2"/>
    </row>
    <row r="234" spans="1:14" ht="12.75" customHeight="1">
      <c r="A234" s="3"/>
      <c r="B234" s="3"/>
      <c r="C234" s="3"/>
      <c r="D234" s="4"/>
      <c r="E234" s="6"/>
      <c r="F234" s="5"/>
      <c r="G234" s="4"/>
      <c r="H234" s="4"/>
      <c r="I234" s="4"/>
      <c r="J234" s="3"/>
      <c r="K234" s="2"/>
      <c r="L234" s="2"/>
      <c r="M234" s="2"/>
      <c r="N234" s="2"/>
    </row>
    <row r="235" spans="1:14" ht="12.75" customHeight="1">
      <c r="A235" s="3"/>
      <c r="B235" s="3"/>
      <c r="C235" s="3"/>
      <c r="D235" s="4"/>
      <c r="E235" s="6"/>
      <c r="F235" s="5"/>
      <c r="G235" s="4"/>
      <c r="H235" s="4"/>
      <c r="I235" s="4"/>
      <c r="J235" s="3"/>
      <c r="K235" s="2"/>
      <c r="L235" s="2"/>
      <c r="M235" s="2"/>
      <c r="N235" s="2"/>
    </row>
    <row r="236" spans="1:14" ht="12.75" customHeight="1">
      <c r="A236" s="3"/>
      <c r="B236" s="3"/>
      <c r="C236" s="3"/>
      <c r="D236" s="4"/>
      <c r="E236" s="6"/>
      <c r="F236" s="5"/>
      <c r="G236" s="4"/>
      <c r="H236" s="4"/>
      <c r="I236" s="4"/>
      <c r="J236" s="3"/>
      <c r="K236" s="2"/>
      <c r="L236" s="2"/>
      <c r="M236" s="2"/>
      <c r="N236" s="2"/>
    </row>
    <row r="237" spans="1:14" ht="12.75" customHeight="1">
      <c r="A237" s="3"/>
      <c r="B237" s="3"/>
      <c r="C237" s="3"/>
      <c r="D237" s="4"/>
      <c r="E237" s="6"/>
      <c r="F237" s="5"/>
      <c r="G237" s="4"/>
      <c r="H237" s="4"/>
      <c r="I237" s="4"/>
      <c r="J237" s="3"/>
      <c r="K237" s="2"/>
      <c r="L237" s="2"/>
      <c r="M237" s="2"/>
      <c r="N237" s="2"/>
    </row>
    <row r="238" spans="1:14" ht="12.75" customHeight="1">
      <c r="A238" s="3"/>
      <c r="B238" s="3"/>
      <c r="C238" s="3"/>
      <c r="D238" s="4"/>
      <c r="E238" s="6"/>
      <c r="F238" s="5"/>
      <c r="G238" s="4"/>
      <c r="H238" s="4"/>
      <c r="I238" s="4"/>
      <c r="J238" s="3"/>
      <c r="K238" s="2"/>
      <c r="L238" s="2"/>
      <c r="M238" s="2"/>
      <c r="N238" s="2"/>
    </row>
    <row r="239" spans="1:14" ht="12.75" customHeight="1">
      <c r="A239" s="3"/>
      <c r="B239" s="3"/>
      <c r="C239" s="3"/>
      <c r="D239" s="4"/>
      <c r="E239" s="6"/>
      <c r="F239" s="5"/>
      <c r="G239" s="4"/>
      <c r="H239" s="4"/>
      <c r="I239" s="4"/>
      <c r="J239" s="3"/>
      <c r="K239" s="2"/>
      <c r="L239" s="2"/>
      <c r="M239" s="2"/>
      <c r="N239" s="2"/>
    </row>
  </sheetData>
  <autoFilter ref="A1:P37" xr:uid="{00000000-0009-0000-0000-000003000000}"/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disablePrompts="1" count="1">
        <x14:dataValidation type="list" allowBlank="1" showInputMessage="1" showErrorMessage="1" xr:uid="{3148C541-6163-45AB-8383-D158EBB50576}">
          <x14:formula1>
            <xm:f>'Bâtiment Principal'!$R$4:$R$21</xm:f>
          </x14:formula1>
          <xm:sqref>H2:H37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C85968-8AF1-4A1D-A55A-A389C8134FD4}">
  <dimension ref="A1:S220"/>
  <sheetViews>
    <sheetView workbookViewId="0">
      <selection activeCell="I38" sqref="I38"/>
    </sheetView>
  </sheetViews>
  <sheetFormatPr baseColWidth="10" defaultColWidth="14.42578125" defaultRowHeight="15" customHeight="1"/>
  <cols>
    <col min="1" max="1" width="11.140625" style="1" customWidth="1"/>
    <col min="2" max="3" width="17" style="1" customWidth="1"/>
    <col min="4" max="4" width="36.5703125" style="1" customWidth="1"/>
    <col min="5" max="6" width="12.140625" style="1" customWidth="1"/>
    <col min="7" max="8" width="20.42578125" style="1" customWidth="1"/>
    <col min="9" max="9" width="24.85546875" style="1" customWidth="1"/>
    <col min="10" max="10" width="6.42578125" style="1" customWidth="1"/>
    <col min="11" max="14" width="11.42578125" style="1" customWidth="1"/>
    <col min="15" max="16" width="14.42578125" style="1"/>
    <col min="17" max="17" width="46.42578125" style="1" bestFit="1" customWidth="1"/>
    <col min="18" max="18" width="24.42578125" style="146" bestFit="1" customWidth="1"/>
    <col min="19" max="16384" width="14.42578125" style="1"/>
  </cols>
  <sheetData>
    <row r="1" spans="1:19" ht="12.75" customHeight="1" thickBot="1">
      <c r="A1" s="122" t="s">
        <v>606</v>
      </c>
      <c r="B1" s="120" t="s">
        <v>603</v>
      </c>
      <c r="C1" s="120" t="s">
        <v>605</v>
      </c>
      <c r="D1" s="121" t="s">
        <v>604</v>
      </c>
      <c r="E1" s="119" t="s">
        <v>602</v>
      </c>
      <c r="F1" s="119" t="s">
        <v>607</v>
      </c>
      <c r="G1" s="117" t="s">
        <v>600</v>
      </c>
      <c r="H1" s="117" t="s">
        <v>668</v>
      </c>
      <c r="I1" s="117" t="s">
        <v>599</v>
      </c>
      <c r="J1" s="117" t="s">
        <v>598</v>
      </c>
      <c r="K1" s="116" t="s">
        <v>597</v>
      </c>
      <c r="L1" s="115" t="s">
        <v>596</v>
      </c>
      <c r="M1" s="114" t="s">
        <v>595</v>
      </c>
      <c r="N1" s="114" t="s">
        <v>594</v>
      </c>
      <c r="Q1" s="140" t="s">
        <v>555</v>
      </c>
      <c r="R1" s="145" t="s">
        <v>672</v>
      </c>
      <c r="S1"/>
    </row>
    <row r="2" spans="1:19" ht="12.75" customHeight="1">
      <c r="A2" s="123"/>
      <c r="B2" s="44" t="s">
        <v>608</v>
      </c>
      <c r="C2" s="36" t="s">
        <v>17</v>
      </c>
      <c r="D2" s="44" t="s">
        <v>609</v>
      </c>
      <c r="E2" s="72">
        <v>18.82</v>
      </c>
      <c r="F2" s="71"/>
      <c r="G2" s="40" t="s">
        <v>440</v>
      </c>
      <c r="H2" s="40" t="s">
        <v>659</v>
      </c>
      <c r="I2" s="40" t="str">
        <f t="shared" ref="I2:I13" si="0">IF(J2&lt;=20,"Surface Bureau (SB)",IF(J2&lt;=40,"Surf de Réunion (SR)",IF(J2&lt;=100,"Surf Annexe de Travail (SAT)",IF(J2&lt;=110,"Surf Légale &amp; Sociale (SLS)",IF(J2&lt;=125,"Surf spécifique (SP)",IF(J2&lt;=155,"Surf Services Généraux (SSG)",IF(J2&lt;=165,"Restauration",IF(J2&lt;=180,"Logt de fonction",IF(J2&lt;=195,"Autres surf",IF(J2&lt;=210,"Elts structurels",IF(J2&lt;=230,"Local technique",IF(J2&lt;=240,"Caves et sous-sols",IF(J2&lt;=300,"Circulation",IF(J2&lt;=309,"Combles, caves et ss-sols",IF(J2&lt;=315,"Prolongt ext",IF(J2&lt;=330,"Parking ss-terrain",IF(J2&lt;=350,"Terrasse",IF(J2&lt;=405,"Vides dont trémies","Marches et rampes"))))))))))))))))))</f>
        <v>Surf spécifique (SP)</v>
      </c>
      <c r="J2" s="124">
        <v>111</v>
      </c>
      <c r="K2" s="39" t="str">
        <f t="shared" ref="K2:K13" si="1">IF(J2&lt;=48,E2,"")</f>
        <v/>
      </c>
      <c r="L2" s="39">
        <f t="shared" ref="L2:L13" si="2">IF($J2&lt;=193,$E2,"")</f>
        <v>18.82</v>
      </c>
      <c r="M2" s="39">
        <f t="shared" ref="M2:M13" si="3">IF($J2&lt;=243,$E2,"")</f>
        <v>18.82</v>
      </c>
      <c r="N2" s="39">
        <f t="shared" ref="N2:N13" si="4">IF($J2&lt;=413,$E2,"")</f>
        <v>18.82</v>
      </c>
      <c r="O2" s="1">
        <v>1</v>
      </c>
      <c r="Q2" s="142" t="s">
        <v>118</v>
      </c>
      <c r="R2" s="145">
        <v>87.96</v>
      </c>
      <c r="S2"/>
    </row>
    <row r="3" spans="1:19" ht="12.75" customHeight="1">
      <c r="A3" s="123"/>
      <c r="B3" s="44" t="s">
        <v>608</v>
      </c>
      <c r="C3" s="36" t="s">
        <v>17</v>
      </c>
      <c r="D3" s="44" t="s">
        <v>104</v>
      </c>
      <c r="E3" s="72">
        <v>34.54</v>
      </c>
      <c r="F3" s="71"/>
      <c r="G3" s="40" t="s">
        <v>440</v>
      </c>
      <c r="H3" s="40" t="s">
        <v>667</v>
      </c>
      <c r="I3" s="40" t="str">
        <f t="shared" si="0"/>
        <v>Surf spécifique (SP)</v>
      </c>
      <c r="J3" s="124">
        <v>111</v>
      </c>
      <c r="K3" s="39" t="str">
        <f t="shared" si="1"/>
        <v/>
      </c>
      <c r="L3" s="39">
        <f t="shared" si="2"/>
        <v>34.54</v>
      </c>
      <c r="M3" s="39">
        <f t="shared" si="3"/>
        <v>34.54</v>
      </c>
      <c r="N3" s="39">
        <f t="shared" si="4"/>
        <v>34.54</v>
      </c>
      <c r="O3" s="1">
        <v>1</v>
      </c>
      <c r="Q3" s="142" t="s">
        <v>667</v>
      </c>
      <c r="R3" s="145">
        <v>34.54</v>
      </c>
      <c r="S3"/>
    </row>
    <row r="4" spans="1:19" ht="12.75" customHeight="1">
      <c r="A4" s="125"/>
      <c r="B4" s="44" t="s">
        <v>608</v>
      </c>
      <c r="C4" s="36" t="s">
        <v>17</v>
      </c>
      <c r="D4" s="126" t="s">
        <v>610</v>
      </c>
      <c r="E4" s="72">
        <v>28.57</v>
      </c>
      <c r="F4" s="71">
        <v>4</v>
      </c>
      <c r="G4" s="40" t="s">
        <v>440</v>
      </c>
      <c r="H4" s="40" t="s">
        <v>118</v>
      </c>
      <c r="I4" s="40" t="str">
        <f t="shared" si="0"/>
        <v>Surface Bureau (SB)</v>
      </c>
      <c r="J4" s="124">
        <v>1</v>
      </c>
      <c r="K4" s="39">
        <f t="shared" si="1"/>
        <v>28.57</v>
      </c>
      <c r="L4" s="39">
        <f t="shared" si="2"/>
        <v>28.57</v>
      </c>
      <c r="M4" s="39">
        <f t="shared" si="3"/>
        <v>28.57</v>
      </c>
      <c r="N4" s="39">
        <f t="shared" si="4"/>
        <v>28.57</v>
      </c>
      <c r="O4" s="1">
        <v>1</v>
      </c>
      <c r="Q4" s="142" t="s">
        <v>659</v>
      </c>
      <c r="R4" s="145">
        <v>18.82</v>
      </c>
      <c r="S4"/>
    </row>
    <row r="5" spans="1:19" ht="12.75" customHeight="1">
      <c r="A5" s="125"/>
      <c r="B5" s="44" t="s">
        <v>608</v>
      </c>
      <c r="C5" s="36" t="s">
        <v>17</v>
      </c>
      <c r="D5" s="126" t="s">
        <v>611</v>
      </c>
      <c r="E5" s="42">
        <v>14.08</v>
      </c>
      <c r="F5" s="41">
        <v>2</v>
      </c>
      <c r="G5" s="40" t="s">
        <v>440</v>
      </c>
      <c r="H5" s="40" t="s">
        <v>118</v>
      </c>
      <c r="I5" s="40" t="str">
        <f t="shared" si="0"/>
        <v>Surface Bureau (SB)</v>
      </c>
      <c r="J5" s="124">
        <v>1</v>
      </c>
      <c r="K5" s="39">
        <f t="shared" si="1"/>
        <v>14.08</v>
      </c>
      <c r="L5" s="39">
        <f t="shared" si="2"/>
        <v>14.08</v>
      </c>
      <c r="M5" s="39">
        <f t="shared" si="3"/>
        <v>14.08</v>
      </c>
      <c r="N5" s="39">
        <f t="shared" si="4"/>
        <v>14.08</v>
      </c>
      <c r="O5" s="1">
        <v>1</v>
      </c>
      <c r="Q5" s="142" t="s">
        <v>656</v>
      </c>
      <c r="R5" s="145">
        <v>13</v>
      </c>
      <c r="S5"/>
    </row>
    <row r="6" spans="1:19" ht="12.75" customHeight="1">
      <c r="A6" s="125"/>
      <c r="B6" s="44" t="s">
        <v>608</v>
      </c>
      <c r="C6" s="36" t="s">
        <v>17</v>
      </c>
      <c r="D6" s="126" t="s">
        <v>612</v>
      </c>
      <c r="E6" s="42">
        <v>28.31</v>
      </c>
      <c r="F6" s="41">
        <v>4</v>
      </c>
      <c r="G6" s="40" t="s">
        <v>440</v>
      </c>
      <c r="H6" s="40" t="s">
        <v>118</v>
      </c>
      <c r="I6" s="40" t="str">
        <f t="shared" si="0"/>
        <v>Surface Bureau (SB)</v>
      </c>
      <c r="J6" s="124">
        <v>1</v>
      </c>
      <c r="K6" s="39">
        <f t="shared" si="1"/>
        <v>28.31</v>
      </c>
      <c r="L6" s="39">
        <f t="shared" si="2"/>
        <v>28.31</v>
      </c>
      <c r="M6" s="39">
        <f t="shared" si="3"/>
        <v>28.31</v>
      </c>
      <c r="N6" s="39">
        <f t="shared" si="4"/>
        <v>28.31</v>
      </c>
      <c r="O6" s="1">
        <v>1</v>
      </c>
      <c r="Q6" s="142" t="s">
        <v>669</v>
      </c>
      <c r="R6" s="145">
        <v>185.35999999999999</v>
      </c>
      <c r="S6"/>
    </row>
    <row r="7" spans="1:19" ht="12.75" customHeight="1">
      <c r="A7" s="125"/>
      <c r="B7" s="44" t="s">
        <v>608</v>
      </c>
      <c r="C7" s="36" t="s">
        <v>17</v>
      </c>
      <c r="D7" s="126" t="s">
        <v>613</v>
      </c>
      <c r="E7" s="42">
        <v>13.51</v>
      </c>
      <c r="F7" s="41">
        <v>2</v>
      </c>
      <c r="G7" s="40" t="s">
        <v>440</v>
      </c>
      <c r="H7" s="40" t="s">
        <v>118</v>
      </c>
      <c r="I7" s="40" t="str">
        <f t="shared" si="0"/>
        <v>Surface Bureau (SB)</v>
      </c>
      <c r="J7" s="124">
        <v>1</v>
      </c>
      <c r="K7" s="39">
        <f t="shared" si="1"/>
        <v>13.51</v>
      </c>
      <c r="L7" s="39">
        <f t="shared" si="2"/>
        <v>13.51</v>
      </c>
      <c r="M7" s="39">
        <f t="shared" si="3"/>
        <v>13.51</v>
      </c>
      <c r="N7" s="39">
        <f t="shared" si="4"/>
        <v>13.51</v>
      </c>
      <c r="O7" s="1">
        <v>1</v>
      </c>
      <c r="Q7" s="142" t="s">
        <v>657</v>
      </c>
      <c r="R7" s="145">
        <v>9.26</v>
      </c>
      <c r="S7"/>
    </row>
    <row r="8" spans="1:19" ht="12.75" customHeight="1">
      <c r="A8" s="123"/>
      <c r="B8" s="44" t="s">
        <v>608</v>
      </c>
      <c r="C8" s="36" t="s">
        <v>17</v>
      </c>
      <c r="D8" s="44" t="s">
        <v>614</v>
      </c>
      <c r="E8" s="72">
        <v>3.49</v>
      </c>
      <c r="F8" s="71"/>
      <c r="G8" s="40" t="s">
        <v>440</v>
      </c>
      <c r="H8" s="40" t="s">
        <v>118</v>
      </c>
      <c r="I8" s="40" t="str">
        <f t="shared" si="0"/>
        <v>Surface Bureau (SB)</v>
      </c>
      <c r="J8" s="124">
        <v>2</v>
      </c>
      <c r="K8" s="39">
        <f t="shared" si="1"/>
        <v>3.49</v>
      </c>
      <c r="L8" s="39">
        <f t="shared" si="2"/>
        <v>3.49</v>
      </c>
      <c r="M8" s="39">
        <f t="shared" si="3"/>
        <v>3.49</v>
      </c>
      <c r="N8" s="39">
        <f t="shared" si="4"/>
        <v>3.49</v>
      </c>
      <c r="O8" s="1">
        <v>1</v>
      </c>
      <c r="Q8" s="142" t="s">
        <v>532</v>
      </c>
      <c r="R8" s="145">
        <v>348.93999999999994</v>
      </c>
      <c r="S8"/>
    </row>
    <row r="9" spans="1:19" ht="12.75" customHeight="1">
      <c r="A9" s="125"/>
      <c r="B9" s="44" t="s">
        <v>608</v>
      </c>
      <c r="C9" s="36" t="s">
        <v>17</v>
      </c>
      <c r="D9" s="44" t="s">
        <v>615</v>
      </c>
      <c r="E9" s="72">
        <v>17.88</v>
      </c>
      <c r="F9" s="71"/>
      <c r="G9" s="40" t="s">
        <v>440</v>
      </c>
      <c r="H9" s="40" t="s">
        <v>669</v>
      </c>
      <c r="I9" s="40" t="str">
        <f t="shared" si="0"/>
        <v>Surf de Réunion (SR)</v>
      </c>
      <c r="J9" s="124">
        <v>21</v>
      </c>
      <c r="K9" s="39">
        <f t="shared" si="1"/>
        <v>17.88</v>
      </c>
      <c r="L9" s="39">
        <f t="shared" si="2"/>
        <v>17.88</v>
      </c>
      <c r="M9" s="39">
        <f t="shared" si="3"/>
        <v>17.88</v>
      </c>
      <c r="N9" s="39">
        <f t="shared" si="4"/>
        <v>17.88</v>
      </c>
      <c r="O9" s="1">
        <v>1</v>
      </c>
      <c r="Q9"/>
      <c r="R9" s="145"/>
      <c r="S9"/>
    </row>
    <row r="10" spans="1:19" ht="12.75" customHeight="1">
      <c r="A10" s="123"/>
      <c r="B10" s="44" t="s">
        <v>608</v>
      </c>
      <c r="C10" s="36" t="s">
        <v>17</v>
      </c>
      <c r="D10" s="44" t="s">
        <v>616</v>
      </c>
      <c r="E10" s="72">
        <v>167.48</v>
      </c>
      <c r="F10" s="71"/>
      <c r="G10" s="40" t="s">
        <v>440</v>
      </c>
      <c r="H10" s="40" t="s">
        <v>669</v>
      </c>
      <c r="I10" s="40" t="str">
        <f t="shared" si="0"/>
        <v>Surf spécifique (SP)</v>
      </c>
      <c r="J10" s="124">
        <v>120</v>
      </c>
      <c r="K10" s="39" t="str">
        <f t="shared" si="1"/>
        <v/>
      </c>
      <c r="L10" s="39">
        <f t="shared" si="2"/>
        <v>167.48</v>
      </c>
      <c r="M10" s="39">
        <f t="shared" si="3"/>
        <v>167.48</v>
      </c>
      <c r="N10" s="39">
        <f t="shared" si="4"/>
        <v>167.48</v>
      </c>
      <c r="O10" s="1">
        <v>1</v>
      </c>
      <c r="Q10"/>
      <c r="R10" s="145"/>
      <c r="S10"/>
    </row>
    <row r="11" spans="1:19" ht="12.75" customHeight="1">
      <c r="A11" s="123"/>
      <c r="B11" s="44" t="s">
        <v>608</v>
      </c>
      <c r="C11" s="36" t="s">
        <v>17</v>
      </c>
      <c r="D11" s="37" t="s">
        <v>364</v>
      </c>
      <c r="E11" s="72">
        <v>13</v>
      </c>
      <c r="F11" s="41"/>
      <c r="G11" s="40" t="s">
        <v>440</v>
      </c>
      <c r="H11" s="85" t="s">
        <v>656</v>
      </c>
      <c r="I11" s="85" t="str">
        <f t="shared" si="0"/>
        <v>Surf spécifique (SP)</v>
      </c>
      <c r="J11" s="127">
        <v>116</v>
      </c>
      <c r="K11" s="39" t="str">
        <f t="shared" si="1"/>
        <v/>
      </c>
      <c r="L11" s="39">
        <f t="shared" si="2"/>
        <v>13</v>
      </c>
      <c r="M11" s="39">
        <f t="shared" si="3"/>
        <v>13</v>
      </c>
      <c r="N11" s="39">
        <f t="shared" si="4"/>
        <v>13</v>
      </c>
      <c r="O11" s="1">
        <v>1</v>
      </c>
      <c r="Q11"/>
      <c r="R11" s="145"/>
      <c r="S11"/>
    </row>
    <row r="12" spans="1:19" ht="12.75" customHeight="1">
      <c r="A12" s="123"/>
      <c r="B12" s="44" t="s">
        <v>608</v>
      </c>
      <c r="C12" s="36" t="s">
        <v>17</v>
      </c>
      <c r="D12" s="44" t="s">
        <v>617</v>
      </c>
      <c r="E12" s="72">
        <v>4.63</v>
      </c>
      <c r="F12" s="71"/>
      <c r="G12" s="40" t="s">
        <v>440</v>
      </c>
      <c r="H12" s="40" t="s">
        <v>657</v>
      </c>
      <c r="I12" s="40" t="str">
        <f t="shared" si="0"/>
        <v>Surf spécifique (SP)</v>
      </c>
      <c r="J12" s="124">
        <v>112</v>
      </c>
      <c r="K12" s="39" t="str">
        <f t="shared" si="1"/>
        <v/>
      </c>
      <c r="L12" s="39">
        <f t="shared" si="2"/>
        <v>4.63</v>
      </c>
      <c r="M12" s="39">
        <f t="shared" si="3"/>
        <v>4.63</v>
      </c>
      <c r="N12" s="39">
        <f t="shared" si="4"/>
        <v>4.63</v>
      </c>
      <c r="O12" s="1">
        <v>1</v>
      </c>
      <c r="Q12"/>
      <c r="R12" s="145"/>
      <c r="S12"/>
    </row>
    <row r="13" spans="1:19" ht="12.75" customHeight="1">
      <c r="A13" s="123"/>
      <c r="B13" s="44" t="s">
        <v>608</v>
      </c>
      <c r="C13" s="36" t="s">
        <v>17</v>
      </c>
      <c r="D13" s="44" t="s">
        <v>618</v>
      </c>
      <c r="E13" s="72">
        <v>4.63</v>
      </c>
      <c r="F13" s="71"/>
      <c r="G13" s="40" t="s">
        <v>440</v>
      </c>
      <c r="H13" s="40" t="s">
        <v>657</v>
      </c>
      <c r="I13" s="40" t="str">
        <f t="shared" si="0"/>
        <v>Surf spécifique (SP)</v>
      </c>
      <c r="J13" s="124">
        <v>112</v>
      </c>
      <c r="K13" s="39" t="str">
        <f t="shared" si="1"/>
        <v/>
      </c>
      <c r="L13" s="39">
        <f t="shared" si="2"/>
        <v>4.63</v>
      </c>
      <c r="M13" s="39">
        <f t="shared" si="3"/>
        <v>4.63</v>
      </c>
      <c r="N13" s="39">
        <f t="shared" si="4"/>
        <v>4.63</v>
      </c>
      <c r="O13" s="1">
        <v>1</v>
      </c>
      <c r="Q13"/>
      <c r="R13" s="145"/>
      <c r="S13"/>
    </row>
    <row r="14" spans="1:19" ht="12.75" customHeight="1" thickBot="1">
      <c r="A14" s="128"/>
      <c r="B14" s="51"/>
      <c r="C14" s="129"/>
      <c r="D14" s="129"/>
      <c r="E14" s="28"/>
      <c r="F14" s="28"/>
      <c r="G14" s="26"/>
      <c r="H14" s="26"/>
      <c r="I14" s="26"/>
      <c r="J14" s="97"/>
      <c r="K14" s="25"/>
      <c r="L14" s="25"/>
      <c r="M14" s="25"/>
      <c r="N14" s="25"/>
      <c r="Q14"/>
      <c r="R14" s="145"/>
      <c r="S14"/>
    </row>
    <row r="15" spans="1:19" ht="12.75" customHeight="1" thickBot="1">
      <c r="A15" s="130"/>
      <c r="B15" s="131" t="s">
        <v>619</v>
      </c>
      <c r="C15" s="131"/>
      <c r="D15" s="67"/>
      <c r="E15" s="20">
        <f>SUBTOTAL(9,E2:E14)</f>
        <v>348.94</v>
      </c>
      <c r="F15" s="132"/>
      <c r="G15" s="68"/>
      <c r="H15" s="68"/>
      <c r="I15" s="68"/>
      <c r="J15" s="68"/>
      <c r="K15" s="19">
        <f t="shared" ref="K15:N15" si="5">SUBTOTAL(9,K2:K14)</f>
        <v>105.83999999999999</v>
      </c>
      <c r="L15" s="19">
        <f t="shared" si="5"/>
        <v>348.94</v>
      </c>
      <c r="M15" s="19">
        <f t="shared" si="5"/>
        <v>348.94</v>
      </c>
      <c r="N15" s="19">
        <f t="shared" si="5"/>
        <v>348.94</v>
      </c>
      <c r="O15" s="1">
        <f>SUM(O2:O13)</f>
        <v>12</v>
      </c>
      <c r="Q15"/>
      <c r="R15" s="145"/>
      <c r="S15"/>
    </row>
    <row r="16" spans="1:19" ht="12.75" customHeight="1">
      <c r="A16" s="3"/>
      <c r="B16" s="3"/>
      <c r="C16" s="3"/>
      <c r="D16" s="4"/>
      <c r="E16" s="6"/>
      <c r="F16" s="6"/>
      <c r="G16" s="4"/>
      <c r="H16" s="4"/>
      <c r="I16" s="4"/>
      <c r="J16" s="3"/>
      <c r="K16" s="2"/>
      <c r="L16" s="2"/>
      <c r="M16" s="2"/>
      <c r="N16" s="2"/>
      <c r="Q16"/>
      <c r="R16" s="145"/>
      <c r="S16"/>
    </row>
    <row r="17" spans="1:19" ht="12.75" customHeight="1">
      <c r="A17" s="3"/>
      <c r="B17" s="3"/>
      <c r="C17" s="3"/>
      <c r="D17" s="4"/>
      <c r="E17" s="6"/>
      <c r="F17" s="6"/>
      <c r="G17" s="4"/>
      <c r="H17" s="4"/>
      <c r="I17" s="4"/>
      <c r="J17" s="3"/>
      <c r="K17" s="2"/>
      <c r="L17" s="2"/>
      <c r="M17" s="2"/>
      <c r="N17" s="2"/>
      <c r="Q17"/>
      <c r="R17" s="145"/>
      <c r="S17"/>
    </row>
    <row r="18" spans="1:19" ht="12.75" customHeight="1">
      <c r="A18" s="3"/>
      <c r="B18" s="3"/>
      <c r="C18" s="3"/>
      <c r="D18" s="4"/>
      <c r="E18" s="6"/>
      <c r="F18" s="6"/>
      <c r="G18" s="4"/>
      <c r="H18" s="4"/>
      <c r="I18" s="4"/>
      <c r="J18" s="3"/>
      <c r="K18" s="2"/>
      <c r="L18" s="2"/>
      <c r="M18" s="2"/>
      <c r="N18" s="2"/>
      <c r="Q18"/>
      <c r="R18" s="145"/>
      <c r="S18"/>
    </row>
    <row r="19" spans="1:19" ht="12.75" customHeight="1">
      <c r="A19" s="3"/>
      <c r="B19" s="3"/>
      <c r="C19" s="3"/>
      <c r="D19" s="4"/>
      <c r="E19" s="6"/>
      <c r="F19" s="6"/>
      <c r="G19" s="4"/>
      <c r="H19" s="4"/>
      <c r="I19" s="4"/>
      <c r="J19" s="3"/>
      <c r="K19" s="2"/>
      <c r="L19" s="2"/>
      <c r="M19" s="2"/>
      <c r="N19" s="2"/>
    </row>
    <row r="20" spans="1:19" ht="12.75" customHeight="1">
      <c r="A20" s="3"/>
      <c r="B20" s="3"/>
      <c r="C20" s="3"/>
      <c r="D20" s="4"/>
      <c r="E20" s="6"/>
      <c r="F20" s="6"/>
      <c r="G20" s="4"/>
      <c r="H20" s="4"/>
      <c r="I20" s="4"/>
      <c r="J20" s="3"/>
      <c r="K20" s="2"/>
      <c r="L20" s="2"/>
      <c r="M20" s="2"/>
      <c r="N20" s="2"/>
    </row>
    <row r="21" spans="1:19" ht="12.75" customHeight="1">
      <c r="A21" s="3"/>
      <c r="B21" s="3"/>
      <c r="C21" s="3"/>
      <c r="D21" s="4"/>
      <c r="E21" s="6"/>
      <c r="F21" s="6"/>
      <c r="G21" s="4"/>
      <c r="H21" s="4"/>
      <c r="I21" s="4"/>
      <c r="J21" s="3"/>
      <c r="K21" s="2"/>
      <c r="L21" s="2"/>
      <c r="M21" s="2"/>
      <c r="N21" s="2"/>
    </row>
    <row r="22" spans="1:19" ht="12.75" customHeight="1">
      <c r="A22" s="3"/>
      <c r="B22" s="3"/>
      <c r="C22" s="3"/>
      <c r="D22" s="4"/>
      <c r="E22" s="6"/>
      <c r="F22" s="6"/>
      <c r="G22" s="4"/>
      <c r="H22" s="4"/>
      <c r="I22" s="4"/>
      <c r="J22" s="3"/>
      <c r="K22" s="2"/>
      <c r="L22" s="2"/>
      <c r="M22" s="2"/>
      <c r="N22" s="2"/>
    </row>
    <row r="23" spans="1:19" ht="12.75" customHeight="1">
      <c r="A23" s="3"/>
      <c r="B23" s="3"/>
      <c r="C23" s="3"/>
      <c r="D23" s="4"/>
      <c r="E23" s="6"/>
      <c r="F23" s="6"/>
      <c r="G23" s="4"/>
      <c r="H23" s="4"/>
      <c r="I23" s="4"/>
      <c r="J23" s="3"/>
      <c r="K23" s="2"/>
      <c r="L23" s="2"/>
      <c r="M23" s="2"/>
      <c r="N23" s="2"/>
    </row>
    <row r="24" spans="1:19" ht="12.75" customHeight="1">
      <c r="A24" s="3"/>
      <c r="B24" s="3"/>
      <c r="C24" s="3"/>
      <c r="D24" s="4"/>
      <c r="E24" s="6"/>
      <c r="F24" s="6"/>
      <c r="G24" s="4"/>
      <c r="H24" s="4"/>
      <c r="I24" s="4"/>
      <c r="J24" s="3"/>
      <c r="K24" s="2"/>
      <c r="L24" s="2"/>
      <c r="M24" s="2"/>
      <c r="N24" s="2"/>
    </row>
    <row r="25" spans="1:19" ht="12.75" customHeight="1">
      <c r="A25" s="3"/>
      <c r="B25" s="3"/>
      <c r="C25" s="3"/>
      <c r="D25" s="4"/>
      <c r="E25" s="6"/>
      <c r="F25" s="6"/>
      <c r="G25" s="4"/>
      <c r="H25" s="4"/>
      <c r="I25" s="4"/>
      <c r="J25" s="3"/>
      <c r="K25" s="2"/>
      <c r="L25" s="2"/>
      <c r="M25" s="2"/>
      <c r="N25" s="2"/>
    </row>
    <row r="26" spans="1:19" ht="12.75" customHeight="1">
      <c r="A26" s="3"/>
      <c r="B26" s="3"/>
      <c r="C26" s="3"/>
      <c r="D26" s="4"/>
      <c r="E26" s="6"/>
      <c r="F26" s="6"/>
      <c r="G26" s="4"/>
      <c r="H26" s="4"/>
      <c r="I26" s="4"/>
      <c r="J26" s="3"/>
      <c r="K26" s="2"/>
      <c r="L26" s="2"/>
      <c r="M26" s="2"/>
      <c r="N26" s="2"/>
    </row>
    <row r="27" spans="1:19" ht="12.75" customHeight="1">
      <c r="A27" s="3"/>
      <c r="B27" s="3"/>
      <c r="C27" s="3"/>
      <c r="D27" s="4"/>
      <c r="E27" s="6"/>
      <c r="F27" s="6"/>
      <c r="G27" s="4"/>
      <c r="H27" s="4"/>
      <c r="I27" s="4"/>
      <c r="J27" s="3"/>
      <c r="K27" s="2"/>
      <c r="L27" s="2"/>
      <c r="M27" s="2"/>
      <c r="N27" s="2"/>
    </row>
    <row r="28" spans="1:19" ht="12.75" customHeight="1">
      <c r="A28" s="3"/>
      <c r="B28" s="3"/>
      <c r="C28" s="3"/>
      <c r="D28" s="4"/>
      <c r="E28" s="6"/>
      <c r="F28" s="6"/>
      <c r="G28" s="4"/>
      <c r="H28" s="4"/>
      <c r="I28" s="4"/>
      <c r="J28" s="3"/>
      <c r="K28" s="2"/>
      <c r="L28" s="2"/>
      <c r="M28" s="2"/>
      <c r="N28" s="2"/>
    </row>
    <row r="29" spans="1:19" ht="12.75" customHeight="1">
      <c r="A29" s="3"/>
      <c r="B29" s="3"/>
      <c r="C29" s="3"/>
      <c r="D29" s="4"/>
      <c r="E29" s="6"/>
      <c r="F29" s="6"/>
      <c r="G29" s="4"/>
      <c r="H29" s="4"/>
      <c r="I29" s="4"/>
      <c r="J29" s="3"/>
      <c r="K29" s="2"/>
      <c r="L29" s="2"/>
      <c r="M29" s="2"/>
      <c r="N29" s="2"/>
    </row>
    <row r="30" spans="1:19" ht="12.75" customHeight="1">
      <c r="A30" s="3"/>
      <c r="B30" s="3"/>
      <c r="C30" s="3"/>
      <c r="D30" s="4"/>
      <c r="E30" s="6"/>
      <c r="F30" s="6"/>
      <c r="G30" s="4"/>
      <c r="H30" s="4"/>
      <c r="I30" s="4"/>
      <c r="J30" s="3"/>
      <c r="K30" s="2"/>
      <c r="L30" s="2"/>
      <c r="M30" s="2"/>
      <c r="N30" s="2"/>
    </row>
    <row r="31" spans="1:19" ht="12.75" customHeight="1">
      <c r="A31" s="3"/>
      <c r="B31" s="3"/>
      <c r="C31" s="3"/>
      <c r="D31" s="4"/>
      <c r="E31" s="6"/>
      <c r="F31" s="6"/>
      <c r="G31" s="4"/>
      <c r="H31" s="4"/>
      <c r="I31" s="4"/>
      <c r="J31" s="3"/>
      <c r="K31" s="2"/>
      <c r="L31" s="2"/>
      <c r="M31" s="2"/>
      <c r="N31" s="2"/>
    </row>
    <row r="32" spans="1:19" ht="12.75" customHeight="1">
      <c r="A32" s="3"/>
      <c r="B32" s="3"/>
      <c r="C32" s="3"/>
      <c r="D32" s="4"/>
      <c r="E32" s="6"/>
      <c r="F32" s="6"/>
      <c r="G32" s="4"/>
      <c r="H32" s="4"/>
      <c r="I32" s="4"/>
      <c r="J32" s="3"/>
      <c r="K32" s="2"/>
      <c r="L32" s="2"/>
      <c r="M32" s="2"/>
      <c r="N32" s="2"/>
    </row>
    <row r="33" spans="1:14" ht="12.75" customHeight="1">
      <c r="A33" s="3"/>
      <c r="B33" s="3"/>
      <c r="C33" s="3"/>
      <c r="D33" s="4"/>
      <c r="E33" s="6"/>
      <c r="F33" s="6"/>
      <c r="G33" s="4"/>
      <c r="H33" s="4"/>
      <c r="I33" s="4"/>
      <c r="J33" s="3"/>
      <c r="K33" s="2"/>
      <c r="L33" s="2"/>
      <c r="M33" s="2"/>
      <c r="N33" s="2"/>
    </row>
    <row r="34" spans="1:14" ht="12.75" customHeight="1">
      <c r="A34" s="3"/>
      <c r="B34" s="3"/>
      <c r="C34" s="3"/>
      <c r="D34" s="4"/>
      <c r="E34" s="6"/>
      <c r="F34" s="6"/>
      <c r="G34" s="4"/>
      <c r="H34" s="4"/>
      <c r="I34" s="4"/>
      <c r="J34" s="3"/>
      <c r="K34" s="2"/>
      <c r="L34" s="2"/>
      <c r="M34" s="2"/>
      <c r="N34" s="2"/>
    </row>
    <row r="35" spans="1:14" ht="12.75" customHeight="1">
      <c r="A35" s="3"/>
      <c r="B35" s="3"/>
      <c r="C35" s="3"/>
      <c r="D35" s="4"/>
      <c r="E35" s="6"/>
      <c r="F35" s="6"/>
      <c r="G35" s="4"/>
      <c r="H35" s="4"/>
      <c r="I35" s="4"/>
      <c r="J35" s="3"/>
      <c r="K35" s="2"/>
      <c r="L35" s="2"/>
      <c r="M35" s="2"/>
      <c r="N35" s="2"/>
    </row>
    <row r="36" spans="1:14" ht="12.75" customHeight="1">
      <c r="A36" s="3"/>
      <c r="B36" s="3"/>
      <c r="C36" s="3"/>
      <c r="D36" s="4"/>
      <c r="E36" s="6"/>
      <c r="F36" s="6"/>
      <c r="G36" s="4"/>
      <c r="H36" s="4"/>
      <c r="I36" s="4"/>
      <c r="J36" s="3"/>
      <c r="K36" s="2"/>
      <c r="L36" s="2"/>
      <c r="M36" s="2"/>
      <c r="N36" s="2"/>
    </row>
    <row r="37" spans="1:14" ht="12.75" customHeight="1">
      <c r="A37" s="3"/>
      <c r="B37" s="3"/>
      <c r="C37" s="3"/>
      <c r="D37" s="4"/>
      <c r="E37" s="6"/>
      <c r="F37" s="6"/>
      <c r="G37" s="4"/>
      <c r="H37" s="4"/>
      <c r="I37" s="4"/>
      <c r="J37" s="3"/>
      <c r="K37" s="2"/>
      <c r="L37" s="2"/>
      <c r="M37" s="2"/>
      <c r="N37" s="2"/>
    </row>
    <row r="38" spans="1:14" ht="12.75" customHeight="1">
      <c r="A38" s="3"/>
      <c r="B38" s="3"/>
      <c r="C38" s="3"/>
      <c r="D38" s="4"/>
      <c r="E38" s="6"/>
      <c r="F38" s="6"/>
      <c r="G38" s="4"/>
      <c r="H38" s="4"/>
      <c r="I38" s="4"/>
      <c r="J38" s="3"/>
      <c r="K38" s="2"/>
      <c r="L38" s="2"/>
      <c r="M38" s="2"/>
      <c r="N38" s="2"/>
    </row>
    <row r="39" spans="1:14" ht="12.75" customHeight="1">
      <c r="A39" s="3"/>
      <c r="B39" s="3"/>
      <c r="C39" s="3"/>
      <c r="D39" s="4"/>
      <c r="E39" s="6"/>
      <c r="F39" s="6"/>
      <c r="G39" s="4"/>
      <c r="H39" s="4"/>
      <c r="I39" s="4"/>
      <c r="J39" s="3"/>
      <c r="K39" s="2"/>
      <c r="L39" s="2"/>
      <c r="M39" s="2"/>
      <c r="N39" s="2"/>
    </row>
    <row r="40" spans="1:14" ht="12.75" customHeight="1">
      <c r="A40" s="3"/>
      <c r="B40" s="3"/>
      <c r="C40" s="3"/>
      <c r="D40" s="4"/>
      <c r="E40" s="6"/>
      <c r="F40" s="6"/>
      <c r="G40" s="4"/>
      <c r="H40" s="4"/>
      <c r="I40" s="4"/>
      <c r="J40" s="3"/>
      <c r="K40" s="2"/>
      <c r="L40" s="2"/>
      <c r="M40" s="2"/>
      <c r="N40" s="2"/>
    </row>
    <row r="41" spans="1:14" ht="12.75" customHeight="1">
      <c r="A41" s="3"/>
      <c r="B41" s="3"/>
      <c r="C41" s="3"/>
      <c r="D41" s="4"/>
      <c r="E41" s="6"/>
      <c r="F41" s="6"/>
      <c r="G41" s="4"/>
      <c r="H41" s="4"/>
      <c r="I41" s="4"/>
      <c r="J41" s="3"/>
      <c r="K41" s="2"/>
      <c r="L41" s="2"/>
      <c r="M41" s="2"/>
      <c r="N41" s="2"/>
    </row>
    <row r="42" spans="1:14" ht="12.75" customHeight="1">
      <c r="A42" s="3"/>
      <c r="B42" s="3"/>
      <c r="C42" s="3"/>
      <c r="D42" s="4"/>
      <c r="E42" s="6"/>
      <c r="F42" s="6"/>
      <c r="G42" s="4"/>
      <c r="H42" s="4"/>
      <c r="I42" s="4"/>
      <c r="J42" s="3"/>
      <c r="K42" s="2"/>
      <c r="L42" s="2"/>
      <c r="M42" s="2"/>
      <c r="N42" s="2"/>
    </row>
    <row r="43" spans="1:14" ht="12.75" customHeight="1">
      <c r="A43" s="3"/>
      <c r="B43" s="3"/>
      <c r="C43" s="3"/>
      <c r="D43" s="4"/>
      <c r="E43" s="6"/>
      <c r="F43" s="6"/>
      <c r="G43" s="4"/>
      <c r="H43" s="4"/>
      <c r="I43" s="4"/>
      <c r="J43" s="3"/>
      <c r="K43" s="2"/>
      <c r="L43" s="2"/>
      <c r="M43" s="2"/>
      <c r="N43" s="2"/>
    </row>
    <row r="44" spans="1:14" ht="12.75" customHeight="1">
      <c r="A44" s="3"/>
      <c r="B44" s="3"/>
      <c r="C44" s="3"/>
      <c r="D44" s="4"/>
      <c r="E44" s="6"/>
      <c r="F44" s="6"/>
      <c r="G44" s="4"/>
      <c r="H44" s="4"/>
      <c r="I44" s="4"/>
      <c r="J44" s="3"/>
      <c r="K44" s="2"/>
      <c r="L44" s="2"/>
      <c r="M44" s="2"/>
      <c r="N44" s="2"/>
    </row>
    <row r="45" spans="1:14" ht="12.75" customHeight="1">
      <c r="A45" s="3"/>
      <c r="B45" s="3"/>
      <c r="C45" s="3"/>
      <c r="D45" s="4"/>
      <c r="E45" s="6"/>
      <c r="F45" s="6"/>
      <c r="G45" s="4"/>
      <c r="H45" s="4"/>
      <c r="I45" s="4"/>
      <c r="J45" s="3"/>
      <c r="K45" s="2"/>
      <c r="L45" s="2"/>
      <c r="M45" s="2"/>
      <c r="N45" s="2"/>
    </row>
    <row r="46" spans="1:14" ht="12.75" customHeight="1">
      <c r="A46" s="3"/>
      <c r="B46" s="3"/>
      <c r="C46" s="3"/>
      <c r="D46" s="4"/>
      <c r="E46" s="6"/>
      <c r="F46" s="6"/>
      <c r="G46" s="4"/>
      <c r="H46" s="4"/>
      <c r="I46" s="4"/>
      <c r="J46" s="3"/>
      <c r="K46" s="2"/>
      <c r="L46" s="2"/>
      <c r="M46" s="2"/>
      <c r="N46" s="2"/>
    </row>
    <row r="47" spans="1:14" ht="12.75" customHeight="1">
      <c r="A47" s="3"/>
      <c r="B47" s="3"/>
      <c r="C47" s="3"/>
      <c r="D47" s="4"/>
      <c r="E47" s="6"/>
      <c r="F47" s="6"/>
      <c r="G47" s="4"/>
      <c r="H47" s="4"/>
      <c r="I47" s="4"/>
      <c r="J47" s="3"/>
      <c r="K47" s="2"/>
      <c r="L47" s="2"/>
      <c r="M47" s="2"/>
      <c r="N47" s="2"/>
    </row>
    <row r="48" spans="1:14" ht="12.75" customHeight="1">
      <c r="A48" s="3"/>
      <c r="B48" s="3"/>
      <c r="C48" s="3"/>
      <c r="D48" s="4"/>
      <c r="E48" s="6"/>
      <c r="F48" s="6"/>
      <c r="G48" s="4"/>
      <c r="H48" s="4"/>
      <c r="I48" s="4"/>
      <c r="J48" s="3"/>
      <c r="K48" s="2"/>
      <c r="L48" s="2"/>
      <c r="M48" s="2"/>
      <c r="N48" s="2"/>
    </row>
    <row r="49" spans="1:14" ht="12.75" customHeight="1">
      <c r="A49" s="3"/>
      <c r="B49" s="3"/>
      <c r="C49" s="3"/>
      <c r="D49" s="4"/>
      <c r="E49" s="6"/>
      <c r="F49" s="6"/>
      <c r="G49" s="4"/>
      <c r="H49" s="4"/>
      <c r="I49" s="4"/>
      <c r="J49" s="3"/>
      <c r="K49" s="2"/>
      <c r="L49" s="2"/>
      <c r="M49" s="2"/>
      <c r="N49" s="2"/>
    </row>
    <row r="50" spans="1:14" ht="12.75" customHeight="1">
      <c r="A50" s="3"/>
      <c r="B50" s="3"/>
      <c r="C50" s="3"/>
      <c r="D50" s="4"/>
      <c r="E50" s="6"/>
      <c r="F50" s="6"/>
      <c r="G50" s="4"/>
      <c r="H50" s="4"/>
      <c r="I50" s="4"/>
      <c r="J50" s="3"/>
      <c r="K50" s="2"/>
      <c r="L50" s="2"/>
      <c r="M50" s="2"/>
      <c r="N50" s="2"/>
    </row>
    <row r="51" spans="1:14" ht="12.75" customHeight="1">
      <c r="A51" s="3"/>
      <c r="B51" s="3"/>
      <c r="C51" s="3"/>
      <c r="D51" s="4"/>
      <c r="E51" s="6"/>
      <c r="F51" s="6"/>
      <c r="G51" s="4"/>
      <c r="H51" s="4"/>
      <c r="I51" s="4"/>
      <c r="J51" s="3"/>
      <c r="K51" s="2"/>
      <c r="L51" s="2"/>
      <c r="M51" s="2"/>
      <c r="N51" s="2"/>
    </row>
    <row r="52" spans="1:14" ht="12.75" customHeight="1">
      <c r="A52" s="3"/>
      <c r="B52" s="3"/>
      <c r="C52" s="3"/>
      <c r="D52" s="4"/>
      <c r="E52" s="6"/>
      <c r="F52" s="6"/>
      <c r="G52" s="4"/>
      <c r="H52" s="4"/>
      <c r="I52" s="4"/>
      <c r="J52" s="3"/>
      <c r="K52" s="2"/>
      <c r="L52" s="2"/>
      <c r="M52" s="2"/>
      <c r="N52" s="2"/>
    </row>
    <row r="53" spans="1:14" ht="12.75" customHeight="1">
      <c r="A53" s="3"/>
      <c r="B53" s="3"/>
      <c r="C53" s="3"/>
      <c r="D53" s="4"/>
      <c r="E53" s="6"/>
      <c r="F53" s="6"/>
      <c r="G53" s="4"/>
      <c r="H53" s="4"/>
      <c r="I53" s="4"/>
      <c r="J53" s="3"/>
      <c r="K53" s="2"/>
      <c r="L53" s="2"/>
      <c r="M53" s="2"/>
      <c r="N53" s="2"/>
    </row>
    <row r="54" spans="1:14" ht="12.75" customHeight="1">
      <c r="A54" s="3"/>
      <c r="B54" s="3"/>
      <c r="C54" s="3"/>
      <c r="D54" s="4"/>
      <c r="E54" s="6"/>
      <c r="F54" s="6"/>
      <c r="G54" s="4"/>
      <c r="H54" s="4"/>
      <c r="I54" s="4"/>
      <c r="J54" s="3"/>
      <c r="K54" s="2"/>
      <c r="L54" s="2"/>
      <c r="M54" s="2"/>
      <c r="N54" s="2"/>
    </row>
    <row r="55" spans="1:14" ht="12.75" customHeight="1">
      <c r="A55" s="3"/>
      <c r="B55" s="3"/>
      <c r="C55" s="3"/>
      <c r="D55" s="4"/>
      <c r="E55" s="6"/>
      <c r="F55" s="6"/>
      <c r="G55" s="4"/>
      <c r="H55" s="4"/>
      <c r="I55" s="4"/>
      <c r="J55" s="3"/>
      <c r="K55" s="2"/>
      <c r="L55" s="2"/>
      <c r="M55" s="2"/>
      <c r="N55" s="2"/>
    </row>
    <row r="56" spans="1:14" ht="12.75" customHeight="1">
      <c r="A56" s="3"/>
      <c r="B56" s="3"/>
      <c r="C56" s="3"/>
      <c r="D56" s="4"/>
      <c r="E56" s="6"/>
      <c r="F56" s="6"/>
      <c r="G56" s="4"/>
      <c r="H56" s="4"/>
      <c r="I56" s="4"/>
      <c r="J56" s="3"/>
      <c r="K56" s="2"/>
      <c r="L56" s="2"/>
      <c r="M56" s="2"/>
      <c r="N56" s="2"/>
    </row>
    <row r="57" spans="1:14" ht="12.75" customHeight="1">
      <c r="A57" s="3"/>
      <c r="B57" s="3"/>
      <c r="C57" s="3"/>
      <c r="D57" s="4"/>
      <c r="E57" s="6"/>
      <c r="F57" s="6"/>
      <c r="G57" s="4"/>
      <c r="H57" s="4"/>
      <c r="I57" s="4"/>
      <c r="J57" s="3"/>
      <c r="K57" s="2"/>
      <c r="L57" s="2"/>
      <c r="M57" s="2"/>
      <c r="N57" s="2"/>
    </row>
    <row r="58" spans="1:14" ht="12.75" customHeight="1">
      <c r="A58" s="3"/>
      <c r="B58" s="3"/>
      <c r="C58" s="3"/>
      <c r="D58" s="4"/>
      <c r="E58" s="6"/>
      <c r="F58" s="6"/>
      <c r="G58" s="4"/>
      <c r="H58" s="4"/>
      <c r="I58" s="4"/>
      <c r="J58" s="3"/>
      <c r="K58" s="2"/>
      <c r="L58" s="2"/>
      <c r="M58" s="2"/>
      <c r="N58" s="2"/>
    </row>
    <row r="59" spans="1:14" ht="12.75" customHeight="1">
      <c r="A59" s="3"/>
      <c r="B59" s="3"/>
      <c r="C59" s="3"/>
      <c r="D59" s="4"/>
      <c r="E59" s="6"/>
      <c r="F59" s="6"/>
      <c r="G59" s="4"/>
      <c r="H59" s="4"/>
      <c r="I59" s="4"/>
      <c r="J59" s="3"/>
      <c r="K59" s="2"/>
      <c r="L59" s="2"/>
      <c r="M59" s="2"/>
      <c r="N59" s="2"/>
    </row>
    <row r="60" spans="1:14" ht="12.75" customHeight="1">
      <c r="A60" s="3"/>
      <c r="B60" s="3"/>
      <c r="C60" s="3"/>
      <c r="D60" s="4"/>
      <c r="E60" s="6"/>
      <c r="F60" s="6"/>
      <c r="G60" s="4"/>
      <c r="H60" s="4"/>
      <c r="I60" s="4"/>
      <c r="J60" s="3"/>
      <c r="K60" s="2"/>
      <c r="L60" s="2"/>
      <c r="M60" s="2"/>
      <c r="N60" s="2"/>
    </row>
    <row r="61" spans="1:14" ht="12.75" customHeight="1">
      <c r="A61" s="3"/>
      <c r="B61" s="3"/>
      <c r="C61" s="3"/>
      <c r="D61" s="4"/>
      <c r="E61" s="6"/>
      <c r="F61" s="6"/>
      <c r="G61" s="4"/>
      <c r="H61" s="4"/>
      <c r="I61" s="4"/>
      <c r="J61" s="3"/>
      <c r="K61" s="2"/>
      <c r="L61" s="2"/>
      <c r="M61" s="2"/>
      <c r="N61" s="2"/>
    </row>
    <row r="62" spans="1:14" ht="12.75" customHeight="1">
      <c r="A62" s="3"/>
      <c r="B62" s="3"/>
      <c r="C62" s="3"/>
      <c r="D62" s="4"/>
      <c r="E62" s="6"/>
      <c r="F62" s="6"/>
      <c r="G62" s="4"/>
      <c r="H62" s="4"/>
      <c r="I62" s="4"/>
      <c r="J62" s="3"/>
      <c r="K62" s="2"/>
      <c r="L62" s="2"/>
      <c r="M62" s="2"/>
      <c r="N62" s="2"/>
    </row>
    <row r="63" spans="1:14" ht="12.75" customHeight="1">
      <c r="A63" s="3"/>
      <c r="B63" s="3"/>
      <c r="C63" s="3"/>
      <c r="D63" s="4"/>
      <c r="E63" s="6"/>
      <c r="F63" s="6"/>
      <c r="G63" s="4"/>
      <c r="H63" s="4"/>
      <c r="I63" s="4"/>
      <c r="J63" s="3"/>
      <c r="K63" s="2"/>
      <c r="L63" s="2"/>
      <c r="M63" s="2"/>
      <c r="N63" s="2"/>
    </row>
    <row r="64" spans="1:14" ht="12.75" customHeight="1">
      <c r="A64" s="3"/>
      <c r="B64" s="3"/>
      <c r="C64" s="3"/>
      <c r="D64" s="4"/>
      <c r="E64" s="6"/>
      <c r="F64" s="6"/>
      <c r="G64" s="4"/>
      <c r="H64" s="4"/>
      <c r="I64" s="4"/>
      <c r="J64" s="3"/>
      <c r="K64" s="2"/>
      <c r="L64" s="2"/>
      <c r="M64" s="2"/>
      <c r="N64" s="2"/>
    </row>
    <row r="65" spans="1:14" ht="12.75" customHeight="1">
      <c r="A65" s="3"/>
      <c r="B65" s="3"/>
      <c r="C65" s="3"/>
      <c r="D65" s="4"/>
      <c r="E65" s="6"/>
      <c r="F65" s="6"/>
      <c r="G65" s="4"/>
      <c r="H65" s="4"/>
      <c r="I65" s="4"/>
      <c r="J65" s="3"/>
      <c r="K65" s="2"/>
      <c r="L65" s="2"/>
      <c r="M65" s="2"/>
      <c r="N65" s="2"/>
    </row>
    <row r="66" spans="1:14" ht="12.75" customHeight="1">
      <c r="A66" s="3"/>
      <c r="B66" s="3"/>
      <c r="C66" s="3"/>
      <c r="D66" s="4"/>
      <c r="E66" s="6"/>
      <c r="F66" s="6"/>
      <c r="G66" s="4"/>
      <c r="H66" s="4"/>
      <c r="I66" s="4"/>
      <c r="J66" s="3"/>
      <c r="K66" s="2"/>
      <c r="L66" s="2"/>
      <c r="M66" s="2"/>
      <c r="N66" s="2"/>
    </row>
    <row r="67" spans="1:14" ht="12.75" customHeight="1">
      <c r="A67" s="3"/>
      <c r="B67" s="3"/>
      <c r="C67" s="3"/>
      <c r="D67" s="4"/>
      <c r="E67" s="6"/>
      <c r="F67" s="6"/>
      <c r="G67" s="4"/>
      <c r="H67" s="4"/>
      <c r="I67" s="4"/>
      <c r="J67" s="3"/>
      <c r="K67" s="2"/>
      <c r="L67" s="2"/>
      <c r="M67" s="2"/>
      <c r="N67" s="2"/>
    </row>
    <row r="68" spans="1:14" ht="12.75" customHeight="1">
      <c r="A68" s="3"/>
      <c r="B68" s="3"/>
      <c r="C68" s="3"/>
      <c r="D68" s="4"/>
      <c r="E68" s="6"/>
      <c r="F68" s="6"/>
      <c r="G68" s="4"/>
      <c r="H68" s="4"/>
      <c r="I68" s="4"/>
      <c r="J68" s="3"/>
      <c r="K68" s="2"/>
      <c r="L68" s="2"/>
      <c r="M68" s="2"/>
      <c r="N68" s="2"/>
    </row>
    <row r="69" spans="1:14" ht="12.75" customHeight="1">
      <c r="A69" s="3"/>
      <c r="B69" s="3"/>
      <c r="C69" s="3"/>
      <c r="D69" s="4"/>
      <c r="E69" s="6"/>
      <c r="F69" s="6"/>
      <c r="G69" s="4"/>
      <c r="H69" s="4"/>
      <c r="I69" s="4"/>
      <c r="J69" s="3"/>
      <c r="K69" s="2"/>
      <c r="L69" s="2"/>
      <c r="M69" s="2"/>
      <c r="N69" s="2"/>
    </row>
    <row r="70" spans="1:14" ht="12.75" customHeight="1">
      <c r="A70" s="3"/>
      <c r="B70" s="3"/>
      <c r="C70" s="3"/>
      <c r="D70" s="4"/>
      <c r="E70" s="6"/>
      <c r="F70" s="6"/>
      <c r="G70" s="4"/>
      <c r="H70" s="4"/>
      <c r="I70" s="4"/>
      <c r="J70" s="3"/>
      <c r="K70" s="2"/>
      <c r="L70" s="2"/>
      <c r="M70" s="2"/>
      <c r="N70" s="2"/>
    </row>
    <row r="71" spans="1:14" ht="12.75" customHeight="1">
      <c r="A71" s="3"/>
      <c r="B71" s="3"/>
      <c r="C71" s="3"/>
      <c r="D71" s="4"/>
      <c r="E71" s="6"/>
      <c r="F71" s="6"/>
      <c r="G71" s="4"/>
      <c r="H71" s="4"/>
      <c r="I71" s="4"/>
      <c r="J71" s="3"/>
      <c r="K71" s="2"/>
      <c r="L71" s="2"/>
      <c r="M71" s="2"/>
      <c r="N71" s="2"/>
    </row>
    <row r="72" spans="1:14" ht="12.75" customHeight="1">
      <c r="A72" s="3"/>
      <c r="B72" s="3"/>
      <c r="C72" s="3"/>
      <c r="D72" s="4"/>
      <c r="E72" s="6"/>
      <c r="F72" s="6"/>
      <c r="G72" s="4"/>
      <c r="H72" s="4"/>
      <c r="I72" s="4"/>
      <c r="J72" s="3"/>
      <c r="K72" s="2"/>
      <c r="L72" s="2"/>
      <c r="M72" s="2"/>
      <c r="N72" s="2"/>
    </row>
    <row r="73" spans="1:14" ht="12.75" customHeight="1">
      <c r="A73" s="3"/>
      <c r="B73" s="3"/>
      <c r="C73" s="3"/>
      <c r="D73" s="4"/>
      <c r="E73" s="6"/>
      <c r="F73" s="6"/>
      <c r="G73" s="4"/>
      <c r="H73" s="4"/>
      <c r="I73" s="4"/>
      <c r="J73" s="3"/>
      <c r="K73" s="2"/>
      <c r="L73" s="2"/>
      <c r="M73" s="2"/>
      <c r="N73" s="2"/>
    </row>
    <row r="74" spans="1:14" ht="12.75" customHeight="1">
      <c r="A74" s="3"/>
      <c r="B74" s="3"/>
      <c r="C74" s="3"/>
      <c r="D74" s="4"/>
      <c r="E74" s="6"/>
      <c r="F74" s="6"/>
      <c r="G74" s="4"/>
      <c r="H74" s="4"/>
      <c r="I74" s="4"/>
      <c r="J74" s="3"/>
      <c r="K74" s="2"/>
      <c r="L74" s="2"/>
      <c r="M74" s="2"/>
      <c r="N74" s="2"/>
    </row>
    <row r="75" spans="1:14" ht="12.75" customHeight="1">
      <c r="A75" s="3"/>
      <c r="B75" s="3"/>
      <c r="C75" s="3"/>
      <c r="D75" s="4"/>
      <c r="E75" s="6"/>
      <c r="F75" s="6"/>
      <c r="G75" s="4"/>
      <c r="H75" s="4"/>
      <c r="I75" s="4"/>
      <c r="J75" s="3"/>
      <c r="K75" s="2"/>
      <c r="L75" s="2"/>
      <c r="M75" s="2"/>
      <c r="N75" s="2"/>
    </row>
    <row r="76" spans="1:14" ht="12.75" customHeight="1">
      <c r="A76" s="3"/>
      <c r="B76" s="3"/>
      <c r="C76" s="3"/>
      <c r="D76" s="4"/>
      <c r="E76" s="6"/>
      <c r="F76" s="6"/>
      <c r="G76" s="4"/>
      <c r="H76" s="4"/>
      <c r="I76" s="4"/>
      <c r="J76" s="3"/>
      <c r="K76" s="2"/>
      <c r="L76" s="2"/>
      <c r="M76" s="2"/>
      <c r="N76" s="2"/>
    </row>
    <row r="77" spans="1:14" ht="12.75" customHeight="1">
      <c r="A77" s="3"/>
      <c r="B77" s="3"/>
      <c r="C77" s="3"/>
      <c r="D77" s="4"/>
      <c r="E77" s="6"/>
      <c r="F77" s="6"/>
      <c r="G77" s="4"/>
      <c r="H77" s="4"/>
      <c r="I77" s="4"/>
      <c r="J77" s="3"/>
      <c r="K77" s="2"/>
      <c r="L77" s="2"/>
      <c r="M77" s="2"/>
      <c r="N77" s="2"/>
    </row>
    <row r="78" spans="1:14" ht="12.75" customHeight="1">
      <c r="A78" s="3"/>
      <c r="B78" s="3"/>
      <c r="C78" s="3"/>
      <c r="D78" s="4"/>
      <c r="E78" s="6"/>
      <c r="F78" s="6"/>
      <c r="G78" s="4"/>
      <c r="H78" s="4"/>
      <c r="I78" s="4"/>
      <c r="J78" s="3"/>
      <c r="K78" s="2"/>
      <c r="L78" s="2"/>
      <c r="M78" s="2"/>
      <c r="N78" s="2"/>
    </row>
    <row r="79" spans="1:14" ht="12.75" customHeight="1">
      <c r="A79" s="3"/>
      <c r="B79" s="3"/>
      <c r="C79" s="3"/>
      <c r="D79" s="4"/>
      <c r="E79" s="6"/>
      <c r="F79" s="6"/>
      <c r="G79" s="4"/>
      <c r="H79" s="4"/>
      <c r="I79" s="4"/>
      <c r="J79" s="3"/>
      <c r="K79" s="2"/>
      <c r="L79" s="2"/>
      <c r="M79" s="2"/>
      <c r="N79" s="2"/>
    </row>
    <row r="80" spans="1:14" ht="12.75" customHeight="1">
      <c r="A80" s="3"/>
      <c r="B80" s="3"/>
      <c r="C80" s="3"/>
      <c r="D80" s="4"/>
      <c r="E80" s="6"/>
      <c r="F80" s="6"/>
      <c r="G80" s="4"/>
      <c r="H80" s="4"/>
      <c r="I80" s="4"/>
      <c r="J80" s="3"/>
      <c r="K80" s="2"/>
      <c r="L80" s="2"/>
      <c r="M80" s="2"/>
      <c r="N80" s="2"/>
    </row>
    <row r="81" spans="1:14" ht="12.75" customHeight="1">
      <c r="A81" s="3"/>
      <c r="B81" s="3"/>
      <c r="C81" s="3"/>
      <c r="D81" s="4"/>
      <c r="E81" s="6"/>
      <c r="F81" s="6"/>
      <c r="G81" s="4"/>
      <c r="H81" s="4"/>
      <c r="I81" s="4"/>
      <c r="J81" s="3"/>
      <c r="K81" s="2"/>
      <c r="L81" s="2"/>
      <c r="M81" s="2"/>
      <c r="N81" s="2"/>
    </row>
    <row r="82" spans="1:14" ht="12.75" customHeight="1">
      <c r="A82" s="3"/>
      <c r="B82" s="3"/>
      <c r="C82" s="3"/>
      <c r="D82" s="4"/>
      <c r="E82" s="6"/>
      <c r="F82" s="6"/>
      <c r="G82" s="4"/>
      <c r="H82" s="4"/>
      <c r="I82" s="4"/>
      <c r="J82" s="3"/>
      <c r="K82" s="2"/>
      <c r="L82" s="2"/>
      <c r="M82" s="2"/>
      <c r="N82" s="2"/>
    </row>
    <row r="83" spans="1:14" ht="12.75" customHeight="1">
      <c r="A83" s="3"/>
      <c r="B83" s="3"/>
      <c r="C83" s="3"/>
      <c r="D83" s="4"/>
      <c r="E83" s="6"/>
      <c r="F83" s="6"/>
      <c r="G83" s="4"/>
      <c r="H83" s="4"/>
      <c r="I83" s="4"/>
      <c r="J83" s="3"/>
      <c r="K83" s="2"/>
      <c r="L83" s="2"/>
      <c r="M83" s="2"/>
      <c r="N83" s="2"/>
    </row>
    <row r="84" spans="1:14" ht="12.75" customHeight="1">
      <c r="A84" s="3"/>
      <c r="B84" s="3"/>
      <c r="C84" s="3"/>
      <c r="D84" s="4"/>
      <c r="E84" s="6"/>
      <c r="F84" s="6"/>
      <c r="G84" s="4"/>
      <c r="H84" s="4"/>
      <c r="I84" s="4"/>
      <c r="J84" s="3"/>
      <c r="K84" s="2"/>
      <c r="L84" s="2"/>
      <c r="M84" s="2"/>
      <c r="N84" s="2"/>
    </row>
    <row r="85" spans="1:14" ht="12.75" customHeight="1">
      <c r="A85" s="3"/>
      <c r="B85" s="3"/>
      <c r="C85" s="3"/>
      <c r="D85" s="4"/>
      <c r="E85" s="6"/>
      <c r="F85" s="6"/>
      <c r="G85" s="4"/>
      <c r="H85" s="4"/>
      <c r="I85" s="4"/>
      <c r="J85" s="3"/>
      <c r="K85" s="2"/>
      <c r="L85" s="2"/>
      <c r="M85" s="2"/>
      <c r="N85" s="2"/>
    </row>
    <row r="86" spans="1:14" ht="12.75" customHeight="1">
      <c r="A86" s="3"/>
      <c r="B86" s="3"/>
      <c r="C86" s="3"/>
      <c r="D86" s="4"/>
      <c r="E86" s="6"/>
      <c r="F86" s="6"/>
      <c r="G86" s="4"/>
      <c r="H86" s="4"/>
      <c r="I86" s="4"/>
      <c r="J86" s="3"/>
      <c r="K86" s="2"/>
      <c r="L86" s="2"/>
      <c r="M86" s="2"/>
      <c r="N86" s="2"/>
    </row>
    <row r="87" spans="1:14" ht="12.75" customHeight="1">
      <c r="A87" s="3"/>
      <c r="B87" s="3"/>
      <c r="C87" s="3"/>
      <c r="D87" s="4"/>
      <c r="E87" s="6"/>
      <c r="F87" s="6"/>
      <c r="G87" s="4"/>
      <c r="H87" s="4"/>
      <c r="I87" s="4"/>
      <c r="J87" s="3"/>
      <c r="K87" s="2"/>
      <c r="L87" s="2"/>
      <c r="M87" s="2"/>
      <c r="N87" s="2"/>
    </row>
    <row r="88" spans="1:14" ht="12.75" customHeight="1">
      <c r="A88" s="3"/>
      <c r="B88" s="3"/>
      <c r="C88" s="3"/>
      <c r="D88" s="4"/>
      <c r="E88" s="6"/>
      <c r="F88" s="6"/>
      <c r="G88" s="4"/>
      <c r="H88" s="4"/>
      <c r="I88" s="4"/>
      <c r="J88" s="3"/>
      <c r="K88" s="2"/>
      <c r="L88" s="2"/>
      <c r="M88" s="2"/>
      <c r="N88" s="2"/>
    </row>
    <row r="89" spans="1:14" ht="12.75" customHeight="1">
      <c r="A89" s="3"/>
      <c r="B89" s="3"/>
      <c r="C89" s="3"/>
      <c r="D89" s="4"/>
      <c r="E89" s="6"/>
      <c r="F89" s="6"/>
      <c r="G89" s="4"/>
      <c r="H89" s="4"/>
      <c r="I89" s="4"/>
      <c r="J89" s="3"/>
      <c r="K89" s="2"/>
      <c r="L89" s="2"/>
      <c r="M89" s="2"/>
      <c r="N89" s="2"/>
    </row>
    <row r="90" spans="1:14" ht="12.75" customHeight="1">
      <c r="A90" s="3"/>
      <c r="B90" s="3"/>
      <c r="C90" s="3"/>
      <c r="D90" s="4"/>
      <c r="E90" s="6"/>
      <c r="F90" s="6"/>
      <c r="G90" s="4"/>
      <c r="H90" s="4"/>
      <c r="I90" s="4"/>
      <c r="J90" s="3"/>
      <c r="K90" s="2"/>
      <c r="L90" s="2"/>
      <c r="M90" s="2"/>
      <c r="N90" s="2"/>
    </row>
    <row r="91" spans="1:14" ht="12.75" customHeight="1">
      <c r="A91" s="3"/>
      <c r="B91" s="3"/>
      <c r="C91" s="3"/>
      <c r="D91" s="4"/>
      <c r="E91" s="6"/>
      <c r="F91" s="6"/>
      <c r="G91" s="4"/>
      <c r="H91" s="4"/>
      <c r="I91" s="4"/>
      <c r="J91" s="3"/>
      <c r="K91" s="2"/>
      <c r="L91" s="2"/>
      <c r="M91" s="2"/>
      <c r="N91" s="2"/>
    </row>
    <row r="92" spans="1:14" ht="12.75" customHeight="1">
      <c r="A92" s="3"/>
      <c r="B92" s="3"/>
      <c r="C92" s="3"/>
      <c r="D92" s="4"/>
      <c r="E92" s="6"/>
      <c r="F92" s="6"/>
      <c r="G92" s="4"/>
      <c r="H92" s="4"/>
      <c r="I92" s="4"/>
      <c r="J92" s="3"/>
      <c r="K92" s="2"/>
      <c r="L92" s="2"/>
      <c r="M92" s="2"/>
      <c r="N92" s="2"/>
    </row>
    <row r="93" spans="1:14" ht="12.75" customHeight="1">
      <c r="A93" s="3"/>
      <c r="B93" s="3"/>
      <c r="C93" s="3"/>
      <c r="D93" s="4"/>
      <c r="E93" s="6"/>
      <c r="F93" s="6"/>
      <c r="G93" s="4"/>
      <c r="H93" s="4"/>
      <c r="I93" s="4"/>
      <c r="J93" s="3"/>
      <c r="K93" s="2"/>
      <c r="L93" s="2"/>
      <c r="M93" s="2"/>
      <c r="N93" s="2"/>
    </row>
    <row r="94" spans="1:14" ht="12.75" customHeight="1">
      <c r="A94" s="3"/>
      <c r="B94" s="3"/>
      <c r="C94" s="3"/>
      <c r="D94" s="4"/>
      <c r="E94" s="6"/>
      <c r="F94" s="6"/>
      <c r="G94" s="4"/>
      <c r="H94" s="4"/>
      <c r="I94" s="4"/>
      <c r="J94" s="3"/>
      <c r="K94" s="2"/>
      <c r="L94" s="2"/>
      <c r="M94" s="2"/>
      <c r="N94" s="2"/>
    </row>
    <row r="95" spans="1:14" ht="12.75" customHeight="1">
      <c r="A95" s="3"/>
      <c r="B95" s="3"/>
      <c r="C95" s="3"/>
      <c r="D95" s="4"/>
      <c r="E95" s="6"/>
      <c r="F95" s="6"/>
      <c r="G95" s="4"/>
      <c r="H95" s="4"/>
      <c r="I95" s="4"/>
      <c r="J95" s="3"/>
      <c r="K95" s="2"/>
      <c r="L95" s="2"/>
      <c r="M95" s="2"/>
      <c r="N95" s="2"/>
    </row>
    <row r="96" spans="1:14" ht="12.75" customHeight="1">
      <c r="A96" s="3"/>
      <c r="B96" s="3"/>
      <c r="C96" s="3"/>
      <c r="D96" s="4"/>
      <c r="E96" s="6"/>
      <c r="F96" s="6"/>
      <c r="G96" s="4"/>
      <c r="H96" s="4"/>
      <c r="I96" s="4"/>
      <c r="J96" s="3"/>
      <c r="K96" s="2"/>
      <c r="L96" s="2"/>
      <c r="M96" s="2"/>
      <c r="N96" s="2"/>
    </row>
    <row r="97" spans="1:14" ht="12.75" customHeight="1">
      <c r="A97" s="3"/>
      <c r="B97" s="3"/>
      <c r="C97" s="3"/>
      <c r="D97" s="4"/>
      <c r="E97" s="6"/>
      <c r="F97" s="6"/>
      <c r="G97" s="4"/>
      <c r="H97" s="4"/>
      <c r="I97" s="4"/>
      <c r="J97" s="3"/>
      <c r="K97" s="2"/>
      <c r="L97" s="2"/>
      <c r="M97" s="2"/>
      <c r="N97" s="2"/>
    </row>
    <row r="98" spans="1:14" ht="12.75" customHeight="1">
      <c r="A98" s="3"/>
      <c r="B98" s="3"/>
      <c r="C98" s="3"/>
      <c r="D98" s="4"/>
      <c r="E98" s="6"/>
      <c r="F98" s="6"/>
      <c r="G98" s="4"/>
      <c r="H98" s="4"/>
      <c r="I98" s="4"/>
      <c r="J98" s="3"/>
      <c r="K98" s="2"/>
      <c r="L98" s="2"/>
      <c r="M98" s="2"/>
      <c r="N98" s="2"/>
    </row>
    <row r="99" spans="1:14" ht="12.75" customHeight="1">
      <c r="A99" s="3"/>
      <c r="B99" s="3"/>
      <c r="C99" s="3"/>
      <c r="D99" s="4"/>
      <c r="E99" s="6"/>
      <c r="F99" s="6"/>
      <c r="G99" s="4"/>
      <c r="H99" s="4"/>
      <c r="I99" s="4"/>
      <c r="J99" s="3"/>
      <c r="K99" s="2"/>
      <c r="L99" s="2"/>
      <c r="M99" s="2"/>
      <c r="N99" s="2"/>
    </row>
    <row r="100" spans="1:14" ht="12.75" customHeight="1">
      <c r="A100" s="3"/>
      <c r="B100" s="3"/>
      <c r="C100" s="3"/>
      <c r="D100" s="4"/>
      <c r="E100" s="6"/>
      <c r="F100" s="6"/>
      <c r="G100" s="4"/>
      <c r="H100" s="4"/>
      <c r="I100" s="4"/>
      <c r="J100" s="3"/>
      <c r="K100" s="2"/>
      <c r="L100" s="2"/>
      <c r="M100" s="2"/>
      <c r="N100" s="2"/>
    </row>
    <row r="101" spans="1:14" ht="12.75" customHeight="1">
      <c r="A101" s="3"/>
      <c r="B101" s="3"/>
      <c r="C101" s="3"/>
      <c r="D101" s="4"/>
      <c r="E101" s="6"/>
      <c r="F101" s="6"/>
      <c r="G101" s="4"/>
      <c r="H101" s="4"/>
      <c r="I101" s="4"/>
      <c r="J101" s="3"/>
      <c r="K101" s="2"/>
      <c r="L101" s="2"/>
      <c r="M101" s="2"/>
      <c r="N101" s="2"/>
    </row>
    <row r="102" spans="1:14" ht="12.75" customHeight="1">
      <c r="A102" s="3"/>
      <c r="B102" s="3"/>
      <c r="C102" s="3"/>
      <c r="D102" s="4"/>
      <c r="E102" s="6"/>
      <c r="F102" s="6"/>
      <c r="G102" s="4"/>
      <c r="H102" s="4"/>
      <c r="I102" s="4"/>
      <c r="J102" s="3"/>
      <c r="K102" s="2"/>
      <c r="L102" s="2"/>
      <c r="M102" s="2"/>
      <c r="N102" s="2"/>
    </row>
    <row r="103" spans="1:14" ht="12.75" customHeight="1">
      <c r="A103" s="3"/>
      <c r="B103" s="3"/>
      <c r="C103" s="3"/>
      <c r="D103" s="4"/>
      <c r="E103" s="6"/>
      <c r="F103" s="6"/>
      <c r="G103" s="4"/>
      <c r="H103" s="4"/>
      <c r="I103" s="4"/>
      <c r="J103" s="3"/>
      <c r="K103" s="2"/>
      <c r="L103" s="2"/>
      <c r="M103" s="2"/>
      <c r="N103" s="2"/>
    </row>
    <row r="104" spans="1:14" ht="12.75" customHeight="1">
      <c r="A104" s="3"/>
      <c r="B104" s="3"/>
      <c r="C104" s="3"/>
      <c r="D104" s="4"/>
      <c r="E104" s="6"/>
      <c r="F104" s="6"/>
      <c r="G104" s="4"/>
      <c r="H104" s="4"/>
      <c r="I104" s="4"/>
      <c r="J104" s="3"/>
      <c r="K104" s="2"/>
      <c r="L104" s="2"/>
      <c r="M104" s="2"/>
      <c r="N104" s="2"/>
    </row>
    <row r="105" spans="1:14" ht="12.75" customHeight="1">
      <c r="A105" s="3"/>
      <c r="B105" s="3"/>
      <c r="C105" s="3"/>
      <c r="D105" s="4"/>
      <c r="E105" s="6"/>
      <c r="F105" s="6"/>
      <c r="G105" s="4"/>
      <c r="H105" s="4"/>
      <c r="I105" s="4"/>
      <c r="J105" s="3"/>
      <c r="K105" s="2"/>
      <c r="L105" s="2"/>
      <c r="M105" s="2"/>
      <c r="N105" s="2"/>
    </row>
    <row r="106" spans="1:14" ht="12.75" customHeight="1">
      <c r="A106" s="3"/>
      <c r="B106" s="3"/>
      <c r="C106" s="3"/>
      <c r="D106" s="4"/>
      <c r="E106" s="6"/>
      <c r="F106" s="6"/>
      <c r="G106" s="4"/>
      <c r="H106" s="4"/>
      <c r="I106" s="4"/>
      <c r="J106" s="3"/>
      <c r="K106" s="2"/>
      <c r="L106" s="2"/>
      <c r="M106" s="2"/>
      <c r="N106" s="2"/>
    </row>
    <row r="107" spans="1:14" ht="12.75" customHeight="1">
      <c r="A107" s="3"/>
      <c r="B107" s="3"/>
      <c r="C107" s="3"/>
      <c r="D107" s="4"/>
      <c r="E107" s="6"/>
      <c r="F107" s="6"/>
      <c r="G107" s="4"/>
      <c r="H107" s="4"/>
      <c r="I107" s="4"/>
      <c r="J107" s="3"/>
      <c r="K107" s="2"/>
      <c r="L107" s="2"/>
      <c r="M107" s="2"/>
      <c r="N107" s="2"/>
    </row>
    <row r="108" spans="1:14" ht="12.75" customHeight="1">
      <c r="A108" s="3"/>
      <c r="B108" s="3"/>
      <c r="C108" s="3"/>
      <c r="D108" s="4"/>
      <c r="E108" s="6"/>
      <c r="F108" s="6"/>
      <c r="G108" s="4"/>
      <c r="H108" s="4"/>
      <c r="I108" s="4"/>
      <c r="J108" s="3"/>
      <c r="K108" s="2"/>
      <c r="L108" s="2"/>
      <c r="M108" s="2"/>
      <c r="N108" s="2"/>
    </row>
    <row r="109" spans="1:14" ht="12.75" customHeight="1">
      <c r="A109" s="3"/>
      <c r="B109" s="3"/>
      <c r="C109" s="3"/>
      <c r="D109" s="4"/>
      <c r="E109" s="6"/>
      <c r="F109" s="6"/>
      <c r="G109" s="4"/>
      <c r="H109" s="4"/>
      <c r="I109" s="4"/>
      <c r="J109" s="3"/>
      <c r="K109" s="2"/>
      <c r="L109" s="2"/>
      <c r="M109" s="2"/>
      <c r="N109" s="2"/>
    </row>
    <row r="110" spans="1:14" ht="12.75" customHeight="1">
      <c r="A110" s="3"/>
      <c r="B110" s="3"/>
      <c r="C110" s="3"/>
      <c r="D110" s="4"/>
      <c r="E110" s="6"/>
      <c r="F110" s="6"/>
      <c r="G110" s="4"/>
      <c r="H110" s="4"/>
      <c r="I110" s="4"/>
      <c r="J110" s="3"/>
      <c r="K110" s="2"/>
      <c r="L110" s="2"/>
      <c r="M110" s="2"/>
      <c r="N110" s="2"/>
    </row>
    <row r="111" spans="1:14" ht="12.75" customHeight="1">
      <c r="A111" s="3"/>
      <c r="B111" s="3"/>
      <c r="C111" s="3"/>
      <c r="D111" s="4"/>
      <c r="E111" s="6"/>
      <c r="F111" s="6"/>
      <c r="G111" s="4"/>
      <c r="H111" s="4"/>
      <c r="I111" s="4"/>
      <c r="J111" s="3"/>
      <c r="K111" s="2"/>
      <c r="L111" s="2"/>
      <c r="M111" s="2"/>
      <c r="N111" s="2"/>
    </row>
    <row r="112" spans="1:14" ht="12.75" customHeight="1">
      <c r="A112" s="3"/>
      <c r="B112" s="3"/>
      <c r="C112" s="3"/>
      <c r="D112" s="4"/>
      <c r="E112" s="6"/>
      <c r="F112" s="6"/>
      <c r="G112" s="4"/>
      <c r="H112" s="4"/>
      <c r="I112" s="4"/>
      <c r="J112" s="3"/>
      <c r="K112" s="2"/>
      <c r="L112" s="2"/>
      <c r="M112" s="2"/>
      <c r="N112" s="2"/>
    </row>
    <row r="113" spans="1:14" ht="12.75" customHeight="1">
      <c r="A113" s="3"/>
      <c r="B113" s="3"/>
      <c r="C113" s="3"/>
      <c r="D113" s="4"/>
      <c r="E113" s="6"/>
      <c r="F113" s="6"/>
      <c r="G113" s="4"/>
      <c r="H113" s="4"/>
      <c r="I113" s="4"/>
      <c r="J113" s="3"/>
      <c r="K113" s="2"/>
      <c r="L113" s="2"/>
      <c r="M113" s="2"/>
      <c r="N113" s="2"/>
    </row>
    <row r="114" spans="1:14" ht="12.75" customHeight="1">
      <c r="A114" s="3"/>
      <c r="B114" s="3"/>
      <c r="C114" s="3"/>
      <c r="D114" s="4"/>
      <c r="E114" s="6"/>
      <c r="F114" s="6"/>
      <c r="G114" s="4"/>
      <c r="H114" s="4"/>
      <c r="I114" s="4"/>
      <c r="J114" s="3"/>
      <c r="K114" s="2"/>
      <c r="L114" s="2"/>
      <c r="M114" s="2"/>
      <c r="N114" s="2"/>
    </row>
    <row r="115" spans="1:14" ht="12.75" customHeight="1">
      <c r="A115" s="3"/>
      <c r="B115" s="3"/>
      <c r="C115" s="3"/>
      <c r="D115" s="4"/>
      <c r="E115" s="6"/>
      <c r="F115" s="6"/>
      <c r="G115" s="4"/>
      <c r="H115" s="4"/>
      <c r="I115" s="4"/>
      <c r="J115" s="3"/>
      <c r="K115" s="2"/>
      <c r="L115" s="2"/>
      <c r="M115" s="2"/>
      <c r="N115" s="2"/>
    </row>
    <row r="116" spans="1:14" ht="12.75" customHeight="1">
      <c r="A116" s="3"/>
      <c r="B116" s="3"/>
      <c r="C116" s="3"/>
      <c r="D116" s="4"/>
      <c r="E116" s="6"/>
      <c r="F116" s="6"/>
      <c r="G116" s="4"/>
      <c r="H116" s="4"/>
      <c r="I116" s="4"/>
      <c r="J116" s="3"/>
      <c r="K116" s="2"/>
      <c r="L116" s="2"/>
      <c r="M116" s="2"/>
      <c r="N116" s="2"/>
    </row>
    <row r="117" spans="1:14" ht="12.75" customHeight="1">
      <c r="A117" s="3"/>
      <c r="B117" s="3"/>
      <c r="C117" s="3"/>
      <c r="D117" s="4"/>
      <c r="E117" s="6"/>
      <c r="F117" s="6"/>
      <c r="G117" s="4"/>
      <c r="H117" s="4"/>
      <c r="I117" s="4"/>
      <c r="J117" s="3"/>
      <c r="K117" s="2"/>
      <c r="L117" s="2"/>
      <c r="M117" s="2"/>
      <c r="N117" s="2"/>
    </row>
    <row r="118" spans="1:14" ht="12.75" customHeight="1">
      <c r="A118" s="3"/>
      <c r="B118" s="3"/>
      <c r="C118" s="3"/>
      <c r="D118" s="4"/>
      <c r="E118" s="6"/>
      <c r="F118" s="6"/>
      <c r="G118" s="4"/>
      <c r="H118" s="4"/>
      <c r="I118" s="4"/>
      <c r="J118" s="3"/>
      <c r="K118" s="2"/>
      <c r="L118" s="2"/>
      <c r="M118" s="2"/>
      <c r="N118" s="2"/>
    </row>
    <row r="119" spans="1:14" ht="12.75" customHeight="1">
      <c r="A119" s="3"/>
      <c r="B119" s="3"/>
      <c r="C119" s="3"/>
      <c r="D119" s="4"/>
      <c r="E119" s="6"/>
      <c r="F119" s="6"/>
      <c r="G119" s="4"/>
      <c r="H119" s="4"/>
      <c r="I119" s="4"/>
      <c r="J119" s="3"/>
      <c r="K119" s="2"/>
      <c r="L119" s="2"/>
      <c r="M119" s="2"/>
      <c r="N119" s="2"/>
    </row>
    <row r="120" spans="1:14" ht="12.75" customHeight="1">
      <c r="A120" s="3"/>
      <c r="B120" s="3"/>
      <c r="C120" s="3"/>
      <c r="D120" s="4"/>
      <c r="E120" s="6"/>
      <c r="F120" s="6"/>
      <c r="G120" s="4"/>
      <c r="H120" s="4"/>
      <c r="I120" s="4"/>
      <c r="J120" s="3"/>
      <c r="K120" s="2"/>
      <c r="L120" s="2"/>
      <c r="M120" s="2"/>
      <c r="N120" s="2"/>
    </row>
    <row r="121" spans="1:14" ht="12.75" customHeight="1">
      <c r="A121" s="3"/>
      <c r="B121" s="3"/>
      <c r="C121" s="3"/>
      <c r="D121" s="4"/>
      <c r="E121" s="6"/>
      <c r="F121" s="6"/>
      <c r="G121" s="4"/>
      <c r="H121" s="4"/>
      <c r="I121" s="4"/>
      <c r="J121" s="3"/>
      <c r="K121" s="2"/>
      <c r="L121" s="2"/>
      <c r="M121" s="2"/>
      <c r="N121" s="2"/>
    </row>
    <row r="122" spans="1:14" ht="12.75" customHeight="1">
      <c r="A122" s="3"/>
      <c r="B122" s="3"/>
      <c r="C122" s="3"/>
      <c r="D122" s="4"/>
      <c r="E122" s="6"/>
      <c r="F122" s="6"/>
      <c r="G122" s="4"/>
      <c r="H122" s="4"/>
      <c r="I122" s="4"/>
      <c r="J122" s="3"/>
      <c r="K122" s="2"/>
      <c r="L122" s="2"/>
      <c r="M122" s="2"/>
      <c r="N122" s="2"/>
    </row>
    <row r="123" spans="1:14" ht="12.75" customHeight="1">
      <c r="A123" s="3"/>
      <c r="B123" s="3"/>
      <c r="C123" s="3"/>
      <c r="D123" s="4"/>
      <c r="E123" s="6"/>
      <c r="F123" s="6"/>
      <c r="G123" s="4"/>
      <c r="H123" s="4"/>
      <c r="I123" s="4"/>
      <c r="J123" s="3"/>
      <c r="K123" s="2"/>
      <c r="L123" s="2"/>
      <c r="M123" s="2"/>
      <c r="N123" s="2"/>
    </row>
    <row r="124" spans="1:14" ht="12.75" customHeight="1">
      <c r="A124" s="3"/>
      <c r="B124" s="3"/>
      <c r="C124" s="3"/>
      <c r="D124" s="4"/>
      <c r="E124" s="6"/>
      <c r="F124" s="6"/>
      <c r="G124" s="4"/>
      <c r="H124" s="4"/>
      <c r="I124" s="4"/>
      <c r="J124" s="3"/>
      <c r="K124" s="2"/>
      <c r="L124" s="2"/>
      <c r="M124" s="2"/>
      <c r="N124" s="2"/>
    </row>
    <row r="125" spans="1:14" ht="12.75" customHeight="1">
      <c r="A125" s="3"/>
      <c r="B125" s="3"/>
      <c r="C125" s="3"/>
      <c r="D125" s="4"/>
      <c r="E125" s="6"/>
      <c r="F125" s="6"/>
      <c r="G125" s="4"/>
      <c r="H125" s="4"/>
      <c r="I125" s="4"/>
      <c r="J125" s="3"/>
      <c r="K125" s="2"/>
      <c r="L125" s="2"/>
      <c r="M125" s="2"/>
      <c r="N125" s="2"/>
    </row>
    <row r="126" spans="1:14" ht="12.75" customHeight="1">
      <c r="A126" s="3"/>
      <c r="B126" s="3"/>
      <c r="C126" s="3"/>
      <c r="D126" s="4"/>
      <c r="E126" s="6"/>
      <c r="F126" s="6"/>
      <c r="G126" s="4"/>
      <c r="H126" s="4"/>
      <c r="I126" s="4"/>
      <c r="J126" s="3"/>
      <c r="K126" s="2"/>
      <c r="L126" s="2"/>
      <c r="M126" s="2"/>
      <c r="N126" s="2"/>
    </row>
    <row r="127" spans="1:14" ht="12.75" customHeight="1">
      <c r="A127" s="3"/>
      <c r="B127" s="3"/>
      <c r="C127" s="3"/>
      <c r="D127" s="4"/>
      <c r="E127" s="6"/>
      <c r="F127" s="6"/>
      <c r="G127" s="4"/>
      <c r="H127" s="4"/>
      <c r="I127" s="4"/>
      <c r="J127" s="3"/>
      <c r="K127" s="2"/>
      <c r="L127" s="2"/>
      <c r="M127" s="2"/>
      <c r="N127" s="2"/>
    </row>
    <row r="128" spans="1:14" ht="12.75" customHeight="1">
      <c r="A128" s="3"/>
      <c r="B128" s="3"/>
      <c r="C128" s="3"/>
      <c r="D128" s="4"/>
      <c r="E128" s="6"/>
      <c r="F128" s="6"/>
      <c r="G128" s="4"/>
      <c r="H128" s="4"/>
      <c r="I128" s="4"/>
      <c r="J128" s="3"/>
      <c r="K128" s="2"/>
      <c r="L128" s="2"/>
      <c r="M128" s="2"/>
      <c r="N128" s="2"/>
    </row>
    <row r="129" spans="1:14" ht="12.75" customHeight="1">
      <c r="A129" s="3"/>
      <c r="B129" s="3"/>
      <c r="C129" s="3"/>
      <c r="D129" s="4"/>
      <c r="E129" s="6"/>
      <c r="F129" s="6"/>
      <c r="G129" s="4"/>
      <c r="H129" s="4"/>
      <c r="I129" s="4"/>
      <c r="J129" s="3"/>
      <c r="K129" s="2"/>
      <c r="L129" s="2"/>
      <c r="M129" s="2"/>
      <c r="N129" s="2"/>
    </row>
    <row r="130" spans="1:14" ht="12.75" customHeight="1">
      <c r="A130" s="3"/>
      <c r="B130" s="3"/>
      <c r="C130" s="3"/>
      <c r="D130" s="4"/>
      <c r="E130" s="6"/>
      <c r="F130" s="6"/>
      <c r="G130" s="4"/>
      <c r="H130" s="4"/>
      <c r="I130" s="4"/>
      <c r="J130" s="3"/>
      <c r="K130" s="2"/>
      <c r="L130" s="2"/>
      <c r="M130" s="2"/>
      <c r="N130" s="2"/>
    </row>
    <row r="131" spans="1:14" ht="12.75" customHeight="1">
      <c r="A131" s="3"/>
      <c r="B131" s="3"/>
      <c r="C131" s="3"/>
      <c r="D131" s="4"/>
      <c r="E131" s="6"/>
      <c r="F131" s="6"/>
      <c r="G131" s="4"/>
      <c r="H131" s="4"/>
      <c r="I131" s="4"/>
      <c r="J131" s="3"/>
      <c r="K131" s="2"/>
      <c r="L131" s="2"/>
      <c r="M131" s="2"/>
      <c r="N131" s="2"/>
    </row>
    <row r="132" spans="1:14" ht="12.75" customHeight="1">
      <c r="A132" s="3"/>
      <c r="B132" s="3"/>
      <c r="C132" s="3"/>
      <c r="D132" s="4"/>
      <c r="E132" s="6"/>
      <c r="F132" s="6"/>
      <c r="G132" s="4"/>
      <c r="H132" s="4"/>
      <c r="I132" s="4"/>
      <c r="J132" s="3"/>
      <c r="K132" s="2"/>
      <c r="L132" s="2"/>
      <c r="M132" s="2"/>
      <c r="N132" s="2"/>
    </row>
    <row r="133" spans="1:14" ht="12.75" customHeight="1">
      <c r="A133" s="3"/>
      <c r="B133" s="3"/>
      <c r="C133" s="3"/>
      <c r="D133" s="4"/>
      <c r="E133" s="6"/>
      <c r="F133" s="6"/>
      <c r="G133" s="4"/>
      <c r="H133" s="4"/>
      <c r="I133" s="4"/>
      <c r="J133" s="3"/>
      <c r="K133" s="2"/>
      <c r="L133" s="2"/>
      <c r="M133" s="2"/>
      <c r="N133" s="2"/>
    </row>
    <row r="134" spans="1:14" ht="12.75" customHeight="1">
      <c r="A134" s="3"/>
      <c r="B134" s="3"/>
      <c r="C134" s="3"/>
      <c r="D134" s="4"/>
      <c r="E134" s="6"/>
      <c r="F134" s="6"/>
      <c r="G134" s="4"/>
      <c r="H134" s="4"/>
      <c r="I134" s="4"/>
      <c r="J134" s="3"/>
      <c r="K134" s="2"/>
      <c r="L134" s="2"/>
      <c r="M134" s="2"/>
      <c r="N134" s="2"/>
    </row>
    <row r="135" spans="1:14" ht="12.75" customHeight="1">
      <c r="A135" s="3"/>
      <c r="B135" s="3"/>
      <c r="C135" s="3"/>
      <c r="D135" s="4"/>
      <c r="E135" s="6"/>
      <c r="F135" s="6"/>
      <c r="G135" s="4"/>
      <c r="H135" s="4"/>
      <c r="I135" s="4"/>
      <c r="J135" s="3"/>
      <c r="K135" s="2"/>
      <c r="L135" s="2"/>
      <c r="M135" s="2"/>
      <c r="N135" s="2"/>
    </row>
    <row r="136" spans="1:14" ht="12.75" customHeight="1">
      <c r="A136" s="3"/>
      <c r="B136" s="3"/>
      <c r="C136" s="3"/>
      <c r="D136" s="4"/>
      <c r="E136" s="6"/>
      <c r="F136" s="6"/>
      <c r="G136" s="4"/>
      <c r="H136" s="4"/>
      <c r="I136" s="4"/>
      <c r="J136" s="3"/>
      <c r="K136" s="2"/>
      <c r="L136" s="2"/>
      <c r="M136" s="2"/>
      <c r="N136" s="2"/>
    </row>
    <row r="137" spans="1:14" ht="12.75" customHeight="1">
      <c r="A137" s="3"/>
      <c r="B137" s="3"/>
      <c r="C137" s="3"/>
      <c r="D137" s="4"/>
      <c r="E137" s="6"/>
      <c r="F137" s="6"/>
      <c r="G137" s="4"/>
      <c r="H137" s="4"/>
      <c r="I137" s="4"/>
      <c r="J137" s="3"/>
      <c r="K137" s="2"/>
      <c r="L137" s="2"/>
      <c r="M137" s="2"/>
      <c r="N137" s="2"/>
    </row>
    <row r="138" spans="1:14" ht="12.75" customHeight="1">
      <c r="A138" s="3"/>
      <c r="B138" s="3"/>
      <c r="C138" s="3"/>
      <c r="D138" s="4"/>
      <c r="E138" s="6"/>
      <c r="F138" s="6"/>
      <c r="G138" s="4"/>
      <c r="H138" s="4"/>
      <c r="I138" s="4"/>
      <c r="J138" s="3"/>
      <c r="K138" s="2"/>
      <c r="L138" s="2"/>
      <c r="M138" s="2"/>
      <c r="N138" s="2"/>
    </row>
    <row r="139" spans="1:14" ht="12.75" customHeight="1">
      <c r="A139" s="3"/>
      <c r="B139" s="3"/>
      <c r="C139" s="3"/>
      <c r="D139" s="4"/>
      <c r="E139" s="6"/>
      <c r="F139" s="6"/>
      <c r="G139" s="4"/>
      <c r="H139" s="4"/>
      <c r="I139" s="4"/>
      <c r="J139" s="3"/>
      <c r="K139" s="2"/>
      <c r="L139" s="2"/>
      <c r="M139" s="2"/>
      <c r="N139" s="2"/>
    </row>
    <row r="140" spans="1:14" ht="12.75" customHeight="1">
      <c r="A140" s="3"/>
      <c r="B140" s="3"/>
      <c r="C140" s="3"/>
      <c r="D140" s="4"/>
      <c r="E140" s="6"/>
      <c r="F140" s="6"/>
      <c r="G140" s="4"/>
      <c r="H140" s="4"/>
      <c r="I140" s="4"/>
      <c r="J140" s="3"/>
      <c r="K140" s="2"/>
      <c r="L140" s="2"/>
      <c r="M140" s="2"/>
      <c r="N140" s="2"/>
    </row>
    <row r="141" spans="1:14" ht="12.75" customHeight="1">
      <c r="A141" s="3"/>
      <c r="B141" s="3"/>
      <c r="C141" s="3"/>
      <c r="D141" s="4"/>
      <c r="E141" s="6"/>
      <c r="F141" s="6"/>
      <c r="G141" s="4"/>
      <c r="H141" s="4"/>
      <c r="I141" s="4"/>
      <c r="J141" s="3"/>
      <c r="K141" s="2"/>
      <c r="L141" s="2"/>
      <c r="M141" s="2"/>
      <c r="N141" s="2"/>
    </row>
    <row r="142" spans="1:14" ht="12.75" customHeight="1">
      <c r="A142" s="3"/>
      <c r="B142" s="3"/>
      <c r="C142" s="3"/>
      <c r="D142" s="4"/>
      <c r="E142" s="6"/>
      <c r="F142" s="6"/>
      <c r="G142" s="4"/>
      <c r="H142" s="4"/>
      <c r="I142" s="4"/>
      <c r="J142" s="3"/>
      <c r="K142" s="2"/>
      <c r="L142" s="2"/>
      <c r="M142" s="2"/>
      <c r="N142" s="2"/>
    </row>
    <row r="143" spans="1:14" ht="12.75" customHeight="1">
      <c r="A143" s="3"/>
      <c r="B143" s="3"/>
      <c r="C143" s="3"/>
      <c r="D143" s="4"/>
      <c r="E143" s="6"/>
      <c r="F143" s="6"/>
      <c r="G143" s="4"/>
      <c r="H143" s="4"/>
      <c r="I143" s="4"/>
      <c r="J143" s="3"/>
      <c r="K143" s="2"/>
      <c r="L143" s="2"/>
      <c r="M143" s="2"/>
      <c r="N143" s="2"/>
    </row>
    <row r="144" spans="1:14" ht="12.75" customHeight="1">
      <c r="A144" s="3"/>
      <c r="B144" s="3"/>
      <c r="C144" s="3"/>
      <c r="D144" s="4"/>
      <c r="E144" s="6"/>
      <c r="F144" s="6"/>
      <c r="G144" s="4"/>
      <c r="H144" s="4"/>
      <c r="I144" s="4"/>
      <c r="J144" s="3"/>
      <c r="K144" s="2"/>
      <c r="L144" s="2"/>
      <c r="M144" s="2"/>
      <c r="N144" s="2"/>
    </row>
    <row r="145" spans="1:14" ht="12.75" customHeight="1">
      <c r="A145" s="3"/>
      <c r="B145" s="3"/>
      <c r="C145" s="3"/>
      <c r="D145" s="4"/>
      <c r="E145" s="6"/>
      <c r="F145" s="6"/>
      <c r="G145" s="4"/>
      <c r="H145" s="4"/>
      <c r="I145" s="4"/>
      <c r="J145" s="3"/>
      <c r="K145" s="2"/>
      <c r="L145" s="2"/>
      <c r="M145" s="2"/>
      <c r="N145" s="2"/>
    </row>
    <row r="146" spans="1:14" ht="12.75" customHeight="1">
      <c r="A146" s="3"/>
      <c r="B146" s="3"/>
      <c r="C146" s="3"/>
      <c r="D146" s="4"/>
      <c r="E146" s="6"/>
      <c r="F146" s="6"/>
      <c r="G146" s="4"/>
      <c r="H146" s="4"/>
      <c r="I146" s="4"/>
      <c r="J146" s="3"/>
      <c r="K146" s="2"/>
      <c r="L146" s="2"/>
      <c r="M146" s="2"/>
      <c r="N146" s="2"/>
    </row>
    <row r="147" spans="1:14" ht="12.75" customHeight="1">
      <c r="A147" s="3"/>
      <c r="B147" s="3"/>
      <c r="C147" s="3"/>
      <c r="D147" s="4"/>
      <c r="E147" s="6"/>
      <c r="F147" s="6"/>
      <c r="G147" s="4"/>
      <c r="H147" s="4"/>
      <c r="I147" s="4"/>
      <c r="J147" s="3"/>
      <c r="K147" s="2"/>
      <c r="L147" s="2"/>
      <c r="M147" s="2"/>
      <c r="N147" s="2"/>
    </row>
    <row r="148" spans="1:14" ht="12.75" customHeight="1">
      <c r="A148" s="3"/>
      <c r="B148" s="3"/>
      <c r="C148" s="3"/>
      <c r="D148" s="4"/>
      <c r="E148" s="6"/>
      <c r="F148" s="6"/>
      <c r="G148" s="4"/>
      <c r="H148" s="4"/>
      <c r="I148" s="4"/>
      <c r="J148" s="3"/>
      <c r="K148" s="2"/>
      <c r="L148" s="2"/>
      <c r="M148" s="2"/>
      <c r="N148" s="2"/>
    </row>
    <row r="149" spans="1:14" ht="12.75" customHeight="1">
      <c r="A149" s="3"/>
      <c r="B149" s="3"/>
      <c r="C149" s="3"/>
      <c r="D149" s="4"/>
      <c r="E149" s="6"/>
      <c r="F149" s="6"/>
      <c r="G149" s="4"/>
      <c r="H149" s="4"/>
      <c r="I149" s="4"/>
      <c r="J149" s="3"/>
      <c r="K149" s="2"/>
      <c r="L149" s="2"/>
      <c r="M149" s="2"/>
      <c r="N149" s="2"/>
    </row>
    <row r="150" spans="1:14" ht="12.75" customHeight="1">
      <c r="A150" s="3"/>
      <c r="B150" s="3"/>
      <c r="C150" s="3"/>
      <c r="D150" s="4"/>
      <c r="E150" s="6"/>
      <c r="F150" s="6"/>
      <c r="G150" s="4"/>
      <c r="H150" s="4"/>
      <c r="I150" s="4"/>
      <c r="J150" s="3"/>
      <c r="K150" s="2"/>
      <c r="L150" s="2"/>
      <c r="M150" s="2"/>
      <c r="N150" s="2"/>
    </row>
    <row r="151" spans="1:14" ht="12.75" customHeight="1">
      <c r="A151" s="3"/>
      <c r="B151" s="3"/>
      <c r="C151" s="3"/>
      <c r="D151" s="4"/>
      <c r="E151" s="6"/>
      <c r="F151" s="6"/>
      <c r="G151" s="4"/>
      <c r="H151" s="4"/>
      <c r="I151" s="4"/>
      <c r="J151" s="3"/>
      <c r="K151" s="2"/>
      <c r="L151" s="2"/>
      <c r="M151" s="2"/>
      <c r="N151" s="2"/>
    </row>
    <row r="152" spans="1:14" ht="12.75" customHeight="1">
      <c r="A152" s="3"/>
      <c r="B152" s="3"/>
      <c r="C152" s="3"/>
      <c r="D152" s="4"/>
      <c r="E152" s="6"/>
      <c r="F152" s="6"/>
      <c r="G152" s="4"/>
      <c r="H152" s="4"/>
      <c r="I152" s="4"/>
      <c r="J152" s="3"/>
      <c r="K152" s="2"/>
      <c r="L152" s="2"/>
      <c r="M152" s="2"/>
      <c r="N152" s="2"/>
    </row>
    <row r="153" spans="1:14" ht="12.75" customHeight="1">
      <c r="A153" s="3"/>
      <c r="B153" s="3"/>
      <c r="C153" s="3"/>
      <c r="D153" s="4"/>
      <c r="E153" s="6"/>
      <c r="F153" s="6"/>
      <c r="G153" s="4"/>
      <c r="H153" s="4"/>
      <c r="I153" s="4"/>
      <c r="J153" s="3"/>
      <c r="K153" s="2"/>
      <c r="L153" s="2"/>
      <c r="M153" s="2"/>
      <c r="N153" s="2"/>
    </row>
    <row r="154" spans="1:14" ht="12.75" customHeight="1">
      <c r="A154" s="3"/>
      <c r="B154" s="3"/>
      <c r="C154" s="3"/>
      <c r="D154" s="4"/>
      <c r="E154" s="6"/>
      <c r="F154" s="6"/>
      <c r="G154" s="4"/>
      <c r="H154" s="4"/>
      <c r="I154" s="4"/>
      <c r="J154" s="3"/>
      <c r="K154" s="2"/>
      <c r="L154" s="2"/>
      <c r="M154" s="2"/>
      <c r="N154" s="2"/>
    </row>
    <row r="155" spans="1:14" ht="12.75" customHeight="1">
      <c r="A155" s="3"/>
      <c r="B155" s="3"/>
      <c r="C155" s="3"/>
      <c r="D155" s="4"/>
      <c r="E155" s="6"/>
      <c r="F155" s="6"/>
      <c r="G155" s="4"/>
      <c r="H155" s="4"/>
      <c r="I155" s="4"/>
      <c r="J155" s="3"/>
      <c r="K155" s="2"/>
      <c r="L155" s="2"/>
      <c r="M155" s="2"/>
      <c r="N155" s="2"/>
    </row>
    <row r="156" spans="1:14" ht="12.75" customHeight="1">
      <c r="A156" s="3"/>
      <c r="B156" s="3"/>
      <c r="C156" s="3"/>
      <c r="D156" s="4"/>
      <c r="E156" s="6"/>
      <c r="F156" s="6"/>
      <c r="G156" s="4"/>
      <c r="H156" s="4"/>
      <c r="I156" s="4"/>
      <c r="J156" s="3"/>
      <c r="K156" s="2"/>
      <c r="L156" s="2"/>
      <c r="M156" s="2"/>
      <c r="N156" s="2"/>
    </row>
    <row r="157" spans="1:14" ht="12.75" customHeight="1">
      <c r="A157" s="3"/>
      <c r="B157" s="3"/>
      <c r="C157" s="3"/>
      <c r="D157" s="4"/>
      <c r="E157" s="6"/>
      <c r="F157" s="6"/>
      <c r="G157" s="4"/>
      <c r="H157" s="4"/>
      <c r="I157" s="4"/>
      <c r="J157" s="3"/>
      <c r="K157" s="2"/>
      <c r="L157" s="2"/>
      <c r="M157" s="2"/>
      <c r="N157" s="2"/>
    </row>
    <row r="158" spans="1:14" ht="12.75" customHeight="1">
      <c r="A158" s="3"/>
      <c r="B158" s="3"/>
      <c r="C158" s="3"/>
      <c r="D158" s="4"/>
      <c r="E158" s="6"/>
      <c r="F158" s="6"/>
      <c r="G158" s="4"/>
      <c r="H158" s="4"/>
      <c r="I158" s="4"/>
      <c r="J158" s="3"/>
      <c r="K158" s="2"/>
      <c r="L158" s="2"/>
      <c r="M158" s="2"/>
      <c r="N158" s="2"/>
    </row>
    <row r="159" spans="1:14" ht="12.75" customHeight="1">
      <c r="A159" s="3"/>
      <c r="B159" s="3"/>
      <c r="C159" s="3"/>
      <c r="D159" s="4"/>
      <c r="E159" s="6"/>
      <c r="F159" s="6"/>
      <c r="G159" s="4"/>
      <c r="H159" s="4"/>
      <c r="I159" s="4"/>
      <c r="J159" s="3"/>
      <c r="K159" s="2"/>
      <c r="L159" s="2"/>
      <c r="M159" s="2"/>
      <c r="N159" s="2"/>
    </row>
    <row r="160" spans="1:14" ht="12.75" customHeight="1">
      <c r="A160" s="3"/>
      <c r="B160" s="3"/>
      <c r="C160" s="3"/>
      <c r="D160" s="4"/>
      <c r="E160" s="6"/>
      <c r="F160" s="6"/>
      <c r="G160" s="4"/>
      <c r="H160" s="4"/>
      <c r="I160" s="4"/>
      <c r="J160" s="3"/>
      <c r="K160" s="2"/>
      <c r="L160" s="2"/>
      <c r="M160" s="2"/>
      <c r="N160" s="2"/>
    </row>
    <row r="161" spans="1:14" ht="12.75" customHeight="1">
      <c r="A161" s="3"/>
      <c r="B161" s="3"/>
      <c r="C161" s="3"/>
      <c r="D161" s="4"/>
      <c r="E161" s="6"/>
      <c r="F161" s="6"/>
      <c r="G161" s="4"/>
      <c r="H161" s="4"/>
      <c r="I161" s="4"/>
      <c r="J161" s="3"/>
      <c r="K161" s="2"/>
      <c r="L161" s="2"/>
      <c r="M161" s="2"/>
      <c r="N161" s="2"/>
    </row>
    <row r="162" spans="1:14" ht="12.75" customHeight="1">
      <c r="A162" s="3"/>
      <c r="B162" s="3"/>
      <c r="C162" s="3"/>
      <c r="D162" s="4"/>
      <c r="E162" s="6"/>
      <c r="F162" s="6"/>
      <c r="G162" s="4"/>
      <c r="H162" s="4"/>
      <c r="I162" s="4"/>
      <c r="J162" s="3"/>
      <c r="K162" s="2"/>
      <c r="L162" s="2"/>
      <c r="M162" s="2"/>
      <c r="N162" s="2"/>
    </row>
    <row r="163" spans="1:14" ht="12.75" customHeight="1">
      <c r="A163" s="3"/>
      <c r="B163" s="3"/>
      <c r="C163" s="3"/>
      <c r="D163" s="4"/>
      <c r="E163" s="6"/>
      <c r="F163" s="6"/>
      <c r="G163" s="4"/>
      <c r="H163" s="4"/>
      <c r="I163" s="4"/>
      <c r="J163" s="3"/>
      <c r="K163" s="2"/>
      <c r="L163" s="2"/>
      <c r="M163" s="2"/>
      <c r="N163" s="2"/>
    </row>
    <row r="164" spans="1:14" ht="12.75" customHeight="1">
      <c r="A164" s="3"/>
      <c r="B164" s="3"/>
      <c r="C164" s="3"/>
      <c r="D164" s="4"/>
      <c r="E164" s="6"/>
      <c r="F164" s="6"/>
      <c r="G164" s="4"/>
      <c r="H164" s="4"/>
      <c r="I164" s="4"/>
      <c r="J164" s="3"/>
      <c r="K164" s="2"/>
      <c r="L164" s="2"/>
      <c r="M164" s="2"/>
      <c r="N164" s="2"/>
    </row>
    <row r="165" spans="1:14" ht="12.75" customHeight="1">
      <c r="A165" s="3"/>
      <c r="B165" s="3"/>
      <c r="C165" s="3"/>
      <c r="D165" s="4"/>
      <c r="E165" s="6"/>
      <c r="F165" s="6"/>
      <c r="G165" s="4"/>
      <c r="H165" s="4"/>
      <c r="I165" s="4"/>
      <c r="J165" s="3"/>
      <c r="K165" s="2"/>
      <c r="L165" s="2"/>
      <c r="M165" s="2"/>
      <c r="N165" s="2"/>
    </row>
    <row r="166" spans="1:14" ht="12.75" customHeight="1">
      <c r="A166" s="3"/>
      <c r="B166" s="3"/>
      <c r="C166" s="3"/>
      <c r="D166" s="4"/>
      <c r="E166" s="6"/>
      <c r="F166" s="6"/>
      <c r="G166" s="4"/>
      <c r="H166" s="4"/>
      <c r="I166" s="4"/>
      <c r="J166" s="3"/>
      <c r="K166" s="2"/>
      <c r="L166" s="2"/>
      <c r="M166" s="2"/>
      <c r="N166" s="2"/>
    </row>
    <row r="167" spans="1:14" ht="12.75" customHeight="1">
      <c r="A167" s="3"/>
      <c r="B167" s="3"/>
      <c r="C167" s="3"/>
      <c r="D167" s="4"/>
      <c r="E167" s="6"/>
      <c r="F167" s="6"/>
      <c r="G167" s="4"/>
      <c r="H167" s="4"/>
      <c r="I167" s="4"/>
      <c r="J167" s="3"/>
      <c r="K167" s="2"/>
      <c r="L167" s="2"/>
      <c r="M167" s="2"/>
      <c r="N167" s="2"/>
    </row>
    <row r="168" spans="1:14" ht="12.75" customHeight="1">
      <c r="A168" s="3"/>
      <c r="B168" s="3"/>
      <c r="C168" s="3"/>
      <c r="D168" s="4"/>
      <c r="E168" s="6"/>
      <c r="F168" s="6"/>
      <c r="G168" s="4"/>
      <c r="H168" s="4"/>
      <c r="I168" s="4"/>
      <c r="J168" s="3"/>
      <c r="K168" s="2"/>
      <c r="L168" s="2"/>
      <c r="M168" s="2"/>
      <c r="N168" s="2"/>
    </row>
    <row r="169" spans="1:14" ht="12.75" customHeight="1">
      <c r="A169" s="3"/>
      <c r="B169" s="3"/>
      <c r="C169" s="3"/>
      <c r="D169" s="4"/>
      <c r="E169" s="6"/>
      <c r="F169" s="6"/>
      <c r="G169" s="4"/>
      <c r="H169" s="4"/>
      <c r="I169" s="4"/>
      <c r="J169" s="3"/>
      <c r="K169" s="2"/>
      <c r="L169" s="2"/>
      <c r="M169" s="2"/>
      <c r="N169" s="2"/>
    </row>
    <row r="170" spans="1:14" ht="12.75" customHeight="1">
      <c r="A170" s="3"/>
      <c r="B170" s="3"/>
      <c r="C170" s="3"/>
      <c r="D170" s="4"/>
      <c r="E170" s="6"/>
      <c r="F170" s="6"/>
      <c r="G170" s="4"/>
      <c r="H170" s="4"/>
      <c r="I170" s="4"/>
      <c r="J170" s="3"/>
      <c r="K170" s="2"/>
      <c r="L170" s="2"/>
      <c r="M170" s="2"/>
      <c r="N170" s="2"/>
    </row>
    <row r="171" spans="1:14" ht="12.75" customHeight="1">
      <c r="A171" s="3"/>
      <c r="B171" s="3"/>
      <c r="C171" s="3"/>
      <c r="D171" s="4"/>
      <c r="E171" s="6"/>
      <c r="F171" s="6"/>
      <c r="G171" s="4"/>
      <c r="H171" s="4"/>
      <c r="I171" s="4"/>
      <c r="J171" s="3"/>
      <c r="K171" s="2"/>
      <c r="L171" s="2"/>
      <c r="M171" s="2"/>
      <c r="N171" s="2"/>
    </row>
    <row r="172" spans="1:14" ht="12.75" customHeight="1">
      <c r="A172" s="3"/>
      <c r="B172" s="3"/>
      <c r="C172" s="3"/>
      <c r="D172" s="4"/>
      <c r="E172" s="6"/>
      <c r="F172" s="6"/>
      <c r="G172" s="4"/>
      <c r="H172" s="4"/>
      <c r="I172" s="4"/>
      <c r="J172" s="3"/>
      <c r="K172" s="2"/>
      <c r="L172" s="2"/>
      <c r="M172" s="2"/>
      <c r="N172" s="2"/>
    </row>
    <row r="173" spans="1:14" ht="12.75" customHeight="1">
      <c r="A173" s="3"/>
      <c r="B173" s="3"/>
      <c r="C173" s="3"/>
      <c r="D173" s="4"/>
      <c r="E173" s="6"/>
      <c r="F173" s="6"/>
      <c r="G173" s="4"/>
      <c r="H173" s="4"/>
      <c r="I173" s="4"/>
      <c r="J173" s="3"/>
      <c r="K173" s="2"/>
      <c r="L173" s="2"/>
      <c r="M173" s="2"/>
      <c r="N173" s="2"/>
    </row>
    <row r="174" spans="1:14" ht="12.75" customHeight="1">
      <c r="A174" s="3"/>
      <c r="B174" s="3"/>
      <c r="C174" s="3"/>
      <c r="D174" s="4"/>
      <c r="E174" s="6"/>
      <c r="F174" s="6"/>
      <c r="G174" s="4"/>
      <c r="H174" s="4"/>
      <c r="I174" s="4"/>
      <c r="J174" s="3"/>
      <c r="K174" s="2"/>
      <c r="L174" s="2"/>
      <c r="M174" s="2"/>
      <c r="N174" s="2"/>
    </row>
    <row r="175" spans="1:14" ht="12.75" customHeight="1">
      <c r="A175" s="3"/>
      <c r="B175" s="3"/>
      <c r="C175" s="3"/>
      <c r="D175" s="4"/>
      <c r="E175" s="6"/>
      <c r="F175" s="6"/>
      <c r="G175" s="4"/>
      <c r="H175" s="4"/>
      <c r="I175" s="4"/>
      <c r="J175" s="3"/>
      <c r="K175" s="2"/>
      <c r="L175" s="2"/>
      <c r="M175" s="2"/>
      <c r="N175" s="2"/>
    </row>
    <row r="176" spans="1:14" ht="12.75" customHeight="1">
      <c r="A176" s="3"/>
      <c r="B176" s="3"/>
      <c r="C176" s="3"/>
      <c r="D176" s="4"/>
      <c r="E176" s="6"/>
      <c r="F176" s="6"/>
      <c r="G176" s="4"/>
      <c r="H176" s="4"/>
      <c r="I176" s="4"/>
      <c r="J176" s="3"/>
      <c r="K176" s="2"/>
      <c r="L176" s="2"/>
      <c r="M176" s="2"/>
      <c r="N176" s="2"/>
    </row>
    <row r="177" spans="1:14" ht="12.75" customHeight="1">
      <c r="A177" s="3"/>
      <c r="B177" s="3"/>
      <c r="C177" s="3"/>
      <c r="D177" s="4"/>
      <c r="E177" s="6"/>
      <c r="F177" s="6"/>
      <c r="G177" s="4"/>
      <c r="H177" s="4"/>
      <c r="I177" s="4"/>
      <c r="J177" s="3"/>
      <c r="K177" s="2"/>
      <c r="L177" s="2"/>
      <c r="M177" s="2"/>
      <c r="N177" s="2"/>
    </row>
    <row r="178" spans="1:14" ht="12.75" customHeight="1">
      <c r="A178" s="3"/>
      <c r="B178" s="3"/>
      <c r="C178" s="3"/>
      <c r="D178" s="4"/>
      <c r="E178" s="6"/>
      <c r="F178" s="6"/>
      <c r="G178" s="4"/>
      <c r="H178" s="4"/>
      <c r="I178" s="4"/>
      <c r="J178" s="3"/>
      <c r="K178" s="2"/>
      <c r="L178" s="2"/>
      <c r="M178" s="2"/>
      <c r="N178" s="2"/>
    </row>
    <row r="179" spans="1:14" ht="12.75" customHeight="1">
      <c r="A179" s="3"/>
      <c r="B179" s="3"/>
      <c r="C179" s="3"/>
      <c r="D179" s="4"/>
      <c r="E179" s="6"/>
      <c r="F179" s="6"/>
      <c r="G179" s="4"/>
      <c r="H179" s="4"/>
      <c r="I179" s="4"/>
      <c r="J179" s="3"/>
      <c r="K179" s="2"/>
      <c r="L179" s="2"/>
      <c r="M179" s="2"/>
      <c r="N179" s="2"/>
    </row>
    <row r="180" spans="1:14" ht="12.75" customHeight="1">
      <c r="A180" s="3"/>
      <c r="B180" s="3"/>
      <c r="C180" s="3"/>
      <c r="D180" s="4"/>
      <c r="E180" s="6"/>
      <c r="F180" s="6"/>
      <c r="G180" s="4"/>
      <c r="H180" s="4"/>
      <c r="I180" s="4"/>
      <c r="J180" s="3"/>
      <c r="K180" s="2"/>
      <c r="L180" s="2"/>
      <c r="M180" s="2"/>
      <c r="N180" s="2"/>
    </row>
    <row r="181" spans="1:14" ht="12.75" customHeight="1">
      <c r="A181" s="3"/>
      <c r="B181" s="3"/>
      <c r="C181" s="3"/>
      <c r="D181" s="4"/>
      <c r="E181" s="6"/>
      <c r="F181" s="6"/>
      <c r="G181" s="4"/>
      <c r="H181" s="4"/>
      <c r="I181" s="4"/>
      <c r="J181" s="3"/>
      <c r="K181" s="2"/>
      <c r="L181" s="2"/>
      <c r="M181" s="2"/>
      <c r="N181" s="2"/>
    </row>
    <row r="182" spans="1:14" ht="12.75" customHeight="1">
      <c r="A182" s="3"/>
      <c r="B182" s="3"/>
      <c r="C182" s="3"/>
      <c r="D182" s="4"/>
      <c r="E182" s="6"/>
      <c r="F182" s="6"/>
      <c r="G182" s="4"/>
      <c r="H182" s="4"/>
      <c r="I182" s="4"/>
      <c r="J182" s="3"/>
      <c r="K182" s="2"/>
      <c r="L182" s="2"/>
      <c r="M182" s="2"/>
      <c r="N182" s="2"/>
    </row>
    <row r="183" spans="1:14" ht="12.75" customHeight="1">
      <c r="A183" s="3"/>
      <c r="B183" s="3"/>
      <c r="C183" s="3"/>
      <c r="D183" s="4"/>
      <c r="E183" s="6"/>
      <c r="F183" s="6"/>
      <c r="G183" s="4"/>
      <c r="H183" s="4"/>
      <c r="I183" s="4"/>
      <c r="J183" s="3"/>
      <c r="K183" s="2"/>
      <c r="L183" s="2"/>
      <c r="M183" s="2"/>
      <c r="N183" s="2"/>
    </row>
    <row r="184" spans="1:14" ht="12.75" customHeight="1">
      <c r="A184" s="3"/>
      <c r="B184" s="3"/>
      <c r="C184" s="3"/>
      <c r="D184" s="4"/>
      <c r="E184" s="6"/>
      <c r="F184" s="6"/>
      <c r="G184" s="4"/>
      <c r="H184" s="4"/>
      <c r="I184" s="4"/>
      <c r="J184" s="3"/>
      <c r="K184" s="2"/>
      <c r="L184" s="2"/>
      <c r="M184" s="2"/>
      <c r="N184" s="2"/>
    </row>
    <row r="185" spans="1:14" ht="12.75" customHeight="1">
      <c r="A185" s="3"/>
      <c r="B185" s="3"/>
      <c r="C185" s="3"/>
      <c r="D185" s="4"/>
      <c r="E185" s="6"/>
      <c r="F185" s="6"/>
      <c r="G185" s="4"/>
      <c r="H185" s="4"/>
      <c r="I185" s="4"/>
      <c r="J185" s="3"/>
      <c r="K185" s="2"/>
      <c r="L185" s="2"/>
      <c r="M185" s="2"/>
      <c r="N185" s="2"/>
    </row>
    <row r="186" spans="1:14" ht="12.75" customHeight="1">
      <c r="A186" s="3"/>
      <c r="B186" s="3"/>
      <c r="C186" s="3"/>
      <c r="D186" s="4"/>
      <c r="E186" s="6"/>
      <c r="F186" s="6"/>
      <c r="G186" s="4"/>
      <c r="H186" s="4"/>
      <c r="I186" s="4"/>
      <c r="J186" s="3"/>
      <c r="K186" s="2"/>
      <c r="L186" s="2"/>
      <c r="M186" s="2"/>
      <c r="N186" s="2"/>
    </row>
    <row r="187" spans="1:14" ht="12.75" customHeight="1">
      <c r="A187" s="3"/>
      <c r="B187" s="3"/>
      <c r="C187" s="3"/>
      <c r="D187" s="4"/>
      <c r="E187" s="6"/>
      <c r="F187" s="6"/>
      <c r="G187" s="4"/>
      <c r="H187" s="4"/>
      <c r="I187" s="4"/>
      <c r="J187" s="3"/>
      <c r="K187" s="2"/>
      <c r="L187" s="2"/>
      <c r="M187" s="2"/>
      <c r="N187" s="2"/>
    </row>
    <row r="188" spans="1:14" ht="12.75" customHeight="1">
      <c r="A188" s="3"/>
      <c r="B188" s="3"/>
      <c r="C188" s="3"/>
      <c r="D188" s="4"/>
      <c r="E188" s="6"/>
      <c r="F188" s="6"/>
      <c r="G188" s="4"/>
      <c r="H188" s="4"/>
      <c r="I188" s="4"/>
      <c r="J188" s="3"/>
      <c r="K188" s="2"/>
      <c r="L188" s="2"/>
      <c r="M188" s="2"/>
      <c r="N188" s="2"/>
    </row>
    <row r="189" spans="1:14" ht="12.75" customHeight="1">
      <c r="A189" s="3"/>
      <c r="B189" s="3"/>
      <c r="C189" s="3"/>
      <c r="D189" s="4"/>
      <c r="E189" s="6"/>
      <c r="F189" s="6"/>
      <c r="G189" s="4"/>
      <c r="H189" s="4"/>
      <c r="I189" s="4"/>
      <c r="J189" s="3"/>
      <c r="K189" s="2"/>
      <c r="L189" s="2"/>
      <c r="M189" s="2"/>
      <c r="N189" s="2"/>
    </row>
    <row r="190" spans="1:14" ht="12.75" customHeight="1">
      <c r="A190" s="3"/>
      <c r="B190" s="3"/>
      <c r="C190" s="3"/>
      <c r="D190" s="4"/>
      <c r="E190" s="6"/>
      <c r="F190" s="6"/>
      <c r="G190" s="4"/>
      <c r="H190" s="4"/>
      <c r="I190" s="4"/>
      <c r="J190" s="3"/>
      <c r="K190" s="2"/>
      <c r="L190" s="2"/>
      <c r="M190" s="2"/>
      <c r="N190" s="2"/>
    </row>
    <row r="191" spans="1:14" ht="12.75" customHeight="1">
      <c r="A191" s="3"/>
      <c r="B191" s="3"/>
      <c r="C191" s="3"/>
      <c r="D191" s="4"/>
      <c r="E191" s="6"/>
      <c r="F191" s="6"/>
      <c r="G191" s="4"/>
      <c r="H191" s="4"/>
      <c r="I191" s="4"/>
      <c r="J191" s="3"/>
      <c r="K191" s="2"/>
      <c r="L191" s="2"/>
      <c r="M191" s="2"/>
      <c r="N191" s="2"/>
    </row>
    <row r="192" spans="1:14" ht="12.75" customHeight="1">
      <c r="A192" s="3"/>
      <c r="B192" s="3"/>
      <c r="C192" s="3"/>
      <c r="D192" s="4"/>
      <c r="E192" s="6"/>
      <c r="F192" s="6"/>
      <c r="G192" s="4"/>
      <c r="H192" s="4"/>
      <c r="I192" s="4"/>
      <c r="J192" s="3"/>
      <c r="K192" s="2"/>
      <c r="L192" s="2"/>
      <c r="M192" s="2"/>
      <c r="N192" s="2"/>
    </row>
    <row r="193" spans="1:14" ht="12.75" customHeight="1">
      <c r="A193" s="3"/>
      <c r="B193" s="3"/>
      <c r="C193" s="3"/>
      <c r="D193" s="4"/>
      <c r="E193" s="6"/>
      <c r="F193" s="6"/>
      <c r="G193" s="4"/>
      <c r="H193" s="4"/>
      <c r="I193" s="4"/>
      <c r="J193" s="3"/>
      <c r="K193" s="2"/>
      <c r="L193" s="2"/>
      <c r="M193" s="2"/>
      <c r="N193" s="2"/>
    </row>
    <row r="194" spans="1:14" ht="12.75" customHeight="1">
      <c r="A194" s="3"/>
      <c r="B194" s="3"/>
      <c r="C194" s="3"/>
      <c r="D194" s="4"/>
      <c r="E194" s="6"/>
      <c r="F194" s="6"/>
      <c r="G194" s="4"/>
      <c r="H194" s="4"/>
      <c r="I194" s="4"/>
      <c r="J194" s="3"/>
      <c r="K194" s="2"/>
      <c r="L194" s="2"/>
      <c r="M194" s="2"/>
      <c r="N194" s="2"/>
    </row>
    <row r="195" spans="1:14" ht="12.75" customHeight="1">
      <c r="A195" s="3"/>
      <c r="B195" s="3"/>
      <c r="C195" s="3"/>
      <c r="D195" s="4"/>
      <c r="E195" s="6"/>
      <c r="F195" s="6"/>
      <c r="G195" s="4"/>
      <c r="H195" s="4"/>
      <c r="I195" s="4"/>
      <c r="J195" s="3"/>
      <c r="K195" s="2"/>
      <c r="L195" s="2"/>
      <c r="M195" s="2"/>
      <c r="N195" s="2"/>
    </row>
    <row r="196" spans="1:14" ht="12.75" customHeight="1">
      <c r="A196" s="3"/>
      <c r="B196" s="3"/>
      <c r="C196" s="3"/>
      <c r="D196" s="4"/>
      <c r="E196" s="6"/>
      <c r="F196" s="6"/>
      <c r="G196" s="4"/>
      <c r="H196" s="4"/>
      <c r="I196" s="4"/>
      <c r="J196" s="3"/>
      <c r="K196" s="2"/>
      <c r="L196" s="2"/>
      <c r="M196" s="2"/>
      <c r="N196" s="2"/>
    </row>
    <row r="197" spans="1:14" ht="12.75" customHeight="1">
      <c r="A197" s="3"/>
      <c r="B197" s="3"/>
      <c r="C197" s="3"/>
      <c r="D197" s="4"/>
      <c r="E197" s="6"/>
      <c r="F197" s="6"/>
      <c r="G197" s="4"/>
      <c r="H197" s="4"/>
      <c r="I197" s="4"/>
      <c r="J197" s="3"/>
      <c r="K197" s="2"/>
      <c r="L197" s="2"/>
      <c r="M197" s="2"/>
      <c r="N197" s="2"/>
    </row>
    <row r="198" spans="1:14" ht="12.75" customHeight="1">
      <c r="A198" s="3"/>
      <c r="B198" s="3"/>
      <c r="C198" s="3"/>
      <c r="D198" s="4"/>
      <c r="E198" s="6"/>
      <c r="F198" s="6"/>
      <c r="G198" s="4"/>
      <c r="H198" s="4"/>
      <c r="I198" s="4"/>
      <c r="J198" s="3"/>
      <c r="K198" s="2"/>
      <c r="L198" s="2"/>
      <c r="M198" s="2"/>
      <c r="N198" s="2"/>
    </row>
    <row r="199" spans="1:14" ht="12.75" customHeight="1">
      <c r="A199" s="3"/>
      <c r="B199" s="3"/>
      <c r="C199" s="3"/>
      <c r="D199" s="4"/>
      <c r="E199" s="6"/>
      <c r="F199" s="6"/>
      <c r="G199" s="4"/>
      <c r="H199" s="4"/>
      <c r="I199" s="4"/>
      <c r="J199" s="3"/>
      <c r="K199" s="2"/>
      <c r="L199" s="2"/>
      <c r="M199" s="2"/>
      <c r="N199" s="2"/>
    </row>
    <row r="200" spans="1:14" ht="12.75" customHeight="1">
      <c r="A200" s="3"/>
      <c r="B200" s="3"/>
      <c r="C200" s="3"/>
      <c r="D200" s="4"/>
      <c r="E200" s="6"/>
      <c r="F200" s="6"/>
      <c r="G200" s="4"/>
      <c r="H200" s="4"/>
      <c r="I200" s="4"/>
      <c r="J200" s="3"/>
      <c r="K200" s="2"/>
      <c r="L200" s="2"/>
      <c r="M200" s="2"/>
      <c r="N200" s="2"/>
    </row>
    <row r="201" spans="1:14" ht="12.75" customHeight="1">
      <c r="A201" s="3"/>
      <c r="B201" s="3"/>
      <c r="C201" s="3"/>
      <c r="D201" s="4"/>
      <c r="E201" s="6"/>
      <c r="F201" s="6"/>
      <c r="G201" s="4"/>
      <c r="H201" s="4"/>
      <c r="I201" s="4"/>
      <c r="J201" s="3"/>
      <c r="K201" s="2"/>
      <c r="L201" s="2"/>
      <c r="M201" s="2"/>
      <c r="N201" s="2"/>
    </row>
    <row r="202" spans="1:14" ht="12.75" customHeight="1">
      <c r="A202" s="3"/>
      <c r="B202" s="3"/>
      <c r="C202" s="3"/>
      <c r="D202" s="4"/>
      <c r="E202" s="6"/>
      <c r="F202" s="6"/>
      <c r="G202" s="4"/>
      <c r="H202" s="4"/>
      <c r="I202" s="4"/>
      <c r="J202" s="3"/>
      <c r="K202" s="2"/>
      <c r="L202" s="2"/>
      <c r="M202" s="2"/>
      <c r="N202" s="2"/>
    </row>
    <row r="203" spans="1:14" ht="12.75" customHeight="1">
      <c r="A203" s="3"/>
      <c r="B203" s="3"/>
      <c r="C203" s="3"/>
      <c r="D203" s="4"/>
      <c r="E203" s="6"/>
      <c r="F203" s="6"/>
      <c r="G203" s="4"/>
      <c r="H203" s="4"/>
      <c r="I203" s="4"/>
      <c r="J203" s="3"/>
      <c r="K203" s="2"/>
      <c r="L203" s="2"/>
      <c r="M203" s="2"/>
      <c r="N203" s="2"/>
    </row>
    <row r="204" spans="1:14" ht="12.75" customHeight="1">
      <c r="A204" s="3"/>
      <c r="B204" s="3"/>
      <c r="C204" s="3"/>
      <c r="D204" s="4"/>
      <c r="E204" s="6"/>
      <c r="F204" s="6"/>
      <c r="G204" s="4"/>
      <c r="H204" s="4"/>
      <c r="I204" s="4"/>
      <c r="J204" s="3"/>
      <c r="K204" s="2"/>
      <c r="L204" s="2"/>
      <c r="M204" s="2"/>
      <c r="N204" s="2"/>
    </row>
    <row r="205" spans="1:14" ht="12.75" customHeight="1">
      <c r="A205" s="3"/>
      <c r="B205" s="3"/>
      <c r="C205" s="3"/>
      <c r="D205" s="4"/>
      <c r="E205" s="6"/>
      <c r="F205" s="6"/>
      <c r="G205" s="4"/>
      <c r="H205" s="4"/>
      <c r="I205" s="4"/>
      <c r="J205" s="3"/>
      <c r="K205" s="2"/>
      <c r="L205" s="2"/>
      <c r="M205" s="2"/>
      <c r="N205" s="2"/>
    </row>
    <row r="206" spans="1:14" ht="12.75" customHeight="1">
      <c r="A206" s="3"/>
      <c r="B206" s="3"/>
      <c r="C206" s="3"/>
      <c r="D206" s="4"/>
      <c r="E206" s="6"/>
      <c r="F206" s="6"/>
      <c r="G206" s="4"/>
      <c r="H206" s="4"/>
      <c r="I206" s="4"/>
      <c r="J206" s="3"/>
      <c r="K206" s="2"/>
      <c r="L206" s="2"/>
      <c r="M206" s="2"/>
      <c r="N206" s="2"/>
    </row>
    <row r="207" spans="1:14" ht="12.75" customHeight="1">
      <c r="A207" s="3"/>
      <c r="B207" s="3"/>
      <c r="C207" s="3"/>
      <c r="D207" s="4"/>
      <c r="E207" s="6"/>
      <c r="F207" s="6"/>
      <c r="G207" s="4"/>
      <c r="H207" s="4"/>
      <c r="I207" s="4"/>
      <c r="J207" s="3"/>
      <c r="K207" s="2"/>
      <c r="L207" s="2"/>
      <c r="M207" s="2"/>
      <c r="N207" s="2"/>
    </row>
    <row r="208" spans="1:14" ht="12.75" customHeight="1">
      <c r="A208" s="3"/>
      <c r="B208" s="3"/>
      <c r="C208" s="3"/>
      <c r="D208" s="4"/>
      <c r="E208" s="6"/>
      <c r="F208" s="6"/>
      <c r="G208" s="4"/>
      <c r="H208" s="4"/>
      <c r="I208" s="4"/>
      <c r="J208" s="3"/>
      <c r="K208" s="2"/>
      <c r="L208" s="2"/>
      <c r="M208" s="2"/>
      <c r="N208" s="2"/>
    </row>
    <row r="209" spans="1:14" ht="12.75" customHeight="1">
      <c r="A209" s="3"/>
      <c r="B209" s="3"/>
      <c r="C209" s="3"/>
      <c r="D209" s="4"/>
      <c r="E209" s="6"/>
      <c r="F209" s="6"/>
      <c r="G209" s="4"/>
      <c r="H209" s="4"/>
      <c r="I209" s="4"/>
      <c r="J209" s="3"/>
      <c r="K209" s="2"/>
      <c r="L209" s="2"/>
      <c r="M209" s="2"/>
      <c r="N209" s="2"/>
    </row>
    <row r="210" spans="1:14" ht="12.75" customHeight="1">
      <c r="A210" s="3"/>
      <c r="B210" s="3"/>
      <c r="C210" s="3"/>
      <c r="D210" s="4"/>
      <c r="E210" s="6"/>
      <c r="F210" s="6"/>
      <c r="G210" s="4"/>
      <c r="H210" s="4"/>
      <c r="I210" s="4"/>
      <c r="J210" s="3"/>
      <c r="K210" s="2"/>
      <c r="L210" s="2"/>
      <c r="M210" s="2"/>
      <c r="N210" s="2"/>
    </row>
    <row r="211" spans="1:14" ht="12.75" customHeight="1">
      <c r="A211" s="3"/>
      <c r="B211" s="3"/>
      <c r="C211" s="3"/>
      <c r="D211" s="4"/>
      <c r="E211" s="6"/>
      <c r="F211" s="6"/>
      <c r="G211" s="4"/>
      <c r="H211" s="4"/>
      <c r="I211" s="4"/>
      <c r="J211" s="3"/>
      <c r="K211" s="2"/>
      <c r="L211" s="2"/>
      <c r="M211" s="2"/>
      <c r="N211" s="2"/>
    </row>
    <row r="212" spans="1:14" ht="12.75" customHeight="1">
      <c r="A212" s="3"/>
      <c r="B212" s="3"/>
      <c r="C212" s="3"/>
      <c r="D212" s="4"/>
      <c r="E212" s="6"/>
      <c r="F212" s="6"/>
      <c r="G212" s="4"/>
      <c r="H212" s="4"/>
      <c r="I212" s="4"/>
      <c r="J212" s="3"/>
      <c r="K212" s="2"/>
      <c r="L212" s="2"/>
      <c r="M212" s="2"/>
      <c r="N212" s="2"/>
    </row>
    <row r="213" spans="1:14" ht="12.75" customHeight="1">
      <c r="A213" s="3"/>
      <c r="B213" s="3"/>
      <c r="C213" s="3"/>
      <c r="D213" s="4"/>
      <c r="E213" s="6"/>
      <c r="F213" s="6"/>
      <c r="G213" s="4"/>
      <c r="H213" s="4"/>
      <c r="I213" s="4"/>
      <c r="J213" s="3"/>
      <c r="K213" s="2"/>
      <c r="L213" s="2"/>
      <c r="M213" s="2"/>
      <c r="N213" s="2"/>
    </row>
    <row r="214" spans="1:14" ht="12.75" customHeight="1">
      <c r="A214" s="3"/>
      <c r="B214" s="3"/>
      <c r="C214" s="3"/>
      <c r="D214" s="4"/>
      <c r="E214" s="6"/>
      <c r="F214" s="6"/>
      <c r="G214" s="4"/>
      <c r="H214" s="4"/>
      <c r="I214" s="4"/>
      <c r="J214" s="3"/>
      <c r="K214" s="2"/>
      <c r="L214" s="2"/>
      <c r="M214" s="2"/>
      <c r="N214" s="2"/>
    </row>
    <row r="215" spans="1:14" ht="12.75" customHeight="1">
      <c r="A215" s="3"/>
      <c r="B215" s="3"/>
      <c r="C215" s="3"/>
      <c r="D215" s="4"/>
      <c r="E215" s="6"/>
      <c r="F215" s="6"/>
      <c r="G215" s="4"/>
      <c r="H215" s="4"/>
      <c r="I215" s="4"/>
      <c r="J215" s="3"/>
      <c r="K215" s="2"/>
      <c r="L215" s="2"/>
      <c r="M215" s="2"/>
      <c r="N215" s="2"/>
    </row>
    <row r="216" spans="1:14" ht="12.75" customHeight="1">
      <c r="A216" s="3"/>
      <c r="B216" s="3"/>
      <c r="C216" s="3"/>
      <c r="D216" s="4"/>
      <c r="E216" s="6"/>
      <c r="F216" s="6"/>
      <c r="G216" s="4"/>
      <c r="H216" s="4"/>
      <c r="I216" s="4"/>
      <c r="J216" s="3"/>
      <c r="K216" s="2"/>
      <c r="L216" s="2"/>
      <c r="M216" s="2"/>
      <c r="N216" s="2"/>
    </row>
    <row r="217" spans="1:14" ht="12.75" customHeight="1">
      <c r="A217" s="3"/>
      <c r="B217" s="3"/>
      <c r="C217" s="3"/>
      <c r="D217" s="4"/>
      <c r="E217" s="6"/>
      <c r="F217" s="6"/>
      <c r="G217" s="4"/>
      <c r="H217" s="4"/>
      <c r="I217" s="4"/>
      <c r="J217" s="3"/>
      <c r="K217" s="2"/>
      <c r="L217" s="2"/>
      <c r="M217" s="2"/>
      <c r="N217" s="2"/>
    </row>
    <row r="218" spans="1:14" ht="12.75" customHeight="1">
      <c r="A218" s="3"/>
      <c r="B218" s="3"/>
      <c r="C218" s="3"/>
      <c r="D218" s="4"/>
      <c r="E218" s="6"/>
      <c r="F218" s="6"/>
      <c r="G218" s="4"/>
      <c r="H218" s="4"/>
      <c r="I218" s="4"/>
      <c r="J218" s="3"/>
      <c r="K218" s="2"/>
      <c r="L218" s="2"/>
      <c r="M218" s="2"/>
      <c r="N218" s="2"/>
    </row>
    <row r="219" spans="1:14" ht="12.75" customHeight="1">
      <c r="A219" s="3"/>
      <c r="B219" s="3"/>
      <c r="C219" s="3"/>
      <c r="D219" s="4"/>
      <c r="E219" s="6"/>
      <c r="F219" s="6"/>
      <c r="G219" s="4"/>
      <c r="H219" s="4"/>
      <c r="I219" s="4"/>
      <c r="J219" s="3"/>
      <c r="K219" s="2"/>
      <c r="L219" s="2"/>
      <c r="M219" s="2"/>
      <c r="N219" s="2"/>
    </row>
    <row r="220" spans="1:14" ht="12.75" customHeight="1">
      <c r="A220" s="3"/>
      <c r="B220" s="3"/>
      <c r="C220" s="3"/>
      <c r="D220" s="4"/>
      <c r="E220" s="6"/>
      <c r="F220" s="6"/>
      <c r="G220" s="4"/>
      <c r="H220" s="4"/>
      <c r="I220" s="4"/>
      <c r="J220" s="3"/>
      <c r="K220" s="2"/>
      <c r="L220" s="2"/>
      <c r="M220" s="2"/>
      <c r="N220" s="2"/>
    </row>
  </sheetData>
  <autoFilter ref="A1:N7" xr:uid="{00000000-0009-0000-0000-000004000000}"/>
  <pageMargins left="0.7" right="0.7" top="0.75" bottom="0.75" header="0" footer="0"/>
  <pageSetup paperSize="9" orientation="portrait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59CA5076-52EC-4818-A681-05AAB22AEA32}">
          <x14:formula1>
            <xm:f>'Bâtiment Principal'!$R$4:$R$21</xm:f>
          </x14:formula1>
          <xm:sqref>H2:H13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3</vt:i4>
      </vt:variant>
    </vt:vector>
  </HeadingPairs>
  <TitlesOfParts>
    <vt:vector size="3" baseType="lpstr">
      <vt:lpstr>Bâtiment Principal</vt:lpstr>
      <vt:lpstr>Bât InnovAction</vt:lpstr>
      <vt:lpstr>Bât CGI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Jean-pierre SOLE</dc:creator>
  <cp:lastModifiedBy>Jean-pierre SOLE</cp:lastModifiedBy>
  <dcterms:created xsi:type="dcterms:W3CDTF">2025-03-10T09:21:05Z</dcterms:created>
  <dcterms:modified xsi:type="dcterms:W3CDTF">2025-03-10T11:25:27Z</dcterms:modified>
</cp:coreProperties>
</file>