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ate1904="1"/>
  <mc:AlternateContent xmlns:mc="http://schemas.openxmlformats.org/markup-compatibility/2006">
    <mc:Choice Requires="x15">
      <x15ac:absPath xmlns:x15ac="http://schemas.microsoft.com/office/spreadsheetml/2010/11/ac" url="J:\04DMO\0-OP\54 - Vandoeuvre-lès-Nancy - Brabois - Hippodrome\2024-751-faux-plafond et luminaires BU\10 - Travaux\10a - Consultation tous lot\10a2 - DCE\"/>
    </mc:Choice>
  </mc:AlternateContent>
  <xr:revisionPtr revIDLastSave="0" documentId="13_ncr:1_{7505D5F6-81E4-4D17-9417-93E560EBC91D}" xr6:coauthVersionLast="36" xr6:coauthVersionMax="47" xr10:uidLastSave="{00000000-0000-0000-0000-000000000000}"/>
  <bookViews>
    <workbookView xWindow="28680" yWindow="-120" windowWidth="29040" windowHeight="15840" tabRatio="901" xr2:uid="{00000000-000D-0000-FFFF-FFFF00000000}"/>
  </bookViews>
  <sheets>
    <sheet name="lot unique" sheetId="75" r:id="rId1"/>
  </sheets>
  <definedNames>
    <definedName name="_NP1">#REF!</definedName>
    <definedName name="hh">#REF!</definedName>
    <definedName name="NBP">#REF!</definedName>
  </definedNames>
  <calcPr calcId="191029"/>
</workbook>
</file>

<file path=xl/calcChain.xml><?xml version="1.0" encoding="utf-8"?>
<calcChain xmlns="http://schemas.openxmlformats.org/spreadsheetml/2006/main">
  <c r="P17" i="75" l="1"/>
  <c r="P18" i="75"/>
  <c r="P19" i="75"/>
  <c r="O21" i="75"/>
  <c r="P21" i="75"/>
  <c r="P22" i="75"/>
  <c r="P23" i="75"/>
  <c r="P25" i="75"/>
  <c r="P24" i="75" s="1"/>
  <c r="P26" i="75"/>
  <c r="N27" i="75"/>
  <c r="P27" i="75"/>
  <c r="P28" i="75"/>
  <c r="P29" i="75"/>
  <c r="P30" i="75"/>
  <c r="N30" i="75" s="1"/>
  <c r="P52" i="75"/>
  <c r="P51" i="75"/>
  <c r="P50" i="75"/>
  <c r="P57" i="75" s="1"/>
  <c r="P38" i="75"/>
  <c r="P37" i="75"/>
  <c r="P36" i="75"/>
  <c r="P32" i="75"/>
  <c r="P31" i="75"/>
  <c r="P12" i="75"/>
  <c r="P11" i="75"/>
  <c r="N11" i="75"/>
  <c r="P10" i="75"/>
  <c r="P20" i="75" l="1"/>
  <c r="N20" i="75" s="1"/>
  <c r="N24" i="75"/>
  <c r="P40" i="75"/>
  <c r="P60" i="75" s="1"/>
  <c r="G40" i="75" l="1"/>
  <c r="G41" i="75" l="1"/>
  <c r="G42" i="75" s="1"/>
</calcChain>
</file>

<file path=xl/sharedStrings.xml><?xml version="1.0" encoding="utf-8"?>
<sst xmlns="http://schemas.openxmlformats.org/spreadsheetml/2006/main" count="145" uniqueCount="83">
  <si>
    <t>Montant</t>
  </si>
  <si>
    <t>U</t>
  </si>
  <si>
    <t>Quantité</t>
  </si>
  <si>
    <t>Désignation des ouvrages</t>
  </si>
  <si>
    <t>LOT</t>
  </si>
  <si>
    <t>3.1</t>
  </si>
  <si>
    <t>3.1.1</t>
  </si>
  <si>
    <t>3.1.2</t>
  </si>
  <si>
    <t>forf.</t>
  </si>
  <si>
    <t>Prix Unit.</t>
  </si>
  <si>
    <t>3.2</t>
  </si>
  <si>
    <t>3.2.1</t>
  </si>
  <si>
    <t>3.2.2</t>
  </si>
  <si>
    <t>m²</t>
  </si>
  <si>
    <t>3.1.3</t>
  </si>
  <si>
    <t>Dossier des ouvrages exécutés</t>
  </si>
  <si>
    <t>3.2.3</t>
  </si>
  <si>
    <t>3.2.4</t>
  </si>
  <si>
    <t>3.3</t>
  </si>
  <si>
    <t>3.3.1</t>
  </si>
  <si>
    <t>ml</t>
  </si>
  <si>
    <t>Installations de chantier</t>
  </si>
  <si>
    <t>Etudes d'exécution</t>
  </si>
  <si>
    <t>Ens.</t>
  </si>
  <si>
    <t>01</t>
  </si>
  <si>
    <t>TVA 20,00%</t>
  </si>
  <si>
    <t>PREPARATIONS DE CHANTIER</t>
  </si>
  <si>
    <t>3.2.7</t>
  </si>
  <si>
    <t>MONTANT TOTAL HT</t>
  </si>
  <si>
    <t>MONTANT TOTAL TTC</t>
  </si>
  <si>
    <t>DEMOLITIONS / GROS-ŒUVRE</t>
  </si>
  <si>
    <t>DEMOLITIONS</t>
  </si>
  <si>
    <t>GROS-ŒUVRE</t>
  </si>
  <si>
    <t>255 - Salle du Conseil - Faculté de Médecine - Campus Brabois Santé</t>
  </si>
  <si>
    <t>Démolition partielle cloisonnement platre existant</t>
  </si>
  <si>
    <t>3.2.5</t>
  </si>
  <si>
    <t>3.2.6</t>
  </si>
  <si>
    <t>Dépose plinthes bois existantes</t>
  </si>
  <si>
    <t>Dépose soignée plinthes carrelage existantes</t>
  </si>
  <si>
    <t>RENOVATION DE LA SALLE DU CONSEIL
Faculté de Médecine, Maïeutique et métiers de la Santé
Campus Barabois Santé - Vandoeuvre-les-Nancy (54)</t>
  </si>
  <si>
    <t>Démolitions faux-plafonds existants</t>
  </si>
  <si>
    <t>Démolitions doublages existants</t>
  </si>
  <si>
    <t>Dépose mobiliers fixes et boiseries existants</t>
  </si>
  <si>
    <t>Créations de trémies en dalle haute - pour sorties de toitures</t>
  </si>
  <si>
    <t>Créations de réservations pour réseaux nouveaux
dans parois plâtre existantes</t>
  </si>
  <si>
    <t>C.D.P.G.F.</t>
  </si>
  <si>
    <t>DOSSIER DE CONSULTATION DES ENTREPRISES</t>
  </si>
  <si>
    <t>Ind 2 - 26/08/2024</t>
  </si>
  <si>
    <t>DEBOURSE SEC</t>
  </si>
  <si>
    <t>Mo</t>
  </si>
  <si>
    <t>H</t>
  </si>
  <si>
    <t xml:space="preserve">divers </t>
  </si>
  <si>
    <t>coef vente</t>
  </si>
  <si>
    <t>béton</t>
  </si>
  <si>
    <t>ft</t>
  </si>
  <si>
    <t>frais de chantier</t>
  </si>
  <si>
    <t>camionnettes</t>
  </si>
  <si>
    <t>u</t>
  </si>
  <si>
    <t>pu</t>
  </si>
  <si>
    <t>qte</t>
  </si>
  <si>
    <t>PT</t>
  </si>
  <si>
    <t>j</t>
  </si>
  <si>
    <t>pack hilti</t>
  </si>
  <si>
    <t>conducteur travaux</t>
  </si>
  <si>
    <t>total</t>
  </si>
  <si>
    <t>traitement déchets</t>
  </si>
  <si>
    <t>REMPLACEMENT DES LUMINAIRES
Bibliothèque ingénieurs
Campus Brabois Ingénieurs - Vandoeuvre-les-Nancy (54)</t>
  </si>
  <si>
    <t>ELECTRICITE</t>
  </si>
  <si>
    <t>POSE DE LUMINAIRES</t>
  </si>
  <si>
    <t>Downlight</t>
  </si>
  <si>
    <t>Luminaires sur rail</t>
  </si>
  <si>
    <t>Appliques murales</t>
  </si>
  <si>
    <t>Appliques plafonds</t>
  </si>
  <si>
    <t>Dépose des luminaires existants</t>
  </si>
  <si>
    <t xml:space="preserve">Etudes d'exécution </t>
  </si>
  <si>
    <t>PREPARATIONS DE CHANTIER - GENERALITES</t>
  </si>
  <si>
    <t>3.2.8</t>
  </si>
  <si>
    <t>3.2.10</t>
  </si>
  <si>
    <t>3.2.11</t>
  </si>
  <si>
    <t>TRANCHE OPTIONNELLE 1</t>
  </si>
  <si>
    <t>Dépose - repose faux-plafonds existants</t>
  </si>
  <si>
    <t>Câblages (circuits salles de lecture)</t>
  </si>
  <si>
    <t>Collerette d'adaptation pour downlight Ø225 int205-ext250mm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</si>
</sst>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0"/>
    <numFmt numFmtId="165" formatCode="[$-F800]dddd\,\ mmmm\ dd\,\ yyyy"/>
    <numFmt numFmtId="166" formatCode="0.000"/>
  </numFmts>
  <fonts count="24">
    <font>
      <sz val="10"/>
      <name val="Geneva"/>
    </font>
    <font>
      <b/>
      <sz val="10"/>
      <name val="Century Gothic"/>
      <family val="2"/>
    </font>
    <font>
      <sz val="9"/>
      <name val="Century Gothic"/>
      <family val="2"/>
    </font>
    <font>
      <sz val="8"/>
      <name val="Century Gothic"/>
      <family val="2"/>
    </font>
    <font>
      <sz val="10"/>
      <name val="Century Gothic"/>
      <family val="2"/>
    </font>
    <font>
      <b/>
      <sz val="9"/>
      <name val="Century Gothic"/>
      <family val="2"/>
    </font>
    <font>
      <sz val="11"/>
      <name val="Century Gothic"/>
      <family val="2"/>
    </font>
    <font>
      <b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Geneva"/>
    </font>
    <font>
      <b/>
      <sz val="10"/>
      <color theme="6" tint="-0.499984740745262"/>
      <name val="Century Gothic"/>
      <family val="2"/>
    </font>
    <font>
      <sz val="8"/>
      <color theme="1"/>
      <name val="Arial"/>
      <family val="2"/>
    </font>
    <font>
      <sz val="10"/>
      <name val="Arial"/>
      <family val="2"/>
    </font>
    <font>
      <i/>
      <sz val="9"/>
      <name val="Century Gothic"/>
      <family val="2"/>
    </font>
    <font>
      <b/>
      <sz val="9"/>
      <color theme="0" tint="-0.249977111117893"/>
      <name val="Century Gothic"/>
      <family val="2"/>
    </font>
    <font>
      <sz val="10"/>
      <color rgb="FFC00000"/>
      <name val="Century Gothic"/>
      <family val="2"/>
    </font>
    <font>
      <b/>
      <sz val="8"/>
      <color rgb="FFC00000"/>
      <name val="Arial"/>
      <family val="2"/>
    </font>
    <font>
      <b/>
      <sz val="8"/>
      <color rgb="FFC00000"/>
      <name val="Century Gothic"/>
      <family val="2"/>
    </font>
    <font>
      <sz val="24"/>
      <name val="Century Gothic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i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</borders>
  <cellStyleXfs count="6">
    <xf numFmtId="0" fontId="0" fillId="0" borderId="0"/>
    <xf numFmtId="44" fontId="11" fillId="0" borderId="0" applyFont="0" applyFill="0" applyBorder="0" applyAlignment="0" applyProtection="0"/>
    <xf numFmtId="0" fontId="14" fillId="0" borderId="0"/>
    <xf numFmtId="44" fontId="11" fillId="0" borderId="0" applyFont="0" applyFill="0" applyBorder="0" applyAlignment="0" applyProtection="0"/>
    <xf numFmtId="0" fontId="11" fillId="0" borderId="0"/>
    <xf numFmtId="0" fontId="14" fillId="0" borderId="0"/>
  </cellStyleXfs>
  <cellXfs count="105">
    <xf numFmtId="0" fontId="0" fillId="0" borderId="0" xfId="0"/>
    <xf numFmtId="0" fontId="2" fillId="0" borderId="0" xfId="0" applyFont="1"/>
    <xf numFmtId="0" fontId="4" fillId="0" borderId="0" xfId="0" applyFont="1"/>
    <xf numFmtId="0" fontId="1" fillId="0" borderId="0" xfId="0" applyFont="1"/>
    <xf numFmtId="0" fontId="1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4" fontId="5" fillId="3" borderId="5" xfId="0" applyNumberFormat="1" applyFon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164" fontId="5" fillId="3" borderId="6" xfId="0" applyNumberFormat="1" applyFont="1" applyFill="1" applyBorder="1" applyAlignment="1">
      <alignment horizontal="center" vertical="center"/>
    </xf>
    <xf numFmtId="164" fontId="5" fillId="3" borderId="7" xfId="0" applyNumberFormat="1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vertical="center"/>
    </xf>
    <xf numFmtId="0" fontId="1" fillId="2" borderId="11" xfId="0" applyFont="1" applyFill="1" applyBorder="1" applyAlignment="1">
      <alignment horizontal="center" vertical="center"/>
    </xf>
    <xf numFmtId="0" fontId="1" fillId="4" borderId="10" xfId="0" quotePrefix="1" applyFont="1" applyFill="1" applyBorder="1" applyAlignment="1">
      <alignment vertical="center"/>
    </xf>
    <xf numFmtId="0" fontId="4" fillId="2" borderId="12" xfId="0" applyFont="1" applyFill="1" applyBorder="1" applyAlignment="1">
      <alignment vertical="center"/>
    </xf>
    <xf numFmtId="0" fontId="8" fillId="0" borderId="11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vertical="center"/>
    </xf>
    <xf numFmtId="4" fontId="12" fillId="3" borderId="0" xfId="0" applyNumberFormat="1" applyFont="1" applyFill="1" applyAlignment="1">
      <alignment vertical="center"/>
    </xf>
    <xf numFmtId="4" fontId="12" fillId="3" borderId="7" xfId="0" applyNumberFormat="1" applyFont="1" applyFill="1" applyBorder="1" applyAlignment="1">
      <alignment vertical="center"/>
    </xf>
    <xf numFmtId="0" fontId="7" fillId="0" borderId="14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164" fontId="5" fillId="3" borderId="14" xfId="0" applyNumberFormat="1" applyFont="1" applyFill="1" applyBorder="1" applyAlignment="1">
      <alignment horizontal="center" vertical="center"/>
    </xf>
    <xf numFmtId="44" fontId="9" fillId="0" borderId="2" xfId="1" applyFont="1" applyBorder="1" applyAlignment="1">
      <alignment horizontal="center" vertical="center"/>
    </xf>
    <xf numFmtId="44" fontId="10" fillId="0" borderId="13" xfId="1" applyFont="1" applyBorder="1" applyAlignment="1">
      <alignment horizontal="center" vertical="center"/>
    </xf>
    <xf numFmtId="44" fontId="12" fillId="3" borderId="12" xfId="1" applyFont="1" applyFill="1" applyBorder="1" applyAlignment="1">
      <alignment vertical="center"/>
    </xf>
    <xf numFmtId="44" fontId="5" fillId="3" borderId="12" xfId="1" applyFont="1" applyFill="1" applyBorder="1" applyAlignment="1">
      <alignment horizontal="left" vertical="center"/>
    </xf>
    <xf numFmtId="44" fontId="1" fillId="3" borderId="12" xfId="1" applyFont="1" applyFill="1" applyBorder="1" applyAlignment="1">
      <alignment horizontal="left" vertical="center"/>
    </xf>
    <xf numFmtId="2" fontId="9" fillId="0" borderId="2" xfId="0" applyNumberFormat="1" applyFont="1" applyBorder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44" fontId="4" fillId="0" borderId="0" xfId="0" applyNumberFormat="1" applyFont="1"/>
    <xf numFmtId="0" fontId="7" fillId="0" borderId="9" xfId="0" applyFont="1" applyBorder="1" applyAlignment="1">
      <alignment horizontal="left" vertical="center"/>
    </xf>
    <xf numFmtId="44" fontId="4" fillId="0" borderId="0" xfId="1" applyFont="1"/>
    <xf numFmtId="0" fontId="8" fillId="0" borderId="10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2" fontId="4" fillId="0" borderId="0" xfId="0" applyNumberFormat="1" applyFont="1"/>
    <xf numFmtId="0" fontId="13" fillId="0" borderId="0" xfId="0" applyFont="1" applyAlignment="1">
      <alignment vertical="center" wrapText="1"/>
    </xf>
    <xf numFmtId="44" fontId="15" fillId="0" borderId="0" xfId="0" applyNumberFormat="1" applyFont="1"/>
    <xf numFmtId="0" fontId="16" fillId="0" borderId="2" xfId="0" applyFont="1" applyBorder="1" applyAlignment="1">
      <alignment horizontal="center" vertical="center"/>
    </xf>
    <xf numFmtId="0" fontId="10" fillId="6" borderId="9" xfId="0" applyFont="1" applyFill="1" applyBorder="1" applyAlignment="1">
      <alignment horizontal="center" vertical="center"/>
    </xf>
    <xf numFmtId="0" fontId="9" fillId="6" borderId="10" xfId="0" applyFont="1" applyFill="1" applyBorder="1" applyAlignment="1">
      <alignment vertical="center"/>
    </xf>
    <xf numFmtId="0" fontId="9" fillId="6" borderId="10" xfId="0" applyFont="1" applyFill="1" applyBorder="1" applyAlignment="1">
      <alignment horizontal="center" vertical="center"/>
    </xf>
    <xf numFmtId="2" fontId="9" fillId="6" borderId="10" xfId="0" applyNumberFormat="1" applyFont="1" applyFill="1" applyBorder="1" applyAlignment="1">
      <alignment horizontal="center" vertical="center"/>
    </xf>
    <xf numFmtId="44" fontId="10" fillId="6" borderId="8" xfId="1" applyFont="1" applyFill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44" fontId="18" fillId="0" borderId="0" xfId="0" applyNumberFormat="1" applyFont="1"/>
    <xf numFmtId="0" fontId="8" fillId="0" borderId="10" xfId="0" applyFont="1" applyBorder="1" applyAlignment="1">
      <alignment horizontal="center" vertical="center" wrapText="1"/>
    </xf>
    <xf numFmtId="0" fontId="9" fillId="0" borderId="9" xfId="0" quotePrefix="1" applyFont="1" applyBorder="1" applyAlignment="1">
      <alignment horizontal="left" vertical="center"/>
    </xf>
    <xf numFmtId="14" fontId="9" fillId="0" borderId="8" xfId="0" applyNumberFormat="1" applyFont="1" applyBorder="1" applyAlignment="1">
      <alignment horizontal="right" vertical="center" wrapText="1"/>
    </xf>
    <xf numFmtId="0" fontId="4" fillId="0" borderId="10" xfId="0" applyFont="1" applyBorder="1"/>
    <xf numFmtId="44" fontId="9" fillId="0" borderId="0" xfId="1" applyFont="1" applyBorder="1" applyAlignment="1">
      <alignment horizontal="center" vertical="center"/>
    </xf>
    <xf numFmtId="44" fontId="19" fillId="0" borderId="0" xfId="1" applyFont="1" applyAlignment="1">
      <alignment vertical="center"/>
    </xf>
    <xf numFmtId="0" fontId="9" fillId="0" borderId="13" xfId="0" applyFont="1" applyBorder="1" applyAlignment="1">
      <alignment vertical="center" wrapText="1"/>
    </xf>
    <xf numFmtId="44" fontId="9" fillId="0" borderId="2" xfId="3" applyFont="1" applyBorder="1" applyAlignment="1">
      <alignment horizontal="center" vertical="center"/>
    </xf>
    <xf numFmtId="44" fontId="10" fillId="0" borderId="13" xfId="3" applyFont="1" applyBorder="1" applyAlignment="1">
      <alignment horizontal="center" vertical="center"/>
    </xf>
    <xf numFmtId="44" fontId="17" fillId="0" borderId="0" xfId="1" applyFont="1" applyAlignment="1">
      <alignment vertical="center"/>
    </xf>
    <xf numFmtId="0" fontId="21" fillId="0" borderId="0" xfId="0" applyFont="1" applyAlignment="1">
      <alignment horizontal="right" vertical="center" wrapText="1" indent="1"/>
    </xf>
    <xf numFmtId="0" fontId="21" fillId="0" borderId="2" xfId="0" applyFont="1" applyBorder="1" applyAlignment="1">
      <alignment horizontal="center" vertical="center"/>
    </xf>
    <xf numFmtId="44" fontId="22" fillId="0" borderId="2" xfId="1" applyFont="1" applyBorder="1" applyAlignment="1">
      <alignment horizontal="center" vertical="center"/>
    </xf>
    <xf numFmtId="2" fontId="22" fillId="0" borderId="2" xfId="0" applyNumberFormat="1" applyFont="1" applyBorder="1" applyAlignment="1">
      <alignment horizontal="center" vertical="center"/>
    </xf>
    <xf numFmtId="44" fontId="23" fillId="0" borderId="13" xfId="1" applyFont="1" applyBorder="1" applyAlignment="1">
      <alignment horizontal="center" vertical="center"/>
    </xf>
    <xf numFmtId="0" fontId="21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2" fontId="9" fillId="0" borderId="6" xfId="0" applyNumberFormat="1" applyFont="1" applyBorder="1" applyAlignment="1">
      <alignment horizontal="center" vertical="center"/>
    </xf>
    <xf numFmtId="44" fontId="10" fillId="0" borderId="3" xfId="1" applyFont="1" applyBorder="1" applyAlignment="1">
      <alignment horizontal="center" vertical="center"/>
    </xf>
    <xf numFmtId="44" fontId="9" fillId="0" borderId="3" xfId="1" applyFont="1" applyBorder="1" applyAlignment="1">
      <alignment horizontal="center" vertical="center"/>
    </xf>
    <xf numFmtId="166" fontId="4" fillId="0" borderId="0" xfId="1" applyNumberFormat="1" applyFont="1"/>
    <xf numFmtId="0" fontId="5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7" borderId="5" xfId="0" applyFont="1" applyFill="1" applyBorder="1" applyAlignment="1">
      <alignment vertical="center"/>
    </xf>
    <xf numFmtId="0" fontId="13" fillId="7" borderId="0" xfId="0" applyFont="1" applyFill="1" applyAlignment="1">
      <alignment vertical="center" wrapText="1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165" fontId="4" fillId="0" borderId="0" xfId="0" applyNumberFormat="1" applyFont="1" applyAlignment="1">
      <alignment horizontal="center" vertical="center"/>
    </xf>
    <xf numFmtId="165" fontId="4" fillId="0" borderId="0" xfId="0" applyNumberFormat="1" applyFont="1" applyAlignment="1">
      <alignment horizontal="center"/>
    </xf>
    <xf numFmtId="0" fontId="6" fillId="5" borderId="15" xfId="0" applyFont="1" applyFill="1" applyBorder="1" applyAlignment="1">
      <alignment horizontal="center" vertical="center" wrapText="1"/>
    </xf>
    <xf numFmtId="0" fontId="6" fillId="5" borderId="16" xfId="0" applyFont="1" applyFill="1" applyBorder="1" applyAlignment="1">
      <alignment horizontal="center" vertical="center"/>
    </xf>
    <xf numFmtId="0" fontId="6" fillId="5" borderId="17" xfId="0" applyFont="1" applyFill="1" applyBorder="1" applyAlignment="1">
      <alignment horizontal="center" vertical="center"/>
    </xf>
  </cellXfs>
  <cellStyles count="6">
    <cellStyle name="Monétaire" xfId="1" builtinId="4"/>
    <cellStyle name="Monétaire 2" xfId="3" xr:uid="{2AEC968C-4222-41B2-B789-E73AC39F260E}"/>
    <cellStyle name="Normal" xfId="0" builtinId="0"/>
    <cellStyle name="Normal 2 2 2" xfId="5" xr:uid="{B3640685-580A-481D-8FC3-F7C08ECAFFD6}"/>
    <cellStyle name="Normal 3" xfId="4" xr:uid="{417E4614-ABB2-40CF-A8C3-5495F5F5B01A}"/>
    <cellStyle name="Normal 4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036466-D2B8-483C-81FE-B7457F604483}">
  <dimension ref="A1:U64"/>
  <sheetViews>
    <sheetView tabSelected="1" topLeftCell="A11" workbookViewId="0">
      <selection activeCell="G45" sqref="G45"/>
    </sheetView>
  </sheetViews>
  <sheetFormatPr baseColWidth="10" defaultColWidth="10.453125" defaultRowHeight="12.5"/>
  <cols>
    <col min="1" max="1" width="4.7265625" style="2" customWidth="1"/>
    <col min="2" max="2" width="5.7265625" style="2" customWidth="1"/>
    <col min="3" max="3" width="43.7265625" style="2" customWidth="1"/>
    <col min="4" max="4" width="4.7265625" style="20" customWidth="1"/>
    <col min="5" max="5" width="9.7265625" style="20" customWidth="1"/>
    <col min="6" max="6" width="8.7265625" style="20" customWidth="1"/>
    <col min="7" max="7" width="13.26953125" style="20" customWidth="1"/>
    <col min="8" max="8" width="3.7265625" style="2" customWidth="1"/>
    <col min="9" max="9" width="12.26953125" style="2" customWidth="1"/>
    <col min="10" max="10" width="12.453125" style="2" hidden="1" customWidth="1"/>
    <col min="11" max="11" width="13.26953125" style="2" hidden="1" customWidth="1"/>
    <col min="12" max="12" width="44.7265625" style="2" hidden="1" customWidth="1"/>
    <col min="13" max="13" width="11.7265625" style="2" hidden="1" customWidth="1"/>
    <col min="14" max="15" width="10.7265625" style="2" hidden="1" customWidth="1"/>
    <col min="16" max="16" width="16.1796875" style="2" hidden="1" customWidth="1"/>
    <col min="17" max="16384" width="10.453125" style="2"/>
  </cols>
  <sheetData>
    <row r="1" spans="1:16" ht="14.15" customHeight="1"/>
    <row r="2" spans="1:16" ht="36.75" customHeight="1">
      <c r="A2" s="97" t="s">
        <v>45</v>
      </c>
      <c r="B2" s="98"/>
      <c r="C2" s="98"/>
      <c r="D2" s="98"/>
      <c r="E2" s="98"/>
      <c r="F2" s="98"/>
      <c r="G2" s="99"/>
      <c r="J2" s="97" t="s">
        <v>48</v>
      </c>
      <c r="K2" s="98"/>
      <c r="L2" s="98"/>
      <c r="M2" s="98"/>
      <c r="N2" s="98"/>
      <c r="O2" s="98"/>
      <c r="P2" s="99"/>
    </row>
    <row r="3" spans="1:16" ht="23.25" customHeight="1">
      <c r="A3" s="100" t="s">
        <v>46</v>
      </c>
      <c r="B3" s="100"/>
      <c r="C3" s="100"/>
      <c r="D3" s="100"/>
      <c r="E3" s="100"/>
      <c r="F3" s="100"/>
      <c r="G3" s="100"/>
      <c r="J3" s="101" t="s">
        <v>46</v>
      </c>
      <c r="K3" s="101"/>
      <c r="L3" s="101"/>
      <c r="M3" s="101"/>
      <c r="N3" s="101"/>
      <c r="O3" s="101"/>
      <c r="P3" s="101"/>
    </row>
    <row r="4" spans="1:16" ht="18" hidden="1" customHeight="1">
      <c r="M4" s="20"/>
      <c r="N4" s="20"/>
      <c r="O4" s="20"/>
      <c r="P4" s="20"/>
    </row>
    <row r="5" spans="1:16" s="3" customFormat="1" ht="51" customHeight="1">
      <c r="A5" s="102" t="s">
        <v>66</v>
      </c>
      <c r="B5" s="103"/>
      <c r="C5" s="103"/>
      <c r="D5" s="103"/>
      <c r="E5" s="103"/>
      <c r="F5" s="103"/>
      <c r="G5" s="104"/>
      <c r="J5" s="102" t="s">
        <v>39</v>
      </c>
      <c r="K5" s="103"/>
      <c r="L5" s="103"/>
      <c r="M5" s="103"/>
      <c r="N5" s="103"/>
      <c r="O5" s="103"/>
      <c r="P5" s="104"/>
    </row>
    <row r="6" spans="1:16">
      <c r="A6" s="1"/>
      <c r="B6" s="1"/>
      <c r="D6" s="21"/>
      <c r="E6" s="21"/>
      <c r="F6" s="21"/>
      <c r="G6" s="21"/>
      <c r="J6" s="1"/>
      <c r="K6" s="1"/>
      <c r="M6" s="21"/>
      <c r="N6" s="21"/>
      <c r="O6" s="21"/>
      <c r="P6" s="21"/>
    </row>
    <row r="7" spans="1:16" ht="15" customHeight="1">
      <c r="A7" s="18" t="s">
        <v>4</v>
      </c>
      <c r="B7" s="26"/>
      <c r="C7" s="24" t="s">
        <v>67</v>
      </c>
      <c r="D7" s="19"/>
      <c r="E7" s="19"/>
      <c r="F7" s="19"/>
      <c r="G7" s="17"/>
      <c r="J7" s="18" t="s">
        <v>4</v>
      </c>
      <c r="K7" s="26" t="s">
        <v>24</v>
      </c>
      <c r="L7" s="24" t="s">
        <v>30</v>
      </c>
      <c r="M7" s="19"/>
      <c r="N7" s="19"/>
      <c r="O7" s="19"/>
      <c r="P7" s="17"/>
    </row>
    <row r="8" spans="1:16" ht="12.75" customHeight="1">
      <c r="A8" s="27"/>
      <c r="B8" s="4" t="s">
        <v>3</v>
      </c>
      <c r="C8" s="4"/>
      <c r="D8" s="16" t="s">
        <v>1</v>
      </c>
      <c r="E8" s="16" t="s">
        <v>9</v>
      </c>
      <c r="F8" s="16" t="s">
        <v>2</v>
      </c>
      <c r="G8" s="25" t="s">
        <v>0</v>
      </c>
      <c r="J8" s="27"/>
      <c r="K8" s="4" t="s">
        <v>3</v>
      </c>
      <c r="L8" s="4"/>
      <c r="M8" s="16" t="s">
        <v>1</v>
      </c>
      <c r="N8" s="16" t="s">
        <v>9</v>
      </c>
      <c r="O8" s="16" t="s">
        <v>2</v>
      </c>
      <c r="P8" s="25" t="s">
        <v>0</v>
      </c>
    </row>
    <row r="9" spans="1:16" ht="14.15" customHeight="1">
      <c r="A9" s="7" t="s">
        <v>5</v>
      </c>
      <c r="B9" s="37" t="s">
        <v>75</v>
      </c>
      <c r="C9" s="28"/>
      <c r="D9" s="29"/>
      <c r="E9" s="29"/>
      <c r="F9" s="29"/>
      <c r="G9" s="30"/>
      <c r="J9" s="7" t="s">
        <v>5</v>
      </c>
      <c r="K9" s="37" t="s">
        <v>26</v>
      </c>
      <c r="L9" s="28"/>
      <c r="M9" s="29"/>
      <c r="N9" s="29"/>
      <c r="O9" s="29"/>
      <c r="P9" s="30"/>
    </row>
    <row r="10" spans="1:16" ht="14.15" customHeight="1">
      <c r="A10" s="5"/>
      <c r="B10" s="38" t="s">
        <v>6</v>
      </c>
      <c r="C10" s="31" t="s">
        <v>73</v>
      </c>
      <c r="D10" s="32" t="s">
        <v>8</v>
      </c>
      <c r="E10" s="40"/>
      <c r="F10" s="45">
        <v>1</v>
      </c>
      <c r="G10" s="41"/>
      <c r="I10" s="75"/>
      <c r="J10" s="5"/>
      <c r="K10" s="38" t="s">
        <v>6</v>
      </c>
      <c r="L10" s="31" t="s">
        <v>21</v>
      </c>
      <c r="M10" s="32" t="s">
        <v>8</v>
      </c>
      <c r="N10" s="40">
        <v>350</v>
      </c>
      <c r="O10" s="45">
        <v>1</v>
      </c>
      <c r="P10" s="41">
        <f>O10*N10</f>
        <v>350</v>
      </c>
    </row>
    <row r="11" spans="1:16" ht="19.899999999999999" customHeight="1">
      <c r="A11" s="5"/>
      <c r="B11" s="38" t="s">
        <v>7</v>
      </c>
      <c r="C11" s="72" t="s">
        <v>74</v>
      </c>
      <c r="D11" s="32" t="s">
        <v>8</v>
      </c>
      <c r="E11" s="40"/>
      <c r="F11" s="45">
        <v>1</v>
      </c>
      <c r="G11" s="41"/>
      <c r="J11" s="5"/>
      <c r="K11" s="38" t="s">
        <v>7</v>
      </c>
      <c r="L11" s="31" t="s">
        <v>22</v>
      </c>
      <c r="M11" s="32" t="s">
        <v>8</v>
      </c>
      <c r="N11" s="40">
        <f>3320+150</f>
        <v>3470</v>
      </c>
      <c r="O11" s="45">
        <v>1</v>
      </c>
      <c r="P11" s="41">
        <f>O11*N11</f>
        <v>3470</v>
      </c>
    </row>
    <row r="12" spans="1:16" ht="14.15" customHeight="1">
      <c r="A12" s="5"/>
      <c r="B12" s="38" t="s">
        <v>14</v>
      </c>
      <c r="C12" s="31" t="s">
        <v>15</v>
      </c>
      <c r="D12" s="32" t="s">
        <v>8</v>
      </c>
      <c r="E12" s="40"/>
      <c r="F12" s="45">
        <v>1</v>
      </c>
      <c r="G12" s="41"/>
      <c r="J12" s="5"/>
      <c r="K12" s="38" t="s">
        <v>14</v>
      </c>
      <c r="L12" s="31" t="s">
        <v>15</v>
      </c>
      <c r="M12" s="32" t="s">
        <v>8</v>
      </c>
      <c r="N12" s="40">
        <v>250</v>
      </c>
      <c r="O12" s="45">
        <v>1</v>
      </c>
      <c r="P12" s="41">
        <f>O12*N12</f>
        <v>250</v>
      </c>
    </row>
    <row r="13" spans="1:16" ht="14.15" customHeight="1">
      <c r="A13" s="6"/>
      <c r="B13" s="59"/>
      <c r="C13" s="60"/>
      <c r="D13" s="61"/>
      <c r="E13" s="61"/>
      <c r="F13" s="62"/>
      <c r="G13" s="63"/>
      <c r="J13" s="6"/>
      <c r="K13" s="59"/>
      <c r="L13" s="60"/>
      <c r="M13" s="61"/>
      <c r="N13" s="61"/>
      <c r="O13" s="62"/>
      <c r="P13" s="63"/>
    </row>
    <row r="14" spans="1:16" ht="14.15" customHeight="1">
      <c r="A14" s="7" t="s">
        <v>10</v>
      </c>
      <c r="B14" s="48" t="s">
        <v>68</v>
      </c>
      <c r="C14" s="50"/>
      <c r="D14" s="51"/>
      <c r="E14" s="51"/>
      <c r="F14" s="52"/>
      <c r="G14" s="53"/>
      <c r="J14" s="7" t="s">
        <v>10</v>
      </c>
      <c r="K14" s="48" t="s">
        <v>31</v>
      </c>
      <c r="L14" s="50"/>
      <c r="M14" s="51"/>
      <c r="N14" s="51"/>
      <c r="O14" s="52"/>
      <c r="P14" s="53"/>
    </row>
    <row r="15" spans="1:16" ht="14.15" customHeight="1">
      <c r="A15" s="88"/>
      <c r="B15" s="38" t="s">
        <v>11</v>
      </c>
      <c r="C15" s="94" t="s">
        <v>80</v>
      </c>
      <c r="D15" s="32" t="s">
        <v>8</v>
      </c>
      <c r="E15" s="40"/>
      <c r="F15" s="45"/>
      <c r="G15" s="41"/>
      <c r="J15" s="88"/>
      <c r="K15" s="89"/>
      <c r="L15" s="90"/>
      <c r="M15" s="91"/>
      <c r="N15" s="91"/>
      <c r="O15" s="92"/>
      <c r="P15" s="93"/>
    </row>
    <row r="16" spans="1:16" ht="14.15" customHeight="1">
      <c r="A16" s="88"/>
      <c r="B16" s="38" t="s">
        <v>12</v>
      </c>
      <c r="C16" s="94" t="s">
        <v>81</v>
      </c>
      <c r="D16" s="32" t="s">
        <v>8</v>
      </c>
      <c r="E16" s="40"/>
      <c r="F16" s="45"/>
      <c r="G16" s="41"/>
      <c r="J16" s="88"/>
      <c r="K16" s="89"/>
      <c r="L16" s="90"/>
      <c r="M16" s="91"/>
      <c r="N16" s="91"/>
      <c r="O16" s="92"/>
      <c r="P16" s="93"/>
    </row>
    <row r="17" spans="1:20" ht="14.15" customHeight="1">
      <c r="A17" s="58"/>
      <c r="B17" s="38" t="s">
        <v>16</v>
      </c>
      <c r="C17" s="56" t="s">
        <v>69</v>
      </c>
      <c r="D17" s="54" t="s">
        <v>1</v>
      </c>
      <c r="E17" s="40"/>
      <c r="F17" s="45">
        <v>114</v>
      </c>
      <c r="G17" s="41"/>
      <c r="I17" s="49"/>
      <c r="J17" s="58"/>
      <c r="K17" s="38" t="s">
        <v>11</v>
      </c>
      <c r="L17" s="56" t="s">
        <v>40</v>
      </c>
      <c r="M17" s="54" t="s">
        <v>13</v>
      </c>
      <c r="N17" s="40">
        <v>20</v>
      </c>
      <c r="O17" s="45">
        <v>229</v>
      </c>
      <c r="P17" s="41">
        <f>O17*N17</f>
        <v>4580</v>
      </c>
      <c r="T17" s="55"/>
    </row>
    <row r="18" spans="1:20" ht="14.15" customHeight="1">
      <c r="A18" s="58"/>
      <c r="B18" s="38" t="s">
        <v>17</v>
      </c>
      <c r="C18" s="56" t="s">
        <v>70</v>
      </c>
      <c r="D18" s="54" t="s">
        <v>1</v>
      </c>
      <c r="E18" s="40"/>
      <c r="F18" s="45">
        <v>12</v>
      </c>
      <c r="G18" s="41"/>
      <c r="I18" s="49"/>
      <c r="J18" s="58"/>
      <c r="K18" s="38" t="s">
        <v>12</v>
      </c>
      <c r="L18" s="56" t="s">
        <v>34</v>
      </c>
      <c r="M18" s="54" t="s">
        <v>13</v>
      </c>
      <c r="N18" s="40">
        <v>20</v>
      </c>
      <c r="O18" s="45">
        <v>11</v>
      </c>
      <c r="P18" s="41">
        <f>O18*N18</f>
        <v>220</v>
      </c>
      <c r="T18" s="55"/>
    </row>
    <row r="19" spans="1:20" ht="14.15" customHeight="1">
      <c r="A19" s="58"/>
      <c r="B19" s="38" t="s">
        <v>35</v>
      </c>
      <c r="C19" s="56" t="s">
        <v>71</v>
      </c>
      <c r="D19" s="54" t="s">
        <v>1</v>
      </c>
      <c r="E19" s="40"/>
      <c r="F19" s="45">
        <v>3</v>
      </c>
      <c r="G19" s="41"/>
      <c r="I19" s="49"/>
      <c r="J19" s="58"/>
      <c r="K19" s="38" t="s">
        <v>16</v>
      </c>
      <c r="L19" s="56" t="s">
        <v>41</v>
      </c>
      <c r="M19" s="54" t="s">
        <v>13</v>
      </c>
      <c r="N19" s="40">
        <v>30</v>
      </c>
      <c r="O19" s="45">
        <v>13</v>
      </c>
      <c r="P19" s="41">
        <f>O19*N19</f>
        <v>390</v>
      </c>
      <c r="T19" s="55"/>
    </row>
    <row r="20" spans="1:20" ht="14.15" customHeight="1">
      <c r="A20" s="58"/>
      <c r="B20" s="38" t="s">
        <v>36</v>
      </c>
      <c r="C20" s="56" t="s">
        <v>72</v>
      </c>
      <c r="D20" s="54" t="s">
        <v>1</v>
      </c>
      <c r="E20" s="40"/>
      <c r="F20" s="45">
        <v>46</v>
      </c>
      <c r="G20" s="41"/>
      <c r="I20" s="71"/>
      <c r="J20" s="58"/>
      <c r="K20" s="38" t="s">
        <v>17</v>
      </c>
      <c r="L20" s="56" t="s">
        <v>42</v>
      </c>
      <c r="M20" s="54" t="s">
        <v>23</v>
      </c>
      <c r="N20" s="40">
        <f>P20/O20</f>
        <v>4510</v>
      </c>
      <c r="O20" s="45">
        <v>1</v>
      </c>
      <c r="P20" s="41">
        <f>SUM(P21:P23)</f>
        <v>4510</v>
      </c>
      <c r="T20" s="55"/>
    </row>
    <row r="21" spans="1:20" ht="14.15" hidden="1" customHeight="1">
      <c r="A21" s="58"/>
      <c r="B21" s="38" t="s">
        <v>36</v>
      </c>
      <c r="C21" s="56"/>
      <c r="D21" s="54"/>
      <c r="E21" s="40"/>
      <c r="F21" s="45"/>
      <c r="G21" s="41"/>
      <c r="I21" s="71"/>
      <c r="J21" s="58"/>
      <c r="K21" s="38"/>
      <c r="L21" s="76" t="s">
        <v>49</v>
      </c>
      <c r="M21" s="77" t="s">
        <v>50</v>
      </c>
      <c r="N21" s="78">
        <v>35</v>
      </c>
      <c r="O21" s="79">
        <f>8*3*4</f>
        <v>96</v>
      </c>
      <c r="P21" s="80">
        <f>O21*N21</f>
        <v>3360</v>
      </c>
      <c r="T21" s="55"/>
    </row>
    <row r="22" spans="1:20" ht="14.15" hidden="1" customHeight="1">
      <c r="A22" s="58"/>
      <c r="B22" s="38" t="s">
        <v>27</v>
      </c>
      <c r="C22" s="56"/>
      <c r="D22" s="54"/>
      <c r="E22" s="40"/>
      <c r="F22" s="45"/>
      <c r="G22" s="41"/>
      <c r="I22" s="71"/>
      <c r="J22" s="58"/>
      <c r="K22" s="38"/>
      <c r="L22" s="81" t="s">
        <v>51</v>
      </c>
      <c r="M22" s="77" t="s">
        <v>23</v>
      </c>
      <c r="N22" s="78">
        <v>150</v>
      </c>
      <c r="O22" s="79">
        <v>1</v>
      </c>
      <c r="P22" s="80">
        <f>O22*N22</f>
        <v>150</v>
      </c>
      <c r="T22" s="55"/>
    </row>
    <row r="23" spans="1:20" ht="14.15" hidden="1" customHeight="1">
      <c r="A23" s="58"/>
      <c r="B23" s="38" t="s">
        <v>76</v>
      </c>
      <c r="C23" s="56"/>
      <c r="D23" s="54"/>
      <c r="E23" s="40"/>
      <c r="F23" s="45"/>
      <c r="G23" s="41"/>
      <c r="I23" s="71"/>
      <c r="J23" s="58"/>
      <c r="K23" s="38"/>
      <c r="L23" s="81" t="s">
        <v>65</v>
      </c>
      <c r="M23" s="77" t="s">
        <v>23</v>
      </c>
      <c r="N23" s="78">
        <v>1000</v>
      </c>
      <c r="O23" s="79">
        <v>1</v>
      </c>
      <c r="P23" s="80">
        <f>O23*N23</f>
        <v>1000</v>
      </c>
      <c r="T23" s="55"/>
    </row>
    <row r="24" spans="1:20" ht="14.15" customHeight="1">
      <c r="A24" s="58"/>
      <c r="B24" s="38"/>
      <c r="C24" s="56"/>
      <c r="D24" s="54"/>
      <c r="E24" s="40"/>
      <c r="F24" s="45"/>
      <c r="G24" s="41"/>
      <c r="I24" s="71"/>
      <c r="J24" s="58"/>
      <c r="K24" s="38" t="s">
        <v>35</v>
      </c>
      <c r="L24" s="56" t="s">
        <v>37</v>
      </c>
      <c r="M24" s="54" t="s">
        <v>20</v>
      </c>
      <c r="N24" s="40">
        <f>P24/O24</f>
        <v>4.4186046511627906</v>
      </c>
      <c r="O24" s="45">
        <v>43</v>
      </c>
      <c r="P24" s="41">
        <f>SUM(P25:P26)</f>
        <v>190</v>
      </c>
      <c r="T24" s="55"/>
    </row>
    <row r="25" spans="1:20" ht="14.15" hidden="1" customHeight="1">
      <c r="A25" s="58"/>
      <c r="B25" s="38" t="s">
        <v>77</v>
      </c>
      <c r="C25" s="56"/>
      <c r="D25" s="54"/>
      <c r="E25" s="40"/>
      <c r="F25" s="45"/>
      <c r="G25" s="41"/>
      <c r="I25" s="71"/>
      <c r="J25" s="58"/>
      <c r="K25" s="38"/>
      <c r="L25" s="76" t="s">
        <v>49</v>
      </c>
      <c r="M25" s="77" t="s">
        <v>50</v>
      </c>
      <c r="N25" s="78">
        <v>35</v>
      </c>
      <c r="O25" s="79">
        <v>4</v>
      </c>
      <c r="P25" s="80">
        <f>O25*N25</f>
        <v>140</v>
      </c>
      <c r="T25" s="55"/>
    </row>
    <row r="26" spans="1:20" ht="14.15" hidden="1" customHeight="1">
      <c r="A26" s="58"/>
      <c r="B26" s="38" t="s">
        <v>78</v>
      </c>
      <c r="C26" s="56"/>
      <c r="D26" s="54"/>
      <c r="E26" s="40"/>
      <c r="F26" s="45"/>
      <c r="G26" s="41"/>
      <c r="I26" s="71"/>
      <c r="J26" s="58"/>
      <c r="K26" s="38"/>
      <c r="L26" s="81" t="s">
        <v>51</v>
      </c>
      <c r="M26" s="77" t="s">
        <v>23</v>
      </c>
      <c r="N26" s="78">
        <v>50</v>
      </c>
      <c r="O26" s="79">
        <v>1</v>
      </c>
      <c r="P26" s="80">
        <f>O26*N26</f>
        <v>50</v>
      </c>
      <c r="T26" s="55"/>
    </row>
    <row r="27" spans="1:20" ht="14.15" customHeight="1">
      <c r="A27" s="58"/>
      <c r="B27" s="38"/>
      <c r="C27" s="56"/>
      <c r="D27" s="54"/>
      <c r="E27" s="40"/>
      <c r="F27" s="45"/>
      <c r="G27" s="41"/>
      <c r="I27" s="71"/>
      <c r="J27" s="58"/>
      <c r="K27" s="38" t="s">
        <v>36</v>
      </c>
      <c r="L27" s="56" t="s">
        <v>38</v>
      </c>
      <c r="M27" s="54" t="s">
        <v>20</v>
      </c>
      <c r="N27" s="40">
        <f>P27/O27</f>
        <v>17.272727272727273</v>
      </c>
      <c r="O27" s="45">
        <v>11</v>
      </c>
      <c r="P27" s="41">
        <f>SUM(P28:P29)</f>
        <v>190</v>
      </c>
      <c r="T27" s="55"/>
    </row>
    <row r="28" spans="1:20" ht="14.15" hidden="1" customHeight="1">
      <c r="A28" s="58"/>
      <c r="B28" s="38"/>
      <c r="C28" s="56"/>
      <c r="D28" s="54"/>
      <c r="E28" s="40"/>
      <c r="F28" s="45"/>
      <c r="G28" s="41"/>
      <c r="I28" s="71"/>
      <c r="J28" s="58"/>
      <c r="K28" s="38"/>
      <c r="L28" s="76" t="s">
        <v>49</v>
      </c>
      <c r="M28" s="77" t="s">
        <v>50</v>
      </c>
      <c r="N28" s="78">
        <v>35</v>
      </c>
      <c r="O28" s="79">
        <v>4</v>
      </c>
      <c r="P28" s="80">
        <f>O28*N28</f>
        <v>140</v>
      </c>
      <c r="T28" s="55"/>
    </row>
    <row r="29" spans="1:20" ht="14.15" hidden="1" customHeight="1">
      <c r="A29" s="58"/>
      <c r="B29" s="38" t="s">
        <v>27</v>
      </c>
      <c r="C29" s="56"/>
      <c r="D29" s="54"/>
      <c r="E29" s="40"/>
      <c r="F29" s="45"/>
      <c r="G29" s="41"/>
      <c r="I29" s="71"/>
      <c r="J29" s="58"/>
      <c r="K29" s="38"/>
      <c r="L29" s="81" t="s">
        <v>51</v>
      </c>
      <c r="M29" s="77" t="s">
        <v>23</v>
      </c>
      <c r="N29" s="78">
        <v>50</v>
      </c>
      <c r="O29" s="79">
        <v>1</v>
      </c>
      <c r="P29" s="80">
        <f>O29*N29</f>
        <v>50</v>
      </c>
      <c r="T29" s="55"/>
    </row>
    <row r="30" spans="1:20" ht="24" customHeight="1">
      <c r="A30" s="58"/>
      <c r="B30" s="38"/>
      <c r="C30" s="64"/>
      <c r="D30" s="32"/>
      <c r="E30" s="73"/>
      <c r="F30" s="45"/>
      <c r="G30" s="41"/>
      <c r="I30" s="71"/>
      <c r="J30" s="58"/>
      <c r="K30" s="38" t="s">
        <v>27</v>
      </c>
      <c r="L30" s="64" t="s">
        <v>44</v>
      </c>
      <c r="M30" s="32" t="s">
        <v>1</v>
      </c>
      <c r="N30" s="73">
        <f>P30/O30</f>
        <v>190</v>
      </c>
      <c r="O30" s="45">
        <v>2</v>
      </c>
      <c r="P30" s="74">
        <f>SUM(P31:P32)</f>
        <v>380</v>
      </c>
      <c r="T30" s="55"/>
    </row>
    <row r="31" spans="1:20" ht="14.15" hidden="1" customHeight="1">
      <c r="A31" s="58"/>
      <c r="B31" s="38"/>
      <c r="C31" s="56"/>
      <c r="D31" s="54"/>
      <c r="E31" s="40"/>
      <c r="F31" s="45"/>
      <c r="G31" s="41"/>
      <c r="I31" s="71"/>
      <c r="J31" s="58"/>
      <c r="K31" s="38"/>
      <c r="L31" s="76" t="s">
        <v>49</v>
      </c>
      <c r="M31" s="77" t="s">
        <v>50</v>
      </c>
      <c r="N31" s="78">
        <v>35</v>
      </c>
      <c r="O31" s="79">
        <v>8</v>
      </c>
      <c r="P31" s="80">
        <f>O31*N31</f>
        <v>280</v>
      </c>
      <c r="T31" s="55"/>
    </row>
    <row r="32" spans="1:20" ht="14.15" hidden="1" customHeight="1">
      <c r="A32" s="58"/>
      <c r="B32" s="38"/>
      <c r="C32" s="56"/>
      <c r="D32" s="54"/>
      <c r="E32" s="40"/>
      <c r="F32" s="45"/>
      <c r="G32" s="41"/>
      <c r="I32" s="71"/>
      <c r="J32" s="58"/>
      <c r="K32" s="38"/>
      <c r="L32" s="81" t="s">
        <v>51</v>
      </c>
      <c r="M32" s="77" t="s">
        <v>23</v>
      </c>
      <c r="N32" s="78">
        <v>100</v>
      </c>
      <c r="O32" s="79">
        <v>1</v>
      </c>
      <c r="P32" s="80">
        <f>O32*N32</f>
        <v>100</v>
      </c>
      <c r="T32" s="55"/>
    </row>
    <row r="33" spans="1:21" ht="14.15" customHeight="1">
      <c r="A33" s="5"/>
      <c r="B33" s="59"/>
      <c r="C33" s="60"/>
      <c r="D33" s="61"/>
      <c r="E33" s="61"/>
      <c r="F33" s="62"/>
      <c r="G33" s="62"/>
      <c r="I33" s="57"/>
      <c r="J33" s="5"/>
      <c r="K33" s="59"/>
      <c r="L33" s="60"/>
      <c r="M33" s="61"/>
      <c r="N33" s="61"/>
      <c r="O33" s="62"/>
      <c r="P33" s="63"/>
      <c r="U33" s="3"/>
    </row>
    <row r="34" spans="1:21" ht="14.15" customHeight="1">
      <c r="A34" s="7" t="s">
        <v>18</v>
      </c>
      <c r="B34" s="48" t="s">
        <v>79</v>
      </c>
      <c r="C34" s="50"/>
      <c r="D34" s="51"/>
      <c r="E34" s="51"/>
      <c r="F34" s="52"/>
      <c r="G34" s="52"/>
      <c r="J34" s="7" t="s">
        <v>18</v>
      </c>
      <c r="K34" s="48" t="s">
        <v>32</v>
      </c>
      <c r="L34" s="50"/>
      <c r="M34" s="51"/>
      <c r="N34" s="51"/>
      <c r="O34" s="52"/>
      <c r="P34" s="53"/>
    </row>
    <row r="35" spans="1:21" ht="21" customHeight="1">
      <c r="A35" s="58"/>
      <c r="B35" s="95" t="s">
        <v>19</v>
      </c>
      <c r="C35" s="96" t="s">
        <v>82</v>
      </c>
      <c r="D35" s="54"/>
      <c r="E35" s="40"/>
      <c r="F35" s="45">
        <v>114</v>
      </c>
      <c r="G35" s="41"/>
      <c r="I35" s="71"/>
      <c r="J35" s="58"/>
      <c r="K35" s="38" t="s">
        <v>19</v>
      </c>
      <c r="L35" s="56" t="s">
        <v>43</v>
      </c>
      <c r="M35" s="54"/>
      <c r="N35" s="40"/>
      <c r="O35" s="45"/>
      <c r="P35" s="41"/>
      <c r="T35" s="55"/>
    </row>
    <row r="36" spans="1:21" ht="14.15" hidden="1" customHeight="1">
      <c r="A36" s="58"/>
      <c r="B36" s="38"/>
      <c r="C36" s="56"/>
      <c r="D36" s="54"/>
      <c r="E36" s="40"/>
      <c r="F36" s="45"/>
      <c r="G36" s="41"/>
      <c r="I36" s="71"/>
      <c r="J36" s="58"/>
      <c r="K36" s="38"/>
      <c r="L36" s="76" t="s">
        <v>49</v>
      </c>
      <c r="M36" s="77" t="s">
        <v>50</v>
      </c>
      <c r="N36" s="78">
        <v>35</v>
      </c>
      <c r="O36" s="79">
        <v>24</v>
      </c>
      <c r="P36" s="80">
        <f>O36*N36</f>
        <v>840</v>
      </c>
      <c r="T36" s="55"/>
    </row>
    <row r="37" spans="1:21" ht="14.15" hidden="1" customHeight="1">
      <c r="A37" s="58"/>
      <c r="B37" s="38"/>
      <c r="C37" s="56"/>
      <c r="D37" s="54"/>
      <c r="E37" s="40"/>
      <c r="F37" s="45"/>
      <c r="G37" s="41"/>
      <c r="I37" s="71"/>
      <c r="J37" s="58"/>
      <c r="K37" s="38"/>
      <c r="L37" s="81" t="s">
        <v>51</v>
      </c>
      <c r="M37" s="77" t="s">
        <v>23</v>
      </c>
      <c r="N37" s="78">
        <v>150</v>
      </c>
      <c r="O37" s="79">
        <v>1</v>
      </c>
      <c r="P37" s="80">
        <f>O37*N37</f>
        <v>150</v>
      </c>
      <c r="T37" s="55"/>
    </row>
    <row r="38" spans="1:21" ht="14.15" hidden="1" customHeight="1">
      <c r="A38" s="58"/>
      <c r="B38" s="38"/>
      <c r="C38" s="56"/>
      <c r="D38" s="82"/>
      <c r="E38" s="70"/>
      <c r="F38" s="46"/>
      <c r="G38" s="41"/>
      <c r="I38" s="49"/>
      <c r="J38" s="58"/>
      <c r="K38" s="38"/>
      <c r="L38" s="81" t="s">
        <v>53</v>
      </c>
      <c r="M38" s="83" t="s">
        <v>54</v>
      </c>
      <c r="N38" s="86">
        <v>50</v>
      </c>
      <c r="O38" s="84">
        <v>1</v>
      </c>
      <c r="P38" s="85">
        <f>O38*N38</f>
        <v>50</v>
      </c>
      <c r="T38" s="55"/>
    </row>
    <row r="39" spans="1:21" ht="14.15" customHeight="1">
      <c r="A39" s="5"/>
      <c r="B39" s="59"/>
      <c r="C39" s="60"/>
      <c r="D39" s="61"/>
      <c r="E39" s="61"/>
      <c r="F39" s="62"/>
      <c r="G39" s="63"/>
      <c r="I39" s="57"/>
      <c r="J39" s="5"/>
      <c r="K39" s="59"/>
      <c r="L39" s="60"/>
      <c r="M39" s="61"/>
      <c r="N39" s="61"/>
      <c r="O39" s="62"/>
      <c r="P39" s="63"/>
      <c r="U39" s="3"/>
    </row>
    <row r="40" spans="1:21" ht="12.75" customHeight="1">
      <c r="A40" s="39"/>
      <c r="B40" s="9"/>
      <c r="C40" s="10" t="s">
        <v>28</v>
      </c>
      <c r="D40" s="33"/>
      <c r="E40" s="33"/>
      <c r="F40" s="34"/>
      <c r="G40" s="42">
        <f>SUM(G9:G12)+SUM(G17:G32)+SUM(G35:G35)</f>
        <v>0</v>
      </c>
      <c r="I40" s="65"/>
      <c r="J40" s="39"/>
      <c r="K40" s="9"/>
      <c r="L40" s="10" t="s">
        <v>28</v>
      </c>
      <c r="M40" s="33"/>
      <c r="N40" s="33"/>
      <c r="O40" s="34"/>
      <c r="P40" s="42" t="e">
        <f>P10+P11+P12+P17+P18+P19+P20+P24+P27+P30+#REF!+#REF!+#REF!+#REF!+#REF!+#REF!+#REF!</f>
        <v>#REF!</v>
      </c>
    </row>
    <row r="41" spans="1:21" ht="12.75" customHeight="1">
      <c r="A41" s="8"/>
      <c r="B41" s="11"/>
      <c r="C41" s="12" t="s">
        <v>25</v>
      </c>
      <c r="D41" s="22"/>
      <c r="E41" s="22"/>
      <c r="F41" s="35"/>
      <c r="G41" s="42">
        <f>SUM(G40*20%)</f>
        <v>0</v>
      </c>
      <c r="I41" s="47"/>
      <c r="J41" s="8"/>
      <c r="K41" s="11"/>
      <c r="L41" s="12" t="s">
        <v>25</v>
      </c>
      <c r="M41" s="22"/>
      <c r="N41" s="22"/>
      <c r="O41" s="35"/>
      <c r="P41" s="43"/>
    </row>
    <row r="42" spans="1:21" ht="12.75" customHeight="1">
      <c r="A42" s="13"/>
      <c r="B42" s="14"/>
      <c r="C42" s="15" t="s">
        <v>29</v>
      </c>
      <c r="D42" s="23"/>
      <c r="E42" s="23"/>
      <c r="F42" s="36"/>
      <c r="G42" s="44">
        <f>SUM(G40:G41)</f>
        <v>0</v>
      </c>
      <c r="J42" s="13"/>
      <c r="K42" s="14"/>
      <c r="L42" s="15" t="s">
        <v>29</v>
      </c>
      <c r="M42" s="23"/>
      <c r="N42" s="23"/>
      <c r="O42" s="36"/>
      <c r="P42" s="44"/>
    </row>
    <row r="43" spans="1:21" ht="6" customHeight="1">
      <c r="E43" s="2"/>
      <c r="F43" s="2"/>
      <c r="G43" s="2"/>
      <c r="M43" s="20"/>
    </row>
    <row r="44" spans="1:21">
      <c r="A44" s="67"/>
      <c r="B44" s="66"/>
      <c r="C44" s="66"/>
      <c r="D44" s="69"/>
      <c r="E44" s="69"/>
      <c r="F44" s="69"/>
      <c r="G44" s="68">
        <v>44231</v>
      </c>
      <c r="J44" s="67" t="s">
        <v>33</v>
      </c>
      <c r="K44" s="66"/>
      <c r="L44" s="66"/>
      <c r="M44" s="69"/>
      <c r="N44" s="69"/>
      <c r="O44" s="69"/>
      <c r="P44" s="68" t="s">
        <v>47</v>
      </c>
    </row>
    <row r="46" spans="1:21">
      <c r="N46" s="2" t="s">
        <v>52</v>
      </c>
      <c r="O46" s="2">
        <v>0.7</v>
      </c>
    </row>
    <row r="48" spans="1:21">
      <c r="M48" s="2" t="s">
        <v>57</v>
      </c>
      <c r="N48" s="2" t="s">
        <v>58</v>
      </c>
      <c r="O48" s="2" t="s">
        <v>59</v>
      </c>
      <c r="P48" s="2" t="s">
        <v>60</v>
      </c>
    </row>
    <row r="49" spans="12:16">
      <c r="L49" s="2" t="s">
        <v>55</v>
      </c>
      <c r="N49" s="49"/>
    </row>
    <row r="50" spans="12:16">
      <c r="L50" s="2" t="s">
        <v>56</v>
      </c>
      <c r="M50" s="2" t="s">
        <v>61</v>
      </c>
      <c r="N50" s="49">
        <v>50</v>
      </c>
      <c r="O50" s="2">
        <v>10</v>
      </c>
      <c r="P50" s="49">
        <f>O50*N50</f>
        <v>500</v>
      </c>
    </row>
    <row r="51" spans="12:16">
      <c r="L51" s="2" t="s">
        <v>62</v>
      </c>
      <c r="M51" s="2" t="s">
        <v>61</v>
      </c>
      <c r="N51" s="49">
        <v>50</v>
      </c>
      <c r="O51" s="2">
        <v>10</v>
      </c>
      <c r="P51" s="49">
        <f t="shared" ref="P51:P52" si="0">O51*N51</f>
        <v>500</v>
      </c>
    </row>
    <row r="52" spans="12:16">
      <c r="L52" s="2" t="s">
        <v>63</v>
      </c>
      <c r="M52" s="2" t="s">
        <v>61</v>
      </c>
      <c r="N52" s="49">
        <v>350</v>
      </c>
      <c r="O52" s="2">
        <v>3</v>
      </c>
      <c r="P52" s="49">
        <f t="shared" si="0"/>
        <v>1050</v>
      </c>
    </row>
    <row r="53" spans="12:16">
      <c r="N53" s="49"/>
      <c r="P53" s="49"/>
    </row>
    <row r="54" spans="12:16">
      <c r="N54" s="49"/>
      <c r="P54" s="49"/>
    </row>
    <row r="55" spans="12:16">
      <c r="N55" s="49"/>
      <c r="P55" s="49"/>
    </row>
    <row r="56" spans="12:16">
      <c r="N56" s="49"/>
      <c r="P56" s="49"/>
    </row>
    <row r="57" spans="12:16">
      <c r="N57" s="49"/>
      <c r="O57" s="2" t="s">
        <v>64</v>
      </c>
      <c r="P57" s="49">
        <f>SUM(P50:P55)</f>
        <v>2050</v>
      </c>
    </row>
    <row r="58" spans="12:16">
      <c r="N58" s="49"/>
      <c r="P58" s="49"/>
    </row>
    <row r="59" spans="12:16">
      <c r="N59" s="49"/>
      <c r="P59" s="49"/>
    </row>
    <row r="60" spans="12:16">
      <c r="N60" s="49"/>
      <c r="P60" s="87" t="e">
        <f>1+(P57/P40)</f>
        <v>#REF!</v>
      </c>
    </row>
    <row r="61" spans="12:16">
      <c r="N61" s="49"/>
      <c r="P61" s="49"/>
    </row>
    <row r="62" spans="12:16">
      <c r="N62" s="49"/>
    </row>
    <row r="63" spans="12:16">
      <c r="N63" s="49"/>
    </row>
    <row r="64" spans="12:16">
      <c r="N64" s="49"/>
    </row>
  </sheetData>
  <mergeCells count="6">
    <mergeCell ref="A2:G2"/>
    <mergeCell ref="J2:P2"/>
    <mergeCell ref="A3:G3"/>
    <mergeCell ref="J3:P3"/>
    <mergeCell ref="A5:G5"/>
    <mergeCell ref="J5:P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unique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3B Architecture</dc:creator>
  <cp:lastModifiedBy>Erwan Moisson</cp:lastModifiedBy>
  <cp:lastPrinted>2024-10-24T12:57:51Z</cp:lastPrinted>
  <dcterms:created xsi:type="dcterms:W3CDTF">2000-01-27T14:50:51Z</dcterms:created>
  <dcterms:modified xsi:type="dcterms:W3CDTF">2025-02-05T15:28:15Z</dcterms:modified>
</cp:coreProperties>
</file>