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DFEE49A-0AA0-4765-9588-9C29BC9976B4}" xr6:coauthVersionLast="47" xr6:coauthVersionMax="47" xr10:uidLastSave="{00000000-0000-0000-0000-000000000000}"/>
  <bookViews>
    <workbookView xWindow="25974" yWindow="-109" windowWidth="26301" windowHeight="14305" activeTab="2" xr2:uid="{00000000-000D-0000-FFFF-FFFF00000000}"/>
  </bookViews>
  <sheets>
    <sheet name="Fiche Contacts" sheetId="9" r:id="rId1"/>
    <sheet name="BR" sheetId="8" r:id="rId2"/>
    <sheet name="1 materiel produits courants" sheetId="2" r:id="rId3"/>
    <sheet name="2 hygiene sanitaire" sheetId="12" r:id="rId4"/>
    <sheet name="3 gants sacs poub eponge " sheetId="13" r:id="rId5"/>
    <sheet name="6 gros équipements" sheetId="6" state="hidden" r:id="rId6"/>
    <sheet name="Feuil1" sheetId="7" state="hidden" r:id="rId7"/>
  </sheets>
  <definedNames>
    <definedName name="on">Feuil1!$F$12:$F$15</definedName>
    <definedName name="taille">#REF!</definedName>
    <definedName name="_xlnm.Print_Area" localSheetId="2">'1 materiel produits courants'!$A$1:$Q$79</definedName>
    <definedName name="_xlnm.Print_Area" localSheetId="3">'2 hygiene sanitaire'!$A$1:$Q$24</definedName>
    <definedName name="_xlnm.Print_Area" localSheetId="4">'3 gants sacs poub eponge '!$A$1:$Q$44</definedName>
    <definedName name="_xlnm.Print_Area" localSheetId="5">'6 gros équipements'!$A$1:$M$42</definedName>
    <definedName name="_xlnm.Print_Area" localSheetId="1">BR!$A$1:$C$75</definedName>
    <definedName name="_xlnm.Print_Area" localSheetId="0">'Fiche Contacts'!$A$1:$F$30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9" i="2" l="1"/>
  <c r="L48" i="2"/>
  <c r="M48" i="2" s="1"/>
  <c r="L49" i="2"/>
  <c r="M49" i="2"/>
  <c r="N49" i="2"/>
  <c r="C32" i="13"/>
  <c r="J32" i="13"/>
  <c r="K32" i="13" s="1"/>
  <c r="C33" i="13"/>
  <c r="J33" i="13"/>
  <c r="K33" i="13" s="1"/>
  <c r="C31" i="13"/>
  <c r="C27" i="13"/>
  <c r="J27" i="13"/>
  <c r="K27" i="13" s="1"/>
  <c r="C28" i="13"/>
  <c r="C24" i="13"/>
  <c r="J24" i="13"/>
  <c r="K24" i="13" s="1"/>
  <c r="C30" i="13"/>
  <c r="C29" i="13"/>
  <c r="C26" i="13"/>
  <c r="C25" i="13"/>
  <c r="C23" i="13"/>
  <c r="C14" i="13"/>
  <c r="C10" i="13"/>
  <c r="C11" i="13"/>
  <c r="C12" i="13"/>
  <c r="J22" i="13"/>
  <c r="K22" i="13" s="1"/>
  <c r="J9" i="13"/>
  <c r="K9" i="13" s="1"/>
  <c r="L9" i="13" s="1"/>
  <c r="J12" i="13"/>
  <c r="K12" i="13" s="1"/>
  <c r="L12" i="13" s="1"/>
  <c r="J13" i="13"/>
  <c r="K13" i="13" s="1"/>
  <c r="J14" i="13"/>
  <c r="K14" i="13" s="1"/>
  <c r="J15" i="13"/>
  <c r="K15" i="13" s="1"/>
  <c r="J16" i="13"/>
  <c r="K16" i="13" s="1"/>
  <c r="J17" i="13"/>
  <c r="K17" i="13" s="1"/>
  <c r="J18" i="13"/>
  <c r="K18" i="13" s="1"/>
  <c r="J19" i="13"/>
  <c r="K19" i="13" s="1"/>
  <c r="J20" i="13"/>
  <c r="K20" i="13" s="1"/>
  <c r="J21" i="13"/>
  <c r="K21" i="13" s="1"/>
  <c r="J23" i="13"/>
  <c r="K23" i="13" s="1"/>
  <c r="J25" i="13"/>
  <c r="K25" i="13" s="1"/>
  <c r="L25" i="13" s="1"/>
  <c r="J26" i="13"/>
  <c r="K26" i="13" s="1"/>
  <c r="J28" i="13"/>
  <c r="K28" i="13" s="1"/>
  <c r="J29" i="13"/>
  <c r="K29" i="13" s="1"/>
  <c r="J30" i="13"/>
  <c r="K30" i="13" s="1"/>
  <c r="J31" i="13"/>
  <c r="K31" i="13" s="1"/>
  <c r="J34" i="13"/>
  <c r="K34" i="13" s="1"/>
  <c r="L34" i="13" s="1"/>
  <c r="J6" i="13"/>
  <c r="K6" i="13" s="1"/>
  <c r="L6" i="13" s="1"/>
  <c r="J7" i="13"/>
  <c r="K7" i="13" s="1"/>
  <c r="J11" i="13"/>
  <c r="K11" i="13" s="1"/>
  <c r="L11" i="13" s="1"/>
  <c r="J10" i="13"/>
  <c r="K10" i="13" s="1"/>
  <c r="L10" i="13" s="1"/>
  <c r="J8" i="13"/>
  <c r="K8" i="13" s="1"/>
  <c r="D3" i="13"/>
  <c r="D3" i="12"/>
  <c r="M13" i="12"/>
  <c r="N13" i="12" s="1"/>
  <c r="M9" i="12"/>
  <c r="N9" i="12" s="1"/>
  <c r="M7" i="12"/>
  <c r="N7" i="12" s="1"/>
  <c r="O48" i="2" l="1"/>
  <c r="N48" i="2"/>
  <c r="L32" i="13"/>
  <c r="L31" i="13"/>
  <c r="L33" i="13"/>
  <c r="L27" i="13"/>
  <c r="L24" i="13"/>
  <c r="L28" i="13"/>
  <c r="L30" i="13"/>
  <c r="L29" i="13"/>
  <c r="L26" i="13"/>
  <c r="L23" i="13"/>
  <c r="L16" i="13"/>
  <c r="L17" i="13"/>
  <c r="L18" i="13"/>
  <c r="L14" i="13"/>
  <c r="L15" i="13"/>
  <c r="L13" i="13"/>
  <c r="L22" i="13"/>
  <c r="L19" i="13"/>
  <c r="L21" i="13"/>
  <c r="L20" i="13"/>
  <c r="L8" i="13"/>
  <c r="L7" i="13"/>
  <c r="L35" i="13"/>
  <c r="O13" i="12"/>
  <c r="O9" i="12"/>
  <c r="O7" i="12"/>
  <c r="M12" i="12"/>
  <c r="N12" i="12" s="1"/>
  <c r="O12" i="12" s="1"/>
  <c r="M8" i="12"/>
  <c r="N8" i="12" s="1"/>
  <c r="O8" i="12" s="1"/>
  <c r="M10" i="12"/>
  <c r="N10" i="12" s="1"/>
  <c r="O10" i="12" s="1"/>
  <c r="M14" i="12"/>
  <c r="N14" i="12" s="1"/>
  <c r="O14" i="12" s="1"/>
  <c r="M11" i="12"/>
  <c r="N11" i="12" s="1"/>
  <c r="O11" i="12" s="1"/>
  <c r="M6" i="12"/>
  <c r="B5" i="2"/>
  <c r="O15" i="12" l="1"/>
  <c r="N6" i="12"/>
  <c r="O6" i="12" s="1"/>
  <c r="C60" i="2" l="1"/>
  <c r="C59" i="2"/>
  <c r="L17" i="2" l="1"/>
  <c r="M17" i="2" s="1"/>
  <c r="O17" i="2" s="1"/>
  <c r="L34" i="2"/>
  <c r="M34" i="2" s="1"/>
  <c r="L35" i="2"/>
  <c r="M35" i="2" s="1"/>
  <c r="L28" i="2"/>
  <c r="M28" i="2" s="1"/>
  <c r="L26" i="2"/>
  <c r="M26" i="2" s="1"/>
  <c r="L23" i="2"/>
  <c r="M23" i="2" s="1"/>
  <c r="L24" i="2"/>
  <c r="M24" i="2" s="1"/>
  <c r="L25" i="2"/>
  <c r="M25" i="2" s="1"/>
  <c r="L27" i="2"/>
  <c r="M27" i="2" s="1"/>
  <c r="L22" i="2"/>
  <c r="M22" i="2" s="1"/>
  <c r="N22" i="2" s="1"/>
  <c r="L21" i="2"/>
  <c r="M21" i="2" s="1"/>
  <c r="L29" i="2"/>
  <c r="M29" i="2" s="1"/>
  <c r="L32" i="2"/>
  <c r="M32" i="2" s="1"/>
  <c r="L30" i="2"/>
  <c r="M30" i="2" s="1"/>
  <c r="L31" i="2"/>
  <c r="M31" i="2" s="1"/>
  <c r="L33" i="2"/>
  <c r="M33" i="2" s="1"/>
  <c r="L38" i="2"/>
  <c r="M38" i="2" s="1"/>
  <c r="L68" i="2"/>
  <c r="M68" i="2" s="1"/>
  <c r="L50" i="2"/>
  <c r="M50" i="2" s="1"/>
  <c r="C50" i="2"/>
  <c r="L45" i="2"/>
  <c r="M45" i="2" s="1"/>
  <c r="L44" i="2"/>
  <c r="M44" i="2" s="1"/>
  <c r="C44" i="2"/>
  <c r="L57" i="2"/>
  <c r="M57" i="2" s="1"/>
  <c r="C57" i="2"/>
  <c r="L62" i="2"/>
  <c r="M62" i="2" s="1"/>
  <c r="L61" i="2"/>
  <c r="M61" i="2" s="1"/>
  <c r="O61" i="2" s="1"/>
  <c r="L56" i="2"/>
  <c r="M56" i="2" s="1"/>
  <c r="L52" i="2"/>
  <c r="M52" i="2" s="1"/>
  <c r="L53" i="2"/>
  <c r="M53" i="2" s="1"/>
  <c r="L18" i="2"/>
  <c r="M18" i="2" s="1"/>
  <c r="O18" i="2" s="1"/>
  <c r="L36" i="2"/>
  <c r="M36" i="2" s="1"/>
  <c r="O35" i="2" l="1"/>
  <c r="N35" i="2"/>
  <c r="N34" i="2"/>
  <c r="O34" i="2"/>
  <c r="N28" i="2"/>
  <c r="O28" i="2"/>
  <c r="N26" i="2"/>
  <c r="O26" i="2"/>
  <c r="N25" i="2"/>
  <c r="O25" i="2"/>
  <c r="O24" i="2"/>
  <c r="N24" i="2"/>
  <c r="N23" i="2"/>
  <c r="O23" i="2"/>
  <c r="N27" i="2"/>
  <c r="O27" i="2"/>
  <c r="O22" i="2"/>
  <c r="O21" i="2"/>
  <c r="N21" i="2"/>
  <c r="O32" i="2"/>
  <c r="N32" i="2"/>
  <c r="N29" i="2"/>
  <c r="O29" i="2"/>
  <c r="N30" i="2"/>
  <c r="O30" i="2"/>
  <c r="O31" i="2"/>
  <c r="N31" i="2"/>
  <c r="O33" i="2"/>
  <c r="N33" i="2"/>
  <c r="N38" i="2"/>
  <c r="O38" i="2"/>
  <c r="N68" i="2"/>
  <c r="O68" i="2"/>
  <c r="O50" i="2"/>
  <c r="N50" i="2"/>
  <c r="O45" i="2"/>
  <c r="N45" i="2"/>
  <c r="O44" i="2"/>
  <c r="N44" i="2"/>
  <c r="O57" i="2"/>
  <c r="N57" i="2"/>
  <c r="O62" i="2"/>
  <c r="N62" i="2"/>
  <c r="N61" i="2"/>
  <c r="O56" i="2"/>
  <c r="N56" i="2"/>
  <c r="O52" i="2"/>
  <c r="N52" i="2"/>
  <c r="O53" i="2"/>
  <c r="N53" i="2"/>
  <c r="O36" i="2"/>
  <c r="N36" i="2"/>
  <c r="C63" i="2" l="1"/>
  <c r="C58" i="2"/>
  <c r="C40" i="2"/>
  <c r="L40" i="2"/>
  <c r="M40" i="2" s="1"/>
  <c r="O40" i="2" l="1"/>
  <c r="L37" i="2" l="1"/>
  <c r="M37" i="2" s="1"/>
  <c r="O37" i="2" s="1"/>
  <c r="C55" i="2"/>
  <c r="L55" i="2"/>
  <c r="M55" i="2" s="1"/>
  <c r="N55" i="2" s="1"/>
  <c r="C41" i="2"/>
  <c r="C42" i="2"/>
  <c r="L42" i="2"/>
  <c r="M42" i="2" s="1"/>
  <c r="C19" i="2"/>
  <c r="L59" i="2"/>
  <c r="M59" i="2" s="1"/>
  <c r="O59" i="2" s="1"/>
  <c r="L43" i="2"/>
  <c r="O55" i="2" l="1"/>
  <c r="O42" i="2"/>
  <c r="M43" i="2"/>
  <c r="O43" i="2" s="1"/>
  <c r="L13" i="2" l="1"/>
  <c r="L7" i="2"/>
  <c r="M7" i="2" s="1"/>
  <c r="L11" i="2"/>
  <c r="L10" i="2"/>
  <c r="L8" i="2"/>
  <c r="L12" i="2"/>
  <c r="L60" i="2"/>
  <c r="L69" i="2"/>
  <c r="L15" i="2"/>
  <c r="L14" i="2"/>
  <c r="L16" i="2"/>
  <c r="L19" i="2"/>
  <c r="L51" i="2"/>
  <c r="L54" i="2"/>
  <c r="L41" i="2"/>
  <c r="L39" i="2"/>
  <c r="L64" i="2"/>
  <c r="L65" i="2"/>
  <c r="L58" i="2"/>
  <c r="L63" i="2"/>
  <c r="L46" i="2"/>
  <c r="L47" i="2"/>
  <c r="L67" i="2"/>
  <c r="L66" i="2"/>
  <c r="L20" i="2"/>
  <c r="M363" i="2"/>
  <c r="N363" i="2" s="1"/>
  <c r="M364" i="2"/>
  <c r="N364" i="2" s="1"/>
  <c r="M365" i="2"/>
  <c r="M366" i="2"/>
  <c r="N366" i="2" s="1"/>
  <c r="L9" i="2"/>
  <c r="M9" i="2" s="1"/>
  <c r="O9" i="2" l="1"/>
  <c r="O364" i="2"/>
  <c r="P364" i="2" s="1"/>
  <c r="O366" i="2"/>
  <c r="P366" i="2" s="1"/>
  <c r="O363" i="2"/>
  <c r="P363" i="2" s="1"/>
  <c r="M47" i="2"/>
  <c r="O47" i="2" s="1"/>
  <c r="M63" i="2"/>
  <c r="M58" i="2"/>
  <c r="M64" i="2"/>
  <c r="M12" i="2"/>
  <c r="O12" i="2" s="1"/>
  <c r="M8" i="2"/>
  <c r="O8" i="2" s="1"/>
  <c r="N365" i="2"/>
  <c r="O365" i="2"/>
  <c r="P365" i="2" s="1"/>
  <c r="M66" i="2"/>
  <c r="O66" i="2" s="1"/>
  <c r="M67" i="2"/>
  <c r="O67" i="2" s="1"/>
  <c r="M41" i="2"/>
  <c r="O41" i="2" s="1"/>
  <c r="M13" i="2"/>
  <c r="O13" i="2" s="1"/>
  <c r="M20" i="2"/>
  <c r="O20" i="2" s="1"/>
  <c r="M39" i="2"/>
  <c r="O39" i="2" s="1"/>
  <c r="M54" i="2"/>
  <c r="M60" i="2"/>
  <c r="O60" i="2" s="1"/>
  <c r="M10" i="2"/>
  <c r="O10" i="2" s="1"/>
  <c r="O7" i="2"/>
  <c r="O70" i="2" s="1"/>
  <c r="M16" i="2"/>
  <c r="O16" i="2" s="1"/>
  <c r="M69" i="2"/>
  <c r="O69" i="2" s="1"/>
  <c r="M46" i="2"/>
  <c r="M65" i="2"/>
  <c r="M19" i="2"/>
  <c r="O19" i="2" s="1"/>
  <c r="M51" i="2"/>
  <c r="M14" i="2"/>
  <c r="O14" i="2" s="1"/>
  <c r="M15" i="2"/>
  <c r="O15" i="2" s="1"/>
  <c r="M11" i="2"/>
  <c r="O11" i="2" s="1"/>
  <c r="O51" i="2" l="1"/>
  <c r="N51" i="2"/>
  <c r="O46" i="2"/>
  <c r="N46" i="2"/>
  <c r="O58" i="2"/>
  <c r="N58" i="2"/>
  <c r="O54" i="2"/>
  <c r="N54" i="2"/>
  <c r="O63" i="2"/>
  <c r="N63" i="2"/>
  <c r="O65" i="2"/>
  <c r="N65" i="2"/>
  <c r="O64" i="2"/>
  <c r="N64" i="2"/>
</calcChain>
</file>

<file path=xl/sharedStrings.xml><?xml version="1.0" encoding="utf-8"?>
<sst xmlns="http://schemas.openxmlformats.org/spreadsheetml/2006/main" count="486" uniqueCount="258">
  <si>
    <t>Nombre de distributeurs</t>
  </si>
  <si>
    <t>Gants latex poudrés taille M</t>
  </si>
  <si>
    <t>Gants latex poudrés taille L</t>
  </si>
  <si>
    <t>Balayettes coco manche long</t>
  </si>
  <si>
    <t>Combiné WC (balayette + pot)</t>
  </si>
  <si>
    <t>Balai coco 29cm à vis</t>
  </si>
  <si>
    <t>Eponges</t>
  </si>
  <si>
    <t>tampon vert à récurer</t>
  </si>
  <si>
    <t>Gants ménagers</t>
  </si>
  <si>
    <t>Gants latex poudrés taille S</t>
  </si>
  <si>
    <t>Gants latex non-poudrés taille S</t>
  </si>
  <si>
    <t>Gants latex non-poudrés taille M</t>
  </si>
  <si>
    <t>Gants latex non-poudrés taille L</t>
  </si>
  <si>
    <t>Gants vinyl poudrés taille S</t>
  </si>
  <si>
    <t>Gants vinyl poudrés taille M</t>
  </si>
  <si>
    <t>Gants vinyl poudrés taille L</t>
  </si>
  <si>
    <t>Gants vinyl non-poudrés taille S</t>
  </si>
  <si>
    <t>Gants vinyl non-poudrés taille M</t>
  </si>
  <si>
    <t>Gants vinyl non-poudrés taille L</t>
  </si>
  <si>
    <t>Sacs poubelle</t>
  </si>
  <si>
    <t xml:space="preserve">Unité </t>
  </si>
  <si>
    <t>Marque du produit proposé par le candidat</t>
  </si>
  <si>
    <t>Observations</t>
  </si>
  <si>
    <t>Prix à l'unité / au litre / au kg en €HT</t>
  </si>
  <si>
    <t>Taux de remise consenti pour l'Université du Maine</t>
  </si>
  <si>
    <t>Prix public catalogue en €HT</t>
  </si>
  <si>
    <t>N° de référence catalogue du produit proposé par le candidat</t>
  </si>
  <si>
    <t>Le produit proposé est écolabelisé (oui/non)</t>
  </si>
  <si>
    <t>Estimation annuelle UM</t>
  </si>
  <si>
    <t>Litre</t>
  </si>
  <si>
    <t>Unité</t>
  </si>
  <si>
    <t>mètres /an</t>
  </si>
  <si>
    <t>Pastilles effervescentes</t>
  </si>
  <si>
    <t>Pastilles</t>
  </si>
  <si>
    <t>kg</t>
  </si>
  <si>
    <t>monobrosse</t>
  </si>
  <si>
    <t>Pourcentage de dilution préconisé (ex: pour un litre d'eau, rajouter 2,5ml de produit soit 0,25%)</t>
  </si>
  <si>
    <t>x</t>
  </si>
  <si>
    <t>Brosse pour retirer les poussières sur les bandeaux de balayage</t>
  </si>
  <si>
    <t>pichet gradué pour imprégnation MOP</t>
  </si>
  <si>
    <t>balayeuses</t>
  </si>
  <si>
    <t>mini-autolaveuses</t>
  </si>
  <si>
    <t>aspirateurs poussière et à eau</t>
  </si>
  <si>
    <t>Tampon microfibre 2 faces nettoyante et grattante 14 x 20cm environ</t>
  </si>
  <si>
    <t xml:space="preserve">aspirateurs poussière </t>
  </si>
  <si>
    <t>aspirateur dorsal</t>
  </si>
  <si>
    <t>autolaveuse à batterie</t>
  </si>
  <si>
    <t>autolaveuse à câble</t>
  </si>
  <si>
    <t>laveuse pour sol antidérapant</t>
  </si>
  <si>
    <t>nettoyeur haute-pression électrique</t>
  </si>
  <si>
    <t>nettoyeur haute-pression thermique</t>
  </si>
  <si>
    <t>entretien des sols textiles: injecteur extracteur</t>
  </si>
  <si>
    <t>entretien des sols textiles: injecteur brosseur extracteur</t>
  </si>
  <si>
    <t>nettoyeur vapeur</t>
  </si>
  <si>
    <t>chariots compact</t>
  </si>
  <si>
    <t>chariots de lavage</t>
  </si>
  <si>
    <t>mini-chariots</t>
  </si>
  <si>
    <t>Outil de commande en ligne</t>
  </si>
  <si>
    <t>Fonctionnalités de cet outil</t>
  </si>
  <si>
    <t>N° de bon de commande exigé pour la validation des commandes</t>
  </si>
  <si>
    <t>Historique des commandes effectuées</t>
  </si>
  <si>
    <t xml:space="preserve">Possibilité de mise en attente d'une commande </t>
  </si>
  <si>
    <t>Possibilité de se créer une liste de produits "préférés"</t>
  </si>
  <si>
    <t>Taux de remise sur les produits hors bordereau actif dans l'outil</t>
  </si>
  <si>
    <t>produits figurant sur le bordereau des prix mis en évidence</t>
  </si>
  <si>
    <t>Informations des nouveautés et promotions</t>
  </si>
  <si>
    <t>Démarches d'ordre social et environnemental</t>
  </si>
  <si>
    <t>Principales démarches d'ordre social pratiquées par le candidat (à lister sans renvoyer à un mémoire technique)</t>
  </si>
  <si>
    <t>Principales démarches d'ordre environnemental pratiquées par le candidat (à lister sans renvoyer à un mémoire technique)</t>
  </si>
  <si>
    <t>Nombre de références pouvant être proposées</t>
  </si>
  <si>
    <t>Prix de la référence la moins élevée en €HT</t>
  </si>
  <si>
    <t>Prix de la référence la plus élevée en €HT</t>
  </si>
  <si>
    <t>Taux de remise consenti en %</t>
  </si>
  <si>
    <t>Prêt possible de matériels pour des tests</t>
  </si>
  <si>
    <t>Formation pour les utilisateurs</t>
  </si>
  <si>
    <t>Durée de la garantie proposée</t>
  </si>
  <si>
    <t>sèches mains à air pulsé</t>
  </si>
  <si>
    <t>sèches mains automatique</t>
  </si>
  <si>
    <t>Marques proposées</t>
  </si>
  <si>
    <t xml:space="preserve">location possible </t>
  </si>
  <si>
    <t>Université du Maine 
Service Achats
avenue Olivier Messiaen
72085 LE MANS cedex 9</t>
  </si>
  <si>
    <t>BORDEREAU DES PRIX et DE REPONSE</t>
  </si>
  <si>
    <t xml:space="preserve">Les candidats rempliront le présent document: 
- impérativement de manière informatisée
- sans ajout de lignes ou de colonnes. </t>
  </si>
  <si>
    <t>oui</t>
  </si>
  <si>
    <t>non</t>
  </si>
  <si>
    <t>autres fonctionnalités (à lister)</t>
  </si>
  <si>
    <t>Date</t>
  </si>
  <si>
    <t>Cachet et signature</t>
  </si>
  <si>
    <t>éponge avec grattoir (13 x 9 x 2,4 environ)</t>
  </si>
  <si>
    <t>éponge végétale bordée (114 x 101 x 28 environ)</t>
  </si>
  <si>
    <t>Prix remisé Université du Mans en €HT (incluant les éventuelles écotaxe)</t>
  </si>
  <si>
    <t>Entreprise :</t>
  </si>
  <si>
    <t>Liquide vaisselle Ecolabel 1L</t>
  </si>
  <si>
    <t>Désodorisant parfum mèche (citron)</t>
  </si>
  <si>
    <t>Famille</t>
  </si>
  <si>
    <t xml:space="preserve">Produits </t>
  </si>
  <si>
    <t>Spray détergent désinfectant multi surfaces ECOCERT</t>
  </si>
  <si>
    <t>Pastilles URINOIR nettoyante, désodorisante et anti-tarte</t>
  </si>
  <si>
    <t>Tête de loup + manche téléscopique 75cm</t>
  </si>
  <si>
    <t xml:space="preserve">Savon noir liquide ECOCERT </t>
  </si>
  <si>
    <t>Poudre pour lave-vaisselle</t>
  </si>
  <si>
    <t>Kgs</t>
  </si>
  <si>
    <t>Vinaigre d'alcool ECOCERT  5L</t>
  </si>
  <si>
    <t>Vinaigre d'alcool ECOCERT  1L</t>
  </si>
  <si>
    <t>Prix de revient au litre €HT (dilué, prêt à l'emploi)</t>
  </si>
  <si>
    <t xml:space="preserve">Frais de livraison H.T (pour montant de commande &lt; au minimum pour le Franco de port) </t>
  </si>
  <si>
    <t xml:space="preserve"> PERFORMANCES ENVIRONNEMENTALES</t>
  </si>
  <si>
    <t>Liste des caractéristiques</t>
  </si>
  <si>
    <t>Conception et fabrication</t>
  </si>
  <si>
    <t>Conditionnement, transport et livraison</t>
  </si>
  <si>
    <t>Fin de vie, traitement des déchets</t>
  </si>
  <si>
    <t>NOM de la SOCIETE</t>
  </si>
  <si>
    <t>ADRESSE</t>
  </si>
  <si>
    <t xml:space="preserve">Téléphone </t>
  </si>
  <si>
    <t>adresse mail</t>
  </si>
  <si>
    <t>Téléphone mobile</t>
  </si>
  <si>
    <t>Téléphone fixe</t>
  </si>
  <si>
    <t>FAX</t>
  </si>
  <si>
    <t>Contact 1</t>
  </si>
  <si>
    <t>Contact 2</t>
  </si>
  <si>
    <t>HEURES de prises de commandes</t>
  </si>
  <si>
    <t>Jours de la semaine</t>
  </si>
  <si>
    <t xml:space="preserve">NOMS CONTACTS SAV </t>
  </si>
  <si>
    <t>Plage horaires d'appels</t>
  </si>
  <si>
    <t>2025 001
ACCORD-CADRE POUR LA FOURNITURE DE MENAGE, PRODUITS D’ENTRETIEN ET D’HYGIENE 
BORDEREAU DE REPONSE</t>
  </si>
  <si>
    <t>NOM COMMERCIAL</t>
  </si>
  <si>
    <t>Mail</t>
  </si>
  <si>
    <t>INTERLOCUTEURS COMMANDES</t>
  </si>
  <si>
    <t>Odorisant toilette prêt à l'emploi 750ML (type pin des landes)</t>
  </si>
  <si>
    <t>Odorisant toilette prêt à l'emploi 750ML (type floral)</t>
  </si>
  <si>
    <t>Déstructeur d'odeur bombe ECOCERT</t>
  </si>
  <si>
    <t>gaze jaune imprégnée 60 x 30 cm (x50)</t>
  </si>
  <si>
    <t>gaze rose imprégnée 60 x 30 cm (x50)</t>
  </si>
  <si>
    <t>Détartrant désinfectant concentré sanitaires ECOCERT 1L (avec bouchon doseur)</t>
  </si>
  <si>
    <t xml:space="preserve">Détartrant désinfectant concentré sanitaires ECOCERT 5L </t>
  </si>
  <si>
    <t>Gel WC Détartrant désinfectant ECOLABEL ou ECOCERT</t>
  </si>
  <si>
    <t>Détartrant désincrustant sanitaires 1L</t>
  </si>
  <si>
    <t>SANITAIRES</t>
  </si>
  <si>
    <t>SOLS</t>
  </si>
  <si>
    <t xml:space="preserve">DESODORISANTS </t>
  </si>
  <si>
    <t>JAVEL</t>
  </si>
  <si>
    <t>BROSSERIE</t>
  </si>
  <si>
    <t>VITRERIE</t>
  </si>
  <si>
    <t>LINGE</t>
  </si>
  <si>
    <t>MULTISURFACES</t>
  </si>
  <si>
    <t>Détachant multisurfaces mousse ECOLABEL 750ML</t>
  </si>
  <si>
    <t>Détachant moquette 500ml</t>
  </si>
  <si>
    <t>Dégraissant sols sportifs 5L</t>
  </si>
  <si>
    <t>Nettoyant pour autolaveuse neutre</t>
  </si>
  <si>
    <t>Décapant puissant avec rinçage</t>
  </si>
  <si>
    <t>Emulsion sols haute brillance 5L</t>
  </si>
  <si>
    <t>Détergent neutre concentré 1L avec bouchon doseur (0,25 à 0,50 en dilution) ECOLABEL</t>
  </si>
  <si>
    <t>Détergent neutre concentré 5L avec bouchon doseur (0,25 à 0,50 en dilution) ECOLABEL</t>
  </si>
  <si>
    <t>Grattoir vitres sécurité lame 4 cm</t>
  </si>
  <si>
    <t>Détergent neutre parfumé concentré 1L avec bouchon doseur sols et multisurfaces - ECOCERT</t>
  </si>
  <si>
    <t>VAISSELLE</t>
  </si>
  <si>
    <t>Détachant multisurfaces mousse ECOLABEL 5L</t>
  </si>
  <si>
    <t xml:space="preserve">Désinfectant prêt à l'emploi multisurfaces 750ml </t>
  </si>
  <si>
    <t>Lessive linge poudre</t>
  </si>
  <si>
    <t>Kit vitres multisurfaces</t>
  </si>
  <si>
    <t>MICROFIBRE</t>
  </si>
  <si>
    <t xml:space="preserve">Frange de lavage de 30cms microfibre VITRES pour support de 25 cms environ (résistant jusqu'à 1000 lavages) </t>
  </si>
  <si>
    <t>Lavettes microfibre multi usage 30 x 40 cm environ - ROSE</t>
  </si>
  <si>
    <t>Lavettes microfibre multi usage 30 x 40 cm environ - BLEU</t>
  </si>
  <si>
    <t>Lavettes microfibre multi usage 30 x 40 cm environ - VERT</t>
  </si>
  <si>
    <t>Lavettes microfibre multi usage 30 x 40 cm environ - JAUNE</t>
  </si>
  <si>
    <t>Manche pour balai ergonomique courbé manche ergonomique téléscopique (manche + support)</t>
  </si>
  <si>
    <t xml:space="preserve">Support 40cm pour balai ergonomique </t>
  </si>
  <si>
    <t>filet à linge pour lavage MOP 50x70cms</t>
  </si>
  <si>
    <t xml:space="preserve">Support à velcro environ 90cm pour balayage </t>
  </si>
  <si>
    <t xml:space="preserve">Bandeau de dépoussiérage balayage pour support 98cm </t>
  </si>
  <si>
    <t>manche ergonomique téléscopique 1m05 à 1m80</t>
  </si>
  <si>
    <t xml:space="preserve">Outil flexible pour dépoussierage et nettoyage des surfaces difficiles d'accès </t>
  </si>
  <si>
    <t xml:space="preserve">Housse pour outil flexible </t>
  </si>
  <si>
    <t>Frange de lavage grattant microfibre velcro 40 cms</t>
  </si>
  <si>
    <t>Echantillons</t>
  </si>
  <si>
    <t>Odorisant toilette prêt à l'emploi 750ML (type marine)</t>
  </si>
  <si>
    <r>
      <t>TOTAL (</t>
    </r>
    <r>
      <rPr>
        <sz val="11"/>
        <color theme="0"/>
        <rFont val="Calibri"/>
        <family val="2"/>
      </rPr>
      <t>Quantités annuelles estimation)</t>
    </r>
  </si>
  <si>
    <r>
      <t xml:space="preserve">Conditionnement proposé (à exprimer impérativement dans l'unité indiquée en colonne S)
</t>
    </r>
    <r>
      <rPr>
        <b/>
        <u/>
        <sz val="11"/>
        <color theme="1"/>
        <rFont val="Verdana"/>
        <family val="2"/>
      </rPr>
      <t>Si à l'unité mettre 1</t>
    </r>
  </si>
  <si>
    <t>Pelle à poussière plastique</t>
  </si>
  <si>
    <t xml:space="preserve">Pelle à poussière métallique </t>
  </si>
  <si>
    <t>Serpillère écru 100 x 60 cm</t>
  </si>
  <si>
    <t>Bandeau de dépoussiérage et lavage grattant microfibre velcro environ 45 à 47cms</t>
  </si>
  <si>
    <t>Crème à récurer parfumée ECOCERT ou ECOLABEL</t>
  </si>
  <si>
    <t>Total</t>
  </si>
  <si>
    <t>Montant minimal de commandes :</t>
  </si>
  <si>
    <t xml:space="preserve">Minimum de montant de commande H.T pour le Franco de port </t>
  </si>
  <si>
    <t>ACCOMPAGNEMENT COMMERCIAL</t>
  </si>
  <si>
    <t>Taille de l'entreprise</t>
  </si>
  <si>
    <t>Remise annuelle de catalogue</t>
  </si>
  <si>
    <t>SAV (Assistance technique, garanties sur les produits, traitement des réclamations, Procédure de reprise des fournitures défectueuses)</t>
  </si>
  <si>
    <t>Déplacements de commerciaux sur les différents sites de l’Université à la demande des services</t>
  </si>
  <si>
    <t>Localisation et organisation des agences le cas échéant</t>
  </si>
  <si>
    <t>Le candidat dispose-t-il de sa propre flotte de livreurs ? Si non, à quelle service de transporteur fait il appel ?</t>
  </si>
  <si>
    <t>Modalités de commande</t>
  </si>
  <si>
    <t>Réactivité en cas de commandes urgentes</t>
  </si>
  <si>
    <t>MODALITES DE COMMANDES ET DE LIVRAISON</t>
  </si>
  <si>
    <t xml:space="preserve">Présentation d'un bilan annuel </t>
  </si>
  <si>
    <t>Propositions de conseils techniques à l’usage des produits</t>
  </si>
  <si>
    <t>Propositions de sessions de formations à l’usage des produits</t>
  </si>
  <si>
    <t>Organisation commercial</t>
  </si>
  <si>
    <t>Autre(s) élement(s)</t>
  </si>
  <si>
    <r>
      <rPr>
        <b/>
        <sz val="10"/>
        <color theme="1"/>
        <rFont val="Verdana"/>
        <family val="2"/>
      </rPr>
      <t>Mesures en faveur de la protection de l’environnement</t>
    </r>
    <r>
      <rPr>
        <sz val="10"/>
        <color theme="1"/>
        <rFont val="Verdana"/>
        <family val="2"/>
      </rPr>
      <t xml:space="preserve"> dans le cadre de votre activité (charte environnementale, gestion des impressions, % de matériaux recyclé utilisé, …), en lien avec l'objet du marché</t>
    </r>
  </si>
  <si>
    <r>
      <rPr>
        <b/>
        <sz val="10"/>
        <color theme="1"/>
        <rFont val="Verdana"/>
        <family val="2"/>
      </rPr>
      <t>Au stade de la conception et la fabrication des fournitures.</t>
    </r>
    <r>
      <rPr>
        <sz val="10"/>
        <color theme="1"/>
        <rFont val="Verdana"/>
        <family val="2"/>
      </rPr>
      <t xml:space="preserve"> Décrire les mesures prises pour limiter l’impact environnemental</t>
    </r>
    <r>
      <rPr>
        <u/>
        <sz val="10"/>
        <color theme="1"/>
        <rFont val="Verdana"/>
        <family val="2"/>
      </rPr>
      <t xml:space="preserve"> </t>
    </r>
  </si>
  <si>
    <r>
      <rPr>
        <b/>
        <sz val="10"/>
        <color theme="1"/>
        <rFont val="Verdana"/>
        <family val="2"/>
      </rPr>
      <t>Au stade de l’avant-vente.</t>
    </r>
    <r>
      <rPr>
        <sz val="10"/>
        <color theme="1"/>
        <rFont val="Verdana"/>
        <family val="2"/>
      </rPr>
      <t xml:space="preserve"> Décrire les mesures prises pour limiter l’impact environnemental de vos activités d’avant-vente (marketing, démonstration, prêt, …).</t>
    </r>
  </si>
  <si>
    <r>
      <t xml:space="preserve">Décrire les mesures mise en œuvre afin de limiter l’impact environnemental liée aux opérations de </t>
    </r>
    <r>
      <rPr>
        <b/>
        <sz val="10"/>
        <color theme="1"/>
        <rFont val="Verdana"/>
        <family val="2"/>
      </rPr>
      <t>conditionnement et d'emballage</t>
    </r>
    <r>
      <rPr>
        <sz val="10"/>
        <color theme="1"/>
        <rFont val="Verdana"/>
        <family val="2"/>
      </rPr>
      <t xml:space="preserve"> (emballage utilisée, modalités ed reprise et de recyclage des emballages, etc.) </t>
    </r>
  </si>
  <si>
    <r>
      <t xml:space="preserve">Décrire le </t>
    </r>
    <r>
      <rPr>
        <b/>
        <sz val="10"/>
        <color theme="1"/>
        <rFont val="Verdana"/>
        <family val="2"/>
      </rPr>
      <t>circuit, les moyens et modalités de livraison</t>
    </r>
    <r>
      <rPr>
        <sz val="10"/>
        <color theme="1"/>
        <rFont val="Verdana"/>
        <family val="2"/>
      </rPr>
      <t xml:space="preserve"> de l’équipement proposé depuis son lieu de fabrication jusqu’au lieu de livraison et les moyens de transport utilisés.</t>
    </r>
  </si>
  <si>
    <r>
      <rPr>
        <b/>
        <sz val="10"/>
        <color theme="1"/>
        <rFont val="Verdana"/>
        <family val="2"/>
      </rPr>
      <t xml:space="preserve">En fin de vie. </t>
    </r>
    <r>
      <rPr>
        <sz val="10"/>
        <color theme="1"/>
        <rFont val="Verdana"/>
        <family val="2"/>
      </rPr>
      <t>Décrire les mesures proposées afin de limiter l’impact environnemental des fournitures vendues arrivées en fin d’utilisation ou fin de vie (condition de reprise, reconditionnement, recyclage, etc.)</t>
    </r>
  </si>
  <si>
    <r>
      <rPr>
        <b/>
        <sz val="10"/>
        <color theme="1"/>
        <rFont val="Verdana"/>
        <family val="2"/>
      </rPr>
      <t>Décrire la procédure utilisée pour le traitement des déchets,</t>
    </r>
    <r>
      <rPr>
        <sz val="10"/>
        <color theme="1"/>
        <rFont val="Verdana"/>
        <family val="2"/>
      </rPr>
      <t xml:space="preserve"> qu’ils soient liés à la fabrication de vos équipements, au conditionnement, à la livraison, à la reprise ou au traitement/recyclage des pièces lors des interventions de garantie et/ou de maintenance, ainsi que les engagements pris en matière de recyclage de ces déchets. </t>
    </r>
  </si>
  <si>
    <t>Délais pour les produits en stock en heures à compter de la commande</t>
  </si>
  <si>
    <t>Délais pour les produits non-disponibles en heures à compter de la commande</t>
  </si>
  <si>
    <t>Modalités et fréquence de livraison</t>
  </si>
  <si>
    <t xml:space="preserve">Mail </t>
  </si>
  <si>
    <t>Téléphone</t>
  </si>
  <si>
    <t>Modalités de livraison</t>
  </si>
  <si>
    <t xml:space="preserve">Modalités de SAV </t>
  </si>
  <si>
    <t>Caractéristiques de l'entreprise</t>
  </si>
  <si>
    <t>2025 001
BORDEREAU DES PRIX et DE REPONSE
Lot 1 : matériels et produits pour l'entretien courant</t>
  </si>
  <si>
    <t>Savon main</t>
  </si>
  <si>
    <t>Marque distributeurs actuels</t>
  </si>
  <si>
    <t>DEB</t>
  </si>
  <si>
    <t>Cartouche savon main atelier (microbilles pour graisses, goudron, encre…) 4L</t>
  </si>
  <si>
    <t>Essuie-main</t>
  </si>
  <si>
    <t xml:space="preserve"> KIMBERLY CLARK</t>
  </si>
  <si>
    <t>Papier toilette</t>
  </si>
  <si>
    <t>SMARTONE TORK</t>
  </si>
  <si>
    <t>Essuie-main atelier</t>
  </si>
  <si>
    <t xml:space="preserve">Rouleaux </t>
  </si>
  <si>
    <t xml:space="preserve">Cartouche rétractable lotion lavante pour mains 1L - ECOLABEL </t>
  </si>
  <si>
    <t>Rouleaux d'essuie-main  - ECOLABEL - marque KIMBERLY - 165m</t>
  </si>
  <si>
    <t>Rouleaux d'essuie-main ecolabel compatible avec distributeurs - environ 165m</t>
  </si>
  <si>
    <t>Rouleurs de bobine d' essuyage absorption (ateliers) - Chamois</t>
  </si>
  <si>
    <t>Rouleurs de bobine d' essuyage absorption (ateliers) - Blanc</t>
  </si>
  <si>
    <r>
      <t>TOTAL (</t>
    </r>
    <r>
      <rPr>
        <sz val="11"/>
        <color theme="0"/>
        <rFont val="Verdana"/>
        <family val="2"/>
      </rPr>
      <t>Quantités annuelles estimation)</t>
    </r>
  </si>
  <si>
    <t>Rouleaux de papier toilette 2 plis pour distributeurs MAXI (1150 formats) - smartone</t>
  </si>
  <si>
    <t>Rouleaux de papier toilette pour distributeurs MINI (620 formats) - smartone</t>
  </si>
  <si>
    <t>Cartouche rétractable mousse lavante pour mains et corps 1L - ECOLABEL (distribution 0,7ml permettant une seule dose) - DEB</t>
  </si>
  <si>
    <t>2025 001
BORDEREAU DES PRIX et DE REPONSE
Lot 2 : Consommables d'hygiène et sanitaires</t>
  </si>
  <si>
    <t>2025 001
BORDEREAU DES PRIX et DE REPONSE
Lot 3 : lot réservé aux entreprises adaptées : gants, sacs poubelle et éponges</t>
  </si>
  <si>
    <t>Eponge Récurante Blanche</t>
  </si>
  <si>
    <t>Gants vinyl non-poudrés taille XL</t>
  </si>
  <si>
    <t>Sacs poubelle noir 160L 52µ</t>
  </si>
  <si>
    <t>Sacs poubelle noir 110L 64µ</t>
  </si>
  <si>
    <t>Sacs poubelle noir 50L 30µ</t>
  </si>
  <si>
    <t>Sacs poubelle blanc 20L 18µ</t>
  </si>
  <si>
    <t>Sacs poubelle blanc 10L 9µ</t>
  </si>
  <si>
    <t>Sacs poubelle noir 30L 10µ</t>
  </si>
  <si>
    <t>Sacs poubelle noir 130L 70µ</t>
  </si>
  <si>
    <t>Sacs poubelle noir 30L 30µ</t>
  </si>
  <si>
    <t>Sacs poubelle blanc 5L 9µ</t>
  </si>
  <si>
    <t>Sacs poubelle transparents 100L 40µ</t>
  </si>
  <si>
    <t>Sacs poubelle jaune 110L 36µ</t>
  </si>
  <si>
    <t>Sacs poubelle jaune 50L 22µ</t>
  </si>
  <si>
    <t>Nettoyant multisufaces concentré 1L avec bouchon doseur - ECOCERT</t>
  </si>
  <si>
    <t>Nettoyant multisufaces concentré 5L - ECOCERT</t>
  </si>
  <si>
    <t>Vaporisateur vide nettoyant multisurfaces serigraphié ECOCERT (500ml)</t>
  </si>
  <si>
    <t>Vaporisateur vide détartrant désinfectant concentré sanitaires ECOCERT (500ml)</t>
  </si>
  <si>
    <r>
      <t xml:space="preserve">Etes vous en mesure de </t>
    </r>
    <r>
      <rPr>
        <b/>
        <sz val="10"/>
        <color theme="1"/>
        <rFont val="Verdana"/>
        <family val="2"/>
      </rPr>
      <t>calculer l'impact carbone du transport entre le lieu de fabrication</t>
    </r>
    <r>
      <rPr>
        <sz val="10"/>
        <color theme="1"/>
        <rFont val="Verdana"/>
        <family val="2"/>
      </rPr>
      <t xml:space="preserve"> e</t>
    </r>
    <r>
      <rPr>
        <b/>
        <sz val="10"/>
        <color theme="1"/>
        <rFont val="Verdana"/>
        <family val="2"/>
      </rPr>
      <t xml:space="preserve">t son lieu de livraison </t>
    </r>
    <r>
      <rPr>
        <sz val="10"/>
        <color theme="1"/>
        <rFont val="Verdana"/>
        <family val="2"/>
      </rPr>
      <t xml:space="preserve"> ? Si oui, précisez 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</si>
</sst>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00\ &quot;€&quot;_-;\-* #,##0.0000\ &quot;€&quot;_-;_-* &quot;-&quot;????\ &quot;€&quot;_-;_-@_-"/>
    <numFmt numFmtId="165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Verdana"/>
      <family val="2"/>
    </font>
    <font>
      <sz val="18"/>
      <color theme="1"/>
      <name val="Verdana"/>
      <family val="2"/>
    </font>
    <font>
      <b/>
      <sz val="11"/>
      <color theme="1"/>
      <name val="Verdana"/>
      <family val="2"/>
    </font>
    <font>
      <b/>
      <u/>
      <sz val="11"/>
      <color theme="1"/>
      <name val="Verdana"/>
      <family val="2"/>
    </font>
    <font>
      <b/>
      <sz val="11"/>
      <color theme="0"/>
      <name val="Verdana"/>
      <family val="2"/>
    </font>
    <font>
      <sz val="11"/>
      <color theme="0"/>
      <name val="Verdana"/>
      <family val="2"/>
    </font>
    <font>
      <sz val="11"/>
      <color theme="1"/>
      <name val="Calibri"/>
      <family val="2"/>
      <scheme val="minor"/>
    </font>
    <font>
      <sz val="11"/>
      <color rgb="FF218F5B"/>
      <name val="Verdana"/>
      <family val="2"/>
    </font>
    <font>
      <sz val="10"/>
      <color theme="1"/>
      <name val="Verdana"/>
      <family val="2"/>
    </font>
    <font>
      <b/>
      <sz val="10"/>
      <color theme="2" tint="-9.9978637043366805E-2"/>
      <name val="Verdana"/>
      <family val="2"/>
    </font>
    <font>
      <b/>
      <sz val="10"/>
      <color theme="1"/>
      <name val="Verdana"/>
      <family val="2"/>
    </font>
    <font>
      <sz val="11"/>
      <name val="Verdana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10"/>
      <name val="Verdana"/>
      <family val="2"/>
    </font>
    <font>
      <u/>
      <sz val="10"/>
      <color theme="1"/>
      <name val="Verdana"/>
      <family val="2"/>
    </font>
    <font>
      <b/>
      <sz val="10"/>
      <color theme="0"/>
      <name val="Verdana"/>
      <family val="2"/>
    </font>
    <font>
      <sz val="10"/>
      <name val="Verdana"/>
      <family val="2"/>
    </font>
    <font>
      <b/>
      <sz val="14"/>
      <color theme="0"/>
      <name val="Verdana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4422D"/>
        <bgColor theme="5"/>
      </patternFill>
    </fill>
    <fill>
      <patternFill patternType="solid">
        <fgColor rgb="FFE4422D"/>
        <bgColor indexed="64"/>
      </patternFill>
    </fill>
    <fill>
      <patternFill patternType="solid">
        <fgColor rgb="FFF6C3BC"/>
        <bgColor indexed="64"/>
      </patternFill>
    </fill>
    <fill>
      <patternFill patternType="solid">
        <fgColor rgb="FFF4AFA6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/>
    <xf numFmtId="44" fontId="0" fillId="0" borderId="0" xfId="0" applyNumberFormat="1"/>
    <xf numFmtId="0" fontId="1" fillId="4" borderId="0" xfId="0" applyFont="1" applyFill="1" applyAlignment="1">
      <alignment horizontal="center" vertical="center" wrapText="1"/>
    </xf>
    <xf numFmtId="0" fontId="0" fillId="4" borderId="0" xfId="0" applyFill="1"/>
    <xf numFmtId="44" fontId="0" fillId="4" borderId="0" xfId="0" applyNumberFormat="1" applyFill="1"/>
    <xf numFmtId="10" fontId="0" fillId="4" borderId="0" xfId="0" applyNumberFormat="1" applyFill="1"/>
    <xf numFmtId="0" fontId="0" fillId="4" borderId="0" xfId="0" applyNumberFormat="1" applyFill="1"/>
    <xf numFmtId="0" fontId="0" fillId="0" borderId="3" xfId="0" applyBorder="1"/>
    <xf numFmtId="0" fontId="1" fillId="4" borderId="3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horizontal="right"/>
    </xf>
    <xf numFmtId="0" fontId="0" fillId="0" borderId="0" xfId="0" applyBorder="1" applyAlignment="1"/>
    <xf numFmtId="10" fontId="0" fillId="0" borderId="3" xfId="0" applyNumberFormat="1" applyBorder="1" applyProtection="1">
      <protection locked="0"/>
    </xf>
    <xf numFmtId="0" fontId="0" fillId="0" borderId="3" xfId="0" applyBorder="1" applyProtection="1">
      <protection locked="0"/>
    </xf>
    <xf numFmtId="44" fontId="0" fillId="0" borderId="3" xfId="0" applyNumberFormat="1" applyBorder="1" applyProtection="1"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44" fontId="3" fillId="0" borderId="0" xfId="0" applyNumberFormat="1" applyFont="1" applyBorder="1" applyAlignment="1">
      <alignment vertical="center"/>
    </xf>
    <xf numFmtId="10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 wrapText="1"/>
    </xf>
    <xf numFmtId="0" fontId="5" fillId="4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4" fontId="3" fillId="0" borderId="0" xfId="0" applyNumberFormat="1" applyFont="1" applyBorder="1" applyAlignment="1" applyProtection="1">
      <alignment vertical="center"/>
      <protection locked="0"/>
    </xf>
    <xf numFmtId="10" fontId="3" fillId="0" borderId="0" xfId="0" applyNumberFormat="1" applyFont="1" applyBorder="1" applyAlignment="1" applyProtection="1">
      <alignment vertical="center"/>
      <protection locked="0"/>
    </xf>
    <xf numFmtId="164" fontId="3" fillId="0" borderId="0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0" fontId="3" fillId="3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Border="1" applyAlignment="1">
      <alignment vertical="center" wrapText="1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vertical="center"/>
    </xf>
    <xf numFmtId="44" fontId="3" fillId="0" borderId="0" xfId="0" applyNumberFormat="1" applyFont="1" applyBorder="1" applyAlignment="1" applyProtection="1">
      <alignment vertical="center"/>
      <protection locked="0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4" fontId="3" fillId="2" borderId="0" xfId="0" applyNumberFormat="1" applyFont="1" applyFill="1" applyBorder="1" applyAlignment="1" applyProtection="1">
      <alignment vertical="center"/>
      <protection locked="0"/>
    </xf>
    <xf numFmtId="164" fontId="3" fillId="3" borderId="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1" fillId="5" borderId="0" xfId="0" applyFont="1" applyFill="1"/>
    <xf numFmtId="0" fontId="11" fillId="0" borderId="0" xfId="0" applyFont="1"/>
    <xf numFmtId="0" fontId="11" fillId="0" borderId="3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9" xfId="0" applyFont="1" applyBorder="1"/>
    <xf numFmtId="0" fontId="11" fillId="0" borderId="3" xfId="0" applyFont="1" applyBorder="1"/>
    <xf numFmtId="0" fontId="11" fillId="0" borderId="14" xfId="0" applyFont="1" applyBorder="1"/>
    <xf numFmtId="0" fontId="11" fillId="5" borderId="0" xfId="0" applyFont="1" applyFill="1" applyAlignment="1">
      <alignment horizontal="left"/>
    </xf>
    <xf numFmtId="0" fontId="12" fillId="7" borderId="20" xfId="0" applyFont="1" applyFill="1" applyBorder="1" applyAlignment="1">
      <alignment horizontal="left" vertical="center"/>
    </xf>
    <xf numFmtId="0" fontId="12" fillId="7" borderId="3" xfId="0" applyFont="1" applyFill="1" applyBorder="1" applyAlignment="1">
      <alignment horizontal="left" vertical="center" wrapText="1"/>
    </xf>
    <xf numFmtId="0" fontId="12" fillId="7" borderId="3" xfId="0" applyFont="1" applyFill="1" applyBorder="1" applyAlignment="1">
      <alignment horizontal="left" vertical="center"/>
    </xf>
    <xf numFmtId="0" fontId="11" fillId="0" borderId="8" xfId="0" applyFont="1" applyBorder="1" applyAlignment="1">
      <alignment horizontal="left"/>
    </xf>
    <xf numFmtId="0" fontId="12" fillId="7" borderId="11" xfId="0" applyFont="1" applyFill="1" applyBorder="1" applyAlignment="1">
      <alignment horizontal="left" vertical="center" wrapText="1"/>
    </xf>
    <xf numFmtId="0" fontId="12" fillId="7" borderId="1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44" fontId="3" fillId="0" borderId="3" xfId="0" applyNumberFormat="1" applyFont="1" applyBorder="1" applyAlignment="1">
      <alignment horizontal="right" vertical="center"/>
    </xf>
    <xf numFmtId="1" fontId="15" fillId="6" borderId="0" xfId="0" applyNumberFormat="1" applyFont="1" applyFill="1" applyBorder="1" applyAlignment="1">
      <alignment vertical="center" wrapText="1"/>
    </xf>
    <xf numFmtId="1" fontId="15" fillId="6" borderId="0" xfId="0" applyNumberFormat="1" applyFont="1" applyFill="1" applyBorder="1" applyAlignment="1">
      <alignment vertical="center" textRotation="90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44" fontId="3" fillId="0" borderId="0" xfId="0" applyNumberFormat="1" applyFont="1" applyAlignment="1">
      <alignment vertical="center"/>
    </xf>
    <xf numFmtId="0" fontId="17" fillId="5" borderId="0" xfId="0" applyFont="1" applyFill="1" applyAlignment="1">
      <alignment vertical="center" wrapText="1"/>
    </xf>
    <xf numFmtId="0" fontId="17" fillId="9" borderId="8" xfId="0" applyFont="1" applyFill="1" applyBorder="1" applyAlignment="1">
      <alignment horizontal="left" vertical="center"/>
    </xf>
    <xf numFmtId="0" fontId="17" fillId="9" borderId="11" xfId="0" applyFont="1" applyFill="1" applyBorder="1" applyAlignment="1">
      <alignment horizontal="left" vertical="center"/>
    </xf>
    <xf numFmtId="0" fontId="17" fillId="9" borderId="13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7" fillId="9" borderId="11" xfId="0" applyFont="1" applyFill="1" applyBorder="1" applyAlignment="1">
      <alignment horizontal="left" vertical="center" wrapText="1"/>
    </xf>
    <xf numFmtId="0" fontId="17" fillId="9" borderId="3" xfId="0" applyFont="1" applyFill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/>
    </xf>
    <xf numFmtId="0" fontId="17" fillId="8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11" fillId="0" borderId="0" xfId="0" applyFont="1" applyFill="1"/>
    <xf numFmtId="0" fontId="13" fillId="0" borderId="3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24" xfId="0" applyFont="1" applyBorder="1" applyAlignment="1">
      <alignment horizontal="left" vertical="center"/>
    </xf>
    <xf numFmtId="0" fontId="11" fillId="0" borderId="12" xfId="0" applyFont="1" applyBorder="1" applyAlignment="1" applyProtection="1">
      <alignment vertical="center"/>
      <protection locked="0"/>
    </xf>
    <xf numFmtId="0" fontId="13" fillId="0" borderId="12" xfId="0" applyFont="1" applyBorder="1" applyAlignment="1">
      <alignment horizontal="center" vertical="center"/>
    </xf>
    <xf numFmtId="0" fontId="17" fillId="9" borderId="11" xfId="0" applyFont="1" applyFill="1" applyBorder="1" applyAlignment="1">
      <alignment vertical="center" wrapText="1"/>
    </xf>
    <xf numFmtId="44" fontId="3" fillId="0" borderId="3" xfId="0" applyNumberFormat="1" applyFont="1" applyBorder="1" applyAlignment="1">
      <alignment vertical="center"/>
    </xf>
    <xf numFmtId="0" fontId="11" fillId="0" borderId="0" xfId="0" applyFont="1" applyBorder="1"/>
    <xf numFmtId="44" fontId="3" fillId="0" borderId="3" xfId="0" applyNumberFormat="1" applyFont="1" applyBorder="1" applyAlignment="1">
      <alignment horizontal="left" vertical="top"/>
    </xf>
    <xf numFmtId="0" fontId="17" fillId="10" borderId="0" xfId="0" applyFont="1" applyFill="1" applyAlignment="1">
      <alignment vertical="center" wrapText="1"/>
    </xf>
    <xf numFmtId="0" fontId="11" fillId="10" borderId="0" xfId="0" applyFont="1" applyFill="1"/>
    <xf numFmtId="0" fontId="19" fillId="10" borderId="0" xfId="0" applyFont="1" applyFill="1" applyBorder="1" applyAlignment="1">
      <alignment vertical="center" wrapText="1"/>
    </xf>
    <xf numFmtId="0" fontId="11" fillId="10" borderId="0" xfId="0" applyFont="1" applyFill="1" applyAlignment="1">
      <alignment vertical="center"/>
    </xf>
    <xf numFmtId="0" fontId="11" fillId="10" borderId="0" xfId="0" applyFont="1" applyFill="1" applyBorder="1"/>
    <xf numFmtId="10" fontId="3" fillId="10" borderId="0" xfId="0" applyNumberFormat="1" applyFont="1" applyFill="1" applyBorder="1" applyAlignment="1">
      <alignment vertical="center"/>
    </xf>
    <xf numFmtId="0" fontId="3" fillId="10" borderId="0" xfId="0" applyFont="1" applyFill="1" applyBorder="1" applyAlignment="1">
      <alignment vertical="center"/>
    </xf>
    <xf numFmtId="0" fontId="14" fillId="8" borderId="0" xfId="0" applyFont="1" applyFill="1" applyBorder="1" applyAlignment="1">
      <alignment horizontal="left" vertical="center"/>
    </xf>
    <xf numFmtId="0" fontId="3" fillId="8" borderId="0" xfId="0" applyFont="1" applyFill="1" applyBorder="1" applyAlignment="1">
      <alignment horizontal="right" vertical="center" wrapText="1"/>
    </xf>
    <xf numFmtId="165" fontId="3" fillId="0" borderId="0" xfId="2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0" borderId="0" xfId="2" applyNumberFormat="1" applyFont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44" fontId="3" fillId="3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0" xfId="0" applyNumberFormat="1" applyFont="1" applyFill="1" applyBorder="1" applyAlignment="1">
      <alignment vertical="center"/>
    </xf>
    <xf numFmtId="165" fontId="3" fillId="3" borderId="0" xfId="2" applyNumberFormat="1" applyFont="1" applyFill="1" applyBorder="1" applyAlignment="1">
      <alignment vertical="center"/>
    </xf>
    <xf numFmtId="10" fontId="3" fillId="3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1" fontId="7" fillId="6" borderId="0" xfId="0" applyNumberFormat="1" applyFont="1" applyFill="1" applyBorder="1" applyAlignment="1">
      <alignment vertical="center" wrapText="1"/>
    </xf>
    <xf numFmtId="165" fontId="7" fillId="6" borderId="0" xfId="2" applyNumberFormat="1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horizontal="left" vertical="center" wrapText="1"/>
    </xf>
    <xf numFmtId="1" fontId="7" fillId="6" borderId="0" xfId="0" applyNumberFormat="1" applyFont="1" applyFill="1" applyBorder="1" applyAlignment="1">
      <alignment horizontal="center" vertical="center" textRotation="90" wrapText="1"/>
    </xf>
    <xf numFmtId="44" fontId="3" fillId="0" borderId="0" xfId="0" applyNumberFormat="1" applyFont="1" applyAlignment="1" applyProtection="1">
      <alignment vertical="center"/>
      <protection locked="0"/>
    </xf>
    <xf numFmtId="10" fontId="3" fillId="0" borderId="0" xfId="0" applyNumberFormat="1" applyFont="1" applyAlignment="1" applyProtection="1">
      <alignment vertical="center"/>
      <protection locked="0"/>
    </xf>
    <xf numFmtId="164" fontId="3" fillId="0" borderId="0" xfId="0" applyNumberFormat="1" applyFont="1" applyAlignment="1">
      <alignment vertical="center"/>
    </xf>
    <xf numFmtId="1" fontId="3" fillId="0" borderId="0" xfId="0" applyNumberFormat="1" applyFont="1" applyFill="1" applyBorder="1" applyAlignment="1">
      <alignment horizontal="right" vertical="center" wrapText="1"/>
    </xf>
    <xf numFmtId="1" fontId="7" fillId="6" borderId="0" xfId="2" applyNumberFormat="1" applyFont="1" applyFill="1" applyBorder="1" applyAlignment="1">
      <alignment vertical="center" textRotation="90" wrapText="1"/>
    </xf>
    <xf numFmtId="1" fontId="3" fillId="0" borderId="0" xfId="2" applyNumberFormat="1" applyFont="1" applyBorder="1" applyAlignment="1">
      <alignment vertical="center"/>
    </xf>
    <xf numFmtId="1" fontId="3" fillId="0" borderId="0" xfId="2" applyNumberFormat="1" applyFont="1" applyAlignment="1">
      <alignment vertical="center" wrapText="1"/>
    </xf>
    <xf numFmtId="1" fontId="3" fillId="0" borderId="0" xfId="2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1" fontId="3" fillId="3" borderId="0" xfId="0" applyNumberFormat="1" applyFont="1" applyFill="1" applyBorder="1" applyAlignment="1">
      <alignment vertical="center"/>
    </xf>
    <xf numFmtId="1" fontId="3" fillId="3" borderId="0" xfId="2" applyNumberFormat="1" applyFont="1" applyFill="1" applyBorder="1" applyAlignment="1">
      <alignment vertic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7" fillId="7" borderId="6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2" fillId="7" borderId="7" xfId="0" applyFont="1" applyFill="1" applyBorder="1" applyAlignment="1">
      <alignment horizontal="left" vertical="center"/>
    </xf>
    <xf numFmtId="0" fontId="12" fillId="7" borderId="21" xfId="0" applyFont="1" applyFill="1" applyBorder="1" applyAlignment="1">
      <alignment horizontal="left" vertical="center"/>
    </xf>
    <xf numFmtId="0" fontId="12" fillId="7" borderId="22" xfId="0" applyFont="1" applyFill="1" applyBorder="1" applyAlignment="1">
      <alignment horizontal="left" vertical="center"/>
    </xf>
    <xf numFmtId="0" fontId="11" fillId="0" borderId="3" xfId="1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7" fillId="9" borderId="29" xfId="0" applyFont="1" applyFill="1" applyBorder="1" applyAlignment="1">
      <alignment horizontal="left" vertical="center" wrapText="1"/>
    </xf>
    <xf numFmtId="0" fontId="17" fillId="9" borderId="21" xfId="0" applyFont="1" applyFill="1" applyBorder="1" applyAlignment="1">
      <alignment horizontal="left" vertical="center" wrapText="1"/>
    </xf>
    <xf numFmtId="0" fontId="17" fillId="9" borderId="31" xfId="0" applyFont="1" applyFill="1" applyBorder="1" applyAlignment="1">
      <alignment horizontal="left" vertical="center" wrapText="1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9" fillId="7" borderId="26" xfId="0" applyFont="1" applyFill="1" applyBorder="1" applyAlignment="1">
      <alignment horizontal="center" vertical="center" wrapText="1"/>
    </xf>
    <xf numFmtId="0" fontId="19" fillId="7" borderId="27" xfId="0" applyFont="1" applyFill="1" applyBorder="1" applyAlignment="1">
      <alignment horizontal="center" vertical="center" wrapText="1"/>
    </xf>
    <xf numFmtId="0" fontId="19" fillId="7" borderId="28" xfId="0" applyFont="1" applyFill="1" applyBorder="1" applyAlignment="1">
      <alignment horizontal="center" vertical="center" wrapText="1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9" fillId="7" borderId="8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19" fillId="7" borderId="10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9" fillId="7" borderId="4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0" fillId="5" borderId="14" xfId="0" applyFont="1" applyFill="1" applyBorder="1" applyAlignment="1">
      <alignment horizontal="left" vertical="center" wrapText="1"/>
    </xf>
    <xf numFmtId="0" fontId="20" fillId="5" borderId="15" xfId="0" applyFont="1" applyFill="1" applyBorder="1" applyAlignment="1">
      <alignment horizontal="left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17" fillId="9" borderId="32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30" xfId="0" applyFont="1" applyFill="1" applyBorder="1" applyAlignment="1">
      <alignment horizontal="center" vertical="center" wrapText="1"/>
    </xf>
    <xf numFmtId="0" fontId="17" fillId="8" borderId="25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4" xfId="0" applyFont="1" applyFill="1" applyBorder="1" applyAlignment="1">
      <alignment horizontal="center" vertical="center" wrapText="1"/>
    </xf>
    <xf numFmtId="0" fontId="17" fillId="8" borderId="0" xfId="0" applyFont="1" applyFill="1" applyBorder="1" applyAlignment="1">
      <alignment horizontal="center" vertical="center" wrapText="1"/>
    </xf>
    <xf numFmtId="0" fontId="17" fillId="8" borderId="24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11" fillId="0" borderId="24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10" fontId="3" fillId="0" borderId="3" xfId="0" applyNumberFormat="1" applyFont="1" applyBorder="1" applyAlignment="1">
      <alignment horizontal="center" vertical="center"/>
    </xf>
    <xf numFmtId="0" fontId="21" fillId="7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4" fontId="3" fillId="0" borderId="3" xfId="0" applyNumberFormat="1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4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right" vertical="center" wrapText="1"/>
    </xf>
    <xf numFmtId="0" fontId="3" fillId="9" borderId="0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4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3" xfId="0" applyNumberFormat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0" fillId="0" borderId="5" xfId="0" applyBorder="1" applyAlignment="1">
      <alignment horizontal="center"/>
    </xf>
  </cellXfs>
  <cellStyles count="3">
    <cellStyle name="Milliers" xfId="2" builtinId="3"/>
    <cellStyle name="Monétaire" xfId="1" builtinId="4"/>
    <cellStyle name="Normal" xfId="0" builtinId="0"/>
  </cellStyles>
  <dxfs count="10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64" formatCode="_-* #,##0.0000\ &quot;€&quot;_-;\-* #,##0.0000\ &quot;€&quot;_-;_-* &quot;-&quot;??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4" formatCode="0.00%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" formatCode="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" formatCode="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Verdana"/>
        <family val="2"/>
        <scheme val="none"/>
      </font>
      <numFmt numFmtId="1" formatCode="0"/>
      <alignment vertical="center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Verdana"/>
        <family val="2"/>
        <scheme val="none"/>
      </font>
      <numFmt numFmtId="1" formatCode="0"/>
      <alignment horizontal="general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family val="2"/>
        <scheme val="none"/>
      </font>
      <numFmt numFmtId="1" formatCode="0"/>
      <fill>
        <patternFill patternType="solid">
          <fgColor theme="5"/>
          <bgColor rgb="FFE4422D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64" formatCode="_-* #,##0.0000\ &quot;€&quot;_-;\-* #,##0.0000\ &quot;€&quot;_-;_-* &quot;-&quot;??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4" formatCode="0.00%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65" formatCode="_-* #,##0_-;\-* #,##0_-;_-* &quot;-&quot;??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65" formatCode="_-* #,##0_-;\-* #,##0_-;_-* &quot;-&quot;??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" formatCode="0"/>
      <alignment vertical="center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Verdana"/>
        <family val="2"/>
        <scheme val="none"/>
      </font>
      <numFmt numFmtId="1" formatCode="0"/>
      <alignment horizontal="general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family val="2"/>
        <scheme val="none"/>
      </font>
      <numFmt numFmtId="1" formatCode="0"/>
      <fill>
        <patternFill patternType="solid">
          <fgColor theme="5"/>
          <bgColor rgb="FFE4422D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64" formatCode="_-* #,##0.0000\ &quot;€&quot;_-;\-* #,##0.0000\ &quot;€&quot;_-;_-* &quot;-&quot;??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64" formatCode="_-* #,##0.0000\ &quot;€&quot;_-;\-* #,##0.0000\ &quot;€&quot;_-;_-* &quot;-&quot;??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14" formatCode="0.00%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numFmt numFmtId="34" formatCode="_-* #,##0.00\ &quot;€&quot;_-;\-* #,##0.00\ &quot;€&quot;_-;_-* &quot;-&quot;??\ &quot;€&quot;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scheme val="none"/>
      </font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" formatCode="0"/>
      <fill>
        <patternFill patternType="solid">
          <fgColor theme="5"/>
          <bgColor rgb="FFE4422D"/>
        </patternFill>
      </fill>
      <alignment horizontal="general" vertical="center" textRotation="0" wrapText="1" indent="0" justifyLastLine="0" shrinkToFit="0" readingOrder="0"/>
    </dxf>
  </dxfs>
  <tableStyles count="0" defaultTableStyle="TableStyleMedium9" defaultPivotStyle="PivotStyleLight16"/>
  <colors>
    <mruColors>
      <color rgb="FF218F5B"/>
      <color rgb="FFF4AFA6"/>
      <color rgb="FFF6C3BC"/>
      <color rgb="FFE442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0</xdr:col>
      <xdr:colOff>2079905</xdr:colOff>
      <xdr:row>0</xdr:row>
      <xdr:rowOff>671633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B7BEAA7-3CAF-435E-BCB6-BA6A03662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14300"/>
          <a:ext cx="2051330" cy="5573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55</xdr:row>
      <xdr:rowOff>0</xdr:rowOff>
    </xdr:from>
    <xdr:to>
      <xdr:col>2</xdr:col>
      <xdr:colOff>10451</xdr:colOff>
      <xdr:row>55</xdr:row>
      <xdr:rowOff>104775</xdr:rowOff>
    </xdr:to>
    <xdr:pic>
      <xdr:nvPicPr>
        <xdr:cNvPr id="3" name="Image 5" descr="F:\AMIENS\Logo.gif">
          <a:extLst>
            <a:ext uri="{FF2B5EF4-FFF2-40B4-BE49-F238E27FC236}">
              <a16:creationId xmlns:a16="http://schemas.microsoft.com/office/drawing/2014/main" id="{C4B1357B-632B-4539-A9F6-9226A09D4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5" y="5172075"/>
          <a:ext cx="5408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124064</xdr:colOff>
      <xdr:row>0</xdr:row>
      <xdr:rowOff>112860</xdr:rowOff>
    </xdr:from>
    <xdr:to>
      <xdr:col>0</xdr:col>
      <xdr:colOff>2760767</xdr:colOff>
      <xdr:row>1</xdr:row>
      <xdr:rowOff>324970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77CBEC6-CE10-4339-AC7D-FD349FA93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64" y="112860"/>
          <a:ext cx="2636703" cy="716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16631</xdr:colOff>
      <xdr:row>0</xdr:row>
      <xdr:rowOff>550</xdr:rowOff>
    </xdr:from>
    <xdr:to>
      <xdr:col>1</xdr:col>
      <xdr:colOff>2097556</xdr:colOff>
      <xdr:row>1</xdr:row>
      <xdr:rowOff>13607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C347BB3-EE7C-4F59-8604-0F4C4CF341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31" y="550"/>
          <a:ext cx="3740996" cy="10199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16631</xdr:colOff>
      <xdr:row>0</xdr:row>
      <xdr:rowOff>550</xdr:rowOff>
    </xdr:from>
    <xdr:to>
      <xdr:col>2</xdr:col>
      <xdr:colOff>661384</xdr:colOff>
      <xdr:row>1</xdr:row>
      <xdr:rowOff>13607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2A24386-DB39-4B95-AA72-4BB152D658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31" y="550"/>
          <a:ext cx="3738275" cy="102270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16631</xdr:colOff>
      <xdr:row>0</xdr:row>
      <xdr:rowOff>550</xdr:rowOff>
    </xdr:from>
    <xdr:to>
      <xdr:col>1</xdr:col>
      <xdr:colOff>2090134</xdr:colOff>
      <xdr:row>1</xdr:row>
      <xdr:rowOff>13607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23C7144-264A-4758-8509-DFE9A8B07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31" y="550"/>
          <a:ext cx="3730853" cy="102270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99CBBF-3A36-4D9F-A2B9-0998AFE8F27C}" name="Tableau1" displayName="Tableau1" ref="A6:Q70" totalsRowCount="1" headerRowDxfId="107" dataDxfId="105" headerRowBorderDxfId="106" tableBorderDxfId="104">
  <autoFilter ref="A6:Q69" xr:uid="{E999CBBF-3A36-4D9F-A2B9-0998AFE8F27C}"/>
  <sortState xmlns:xlrd2="http://schemas.microsoft.com/office/spreadsheetml/2017/richdata2" ref="A7:Q69">
    <sortCondition ref="A6:A69"/>
  </sortState>
  <tableColumns count="17">
    <tableColumn id="1" xr3:uid="{5D92F6B7-C1F5-403B-B348-8C557947F911}" name="Famille" totalsRowLabel="Total" dataDxfId="103" totalsRowDxfId="16"/>
    <tableColumn id="2" xr3:uid="{E10D7DC4-964B-496B-9FD5-B8887DE4682E}" name="Produits " dataDxfId="102" totalsRowDxfId="15"/>
    <tableColumn id="3" xr3:uid="{D125D3FD-9E36-49D4-97D6-CC7D2A1B4DB4}" name="TOTAL (Quantités annuelles estimation)" dataDxfId="101" totalsRowDxfId="14"/>
    <tableColumn id="4" xr3:uid="{D3EE14FF-4B50-44A5-95E3-7DF4843F011A}" name="Unité " dataDxfId="100" totalsRowDxfId="13"/>
    <tableColumn id="5" xr3:uid="{E70DC6ED-9B1A-4B4A-B2AD-B6C496C69322}" name="Marque du produit proposé par le candidat" dataDxfId="99" totalsRowDxfId="12"/>
    <tableColumn id="6" xr3:uid="{FDAF0209-6AFD-43B4-A636-59563964CF64}" name="N° de référence catalogue du produit proposé par le candidat" dataDxfId="98" totalsRowDxfId="11"/>
    <tableColumn id="7" xr3:uid="{1A735992-6BB9-439E-9558-C624A94F36E0}" name="Le produit proposé est écolabelisé (oui/non)" dataDxfId="97" totalsRowDxfId="10"/>
    <tableColumn id="8" xr3:uid="{F75F81F3-B6DE-4D5D-A3BD-1BFE6BF98E83}" name="Conditionnement proposé (à exprimer impérativement dans l'unité indiquée en colonne S)_x000a_Si à l'unité mettre 1" dataDxfId="96" totalsRowDxfId="9"/>
    <tableColumn id="9" xr3:uid="{ABBFC0E1-8894-4AEC-A438-E4C9FC690815}" name="Pourcentage de dilution préconisé (ex: pour un litre d'eau, rajouter 2,5ml de produit soit 0,25%)" dataDxfId="95" totalsRowDxfId="8"/>
    <tableColumn id="10" xr3:uid="{289614A5-161D-4BDE-A200-5948C2E7BFD6}" name="Prix public catalogue en €HT" dataDxfId="94" totalsRowDxfId="7"/>
    <tableColumn id="11" xr3:uid="{C55858BF-B436-461B-968C-57DCC0050BCE}" name="Taux de remise consenti pour l'Université du Maine" dataDxfId="93" totalsRowDxfId="6"/>
    <tableColumn id="12" xr3:uid="{EB1B2B26-1822-422B-8524-0C590D85E706}" name="Prix remisé Université du Mans en €HT (incluant les éventuelles écotaxe)" dataDxfId="92" totalsRowDxfId="5">
      <calculatedColumnFormula>J7-(J7*K7)</calculatedColumnFormula>
    </tableColumn>
    <tableColumn id="14" xr3:uid="{A0F4A387-099A-4E58-82C1-52C00CD5A1FF}" name="Prix à l'unité / au litre / au kg en €HT" dataDxfId="91" totalsRowDxfId="4">
      <calculatedColumnFormula>L7/H7</calculatedColumnFormula>
    </tableColumn>
    <tableColumn id="18" xr3:uid="{5455ACBE-FAD5-4EF6-AF1C-EA175AAF038E}" name="Prix de revient au litre €HT (dilué, prêt à l'emploi)" dataDxfId="90" totalsRowDxfId="3">
      <calculatedColumnFormula>+Tableau1[[#This Row],[Prix à l''unité / au litre / au kg en €HT]]/Tableau1[[#This Row],[Pourcentage de dilution préconisé (ex: pour un litre d''eau, rajouter 2,5ml de produit soit 0,25%)]]</calculatedColumnFormula>
    </tableColumn>
    <tableColumn id="15" xr3:uid="{271F7CE9-5509-48C1-8096-37CFADB3F448}" name="Estimation annuelle UM" totalsRowFunction="sum" dataDxfId="89" totalsRowDxfId="2">
      <calculatedColumnFormula>M7*C7</calculatedColumnFormula>
    </tableColumn>
    <tableColumn id="16" xr3:uid="{AECFBDB7-AFEA-4A54-BC66-3618A5C0FE47}" name="Echantillons" dataDxfId="88" totalsRowDxfId="1"/>
    <tableColumn id="17" xr3:uid="{6D3035D0-AFB2-472D-B708-68917D662CDD}" name="Observations" dataDxfId="87" totalsRowDxfId="0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2722657-09F4-4C1A-BEBD-1FF0FD4BC9F4}" name="Tableau14" displayName="Tableau14" ref="A5:Q15" totalsRowCount="1" headerRowDxfId="86" dataDxfId="84" totalsRowDxfId="82" headerRowBorderDxfId="85" tableBorderDxfId="83">
  <autoFilter ref="A5:Q14" xr:uid="{E999CBBF-3A36-4D9F-A2B9-0998AFE8F27C}"/>
  <sortState xmlns:xlrd2="http://schemas.microsoft.com/office/spreadsheetml/2017/richdata2" ref="A6:Q14">
    <sortCondition ref="A5:A14"/>
  </sortState>
  <tableColumns count="17">
    <tableColumn id="1" xr3:uid="{80652F07-6D6B-48BD-9EB4-A8A93A42F2BF}" name="Famille" totalsRowLabel="Total" dataDxfId="81" totalsRowDxfId="80"/>
    <tableColumn id="19" xr3:uid="{2041305C-9A55-4223-A0F0-716F75CDC63D}" name="Marque distributeurs actuels" dataDxfId="79" totalsRowDxfId="78"/>
    <tableColumn id="20" xr3:uid="{4979F784-70B7-4344-8907-40D0D47C5BAE}" name="Nombre de distributeurs" dataDxfId="77" totalsRowDxfId="76"/>
    <tableColumn id="2" xr3:uid="{743AA85C-9254-43BD-8FA9-C7CCCEB2D1FD}" name="Produits " dataDxfId="75" totalsRowDxfId="74"/>
    <tableColumn id="3" xr3:uid="{C4BA55E1-5EF0-4256-A8C5-0C8BCD6A728F}" name="TOTAL (Quantités annuelles estimation)" dataDxfId="73" totalsRowDxfId="72" dataCellStyle="Milliers"/>
    <tableColumn id="4" xr3:uid="{525CE7A2-5E58-4DDF-85F2-25B70EC9CCC2}" name="Unité " dataDxfId="71" totalsRowDxfId="70"/>
    <tableColumn id="5" xr3:uid="{26E28BC0-0543-4C7C-9F61-5A94F0BDC517}" name="Marque du produit proposé par le candidat" dataDxfId="69" totalsRowDxfId="68"/>
    <tableColumn id="6" xr3:uid="{78D1F588-A01A-4D2C-AA04-C773352CC006}" name="N° de référence catalogue du produit proposé par le candidat" dataDxfId="67" totalsRowDxfId="66"/>
    <tableColumn id="7" xr3:uid="{39C17CC6-279F-4563-B749-D4DA0366DC9F}" name="Le produit proposé est écolabelisé (oui/non)" dataDxfId="65" totalsRowDxfId="64"/>
    <tableColumn id="8" xr3:uid="{7C776199-EFBC-456C-A49C-60D580F7CDF0}" name="Conditionnement proposé (à exprimer impérativement dans l'unité indiquée en colonne S)_x000a_Si à l'unité mettre 1" dataDxfId="63" totalsRowDxfId="62"/>
    <tableColumn id="10" xr3:uid="{62655A84-DD21-43C0-9C2A-E5EA4AE7D87F}" name="Prix public catalogue en €HT" dataDxfId="61" totalsRowDxfId="60"/>
    <tableColumn id="11" xr3:uid="{B86E90E7-3EA0-4587-BE59-755176E1F550}" name="Taux de remise consenti pour l'Université du Maine" dataDxfId="59" totalsRowDxfId="58"/>
    <tableColumn id="12" xr3:uid="{354AA651-BC67-48B6-B68E-2271C88184BB}" name="Prix remisé Université du Mans en €HT (incluant les éventuelles écotaxe)" dataDxfId="57" totalsRowDxfId="56">
      <calculatedColumnFormula>K6-(K6*L6)</calculatedColumnFormula>
    </tableColumn>
    <tableColumn id="14" xr3:uid="{0667746A-9E4C-4036-8B62-F7C5BC904928}" name="Prix à l'unité / au litre / au kg en €HT" dataDxfId="55" totalsRowDxfId="54">
      <calculatedColumnFormula>M6/J6</calculatedColumnFormula>
    </tableColumn>
    <tableColumn id="15" xr3:uid="{93E1D83D-9E7A-4E58-993E-D5504DF2E272}" name="Estimation annuelle UM" totalsRowFunction="sum" dataDxfId="53" totalsRowDxfId="52">
      <calculatedColumnFormula>N6*E6</calculatedColumnFormula>
    </tableColumn>
    <tableColumn id="16" xr3:uid="{C3FC87E1-B87C-4358-8627-505ED9F6B0FB}" name="Echantillons" dataDxfId="51" totalsRowDxfId="50"/>
    <tableColumn id="17" xr3:uid="{42924AA6-2B72-4333-AE90-28CFA60C67E5}" name="Observations" dataDxfId="49" totalsRowDxfId="48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A480F72-4E0B-4857-986C-22D965BD3BCD}" name="Tableau145" displayName="Tableau145" ref="A5:M35" totalsRowCount="1" headerRowDxfId="47" dataDxfId="45" totalsRowDxfId="43" headerRowBorderDxfId="46" tableBorderDxfId="44">
  <autoFilter ref="A5:M34" xr:uid="{E999CBBF-3A36-4D9F-A2B9-0998AFE8F27C}"/>
  <sortState xmlns:xlrd2="http://schemas.microsoft.com/office/spreadsheetml/2017/richdata2" ref="A6:M11">
    <sortCondition ref="A5:A11"/>
  </sortState>
  <tableColumns count="13">
    <tableColumn id="1" xr3:uid="{3BF7FD35-0506-4720-8EFE-E108076F3347}" name="Famille" totalsRowLabel="Total" dataDxfId="42" totalsRowDxfId="41"/>
    <tableColumn id="2" xr3:uid="{FE78D35B-7FB6-4C08-B86B-2B465FE3E42B}" name="Produits " dataDxfId="40" totalsRowDxfId="39"/>
    <tableColumn id="3" xr3:uid="{E69EE4F3-38BD-46D7-B724-BF9299DC36CA}" name="TOTAL (Quantités annuelles estimation)" dataDxfId="38" totalsRowDxfId="37" dataCellStyle="Milliers"/>
    <tableColumn id="5" xr3:uid="{FD291802-CED9-45AF-8D1C-9D699EBB2C0D}" name="Marque du produit proposé par le candidat" dataDxfId="36" totalsRowDxfId="35"/>
    <tableColumn id="6" xr3:uid="{8E8462E7-A49F-4F1E-9B99-18B1A423F176}" name="N° de référence catalogue du produit proposé par le candidat" dataDxfId="34" totalsRowDxfId="33"/>
    <tableColumn id="7" xr3:uid="{B3124865-5621-4134-A173-A62F8FEDD0B6}" name="Le produit proposé est écolabelisé (oui/non)" dataDxfId="32" totalsRowDxfId="31"/>
    <tableColumn id="8" xr3:uid="{0D9A4DF1-AA25-41D2-9EF3-A66090A399E8}" name="Conditionnement proposé (à exprimer impérativement dans l'unité indiquée en colonne S)_x000a_Si à l'unité mettre 1" dataDxfId="30" totalsRowDxfId="29"/>
    <tableColumn id="10" xr3:uid="{4334F86C-C1BF-470E-8C7A-AE68CC35D47F}" name="Prix public catalogue en €HT" dataDxfId="28" totalsRowDxfId="27"/>
    <tableColumn id="11" xr3:uid="{FD9CA192-BE8A-438A-A87B-67AEC2D4716A}" name="Taux de remise consenti pour l'Université du Maine" dataDxfId="26" totalsRowDxfId="25"/>
    <tableColumn id="12" xr3:uid="{697BDFCF-821E-4555-B531-41D98C61FF57}" name="Prix remisé Université du Mans en €HT (incluant les éventuelles écotaxe)" dataDxfId="24" totalsRowDxfId="23">
      <calculatedColumnFormula>H6-(H6*I6)</calculatedColumnFormula>
    </tableColumn>
    <tableColumn id="14" xr3:uid="{EE72CA07-40B4-46B6-B4EF-73C76B45DD55}" name="Prix à l'unité / au litre / au kg en €HT" dataDxfId="22" totalsRowDxfId="21">
      <calculatedColumnFormula>J6/G6</calculatedColumnFormula>
    </tableColumn>
    <tableColumn id="15" xr3:uid="{EB169039-0C7F-409F-87A5-75CE3965940C}" name="Estimation annuelle UM" totalsRowFunction="sum" dataDxfId="20" totalsRowDxfId="19">
      <calculatedColumnFormula>K6*C6</calculatedColumnFormula>
    </tableColumn>
    <tableColumn id="17" xr3:uid="{27140004-B0AB-4A75-93E5-A1CB3F36901D}" name="Observations" dataDxfId="18" totalsRowDxfId="17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EEBB2-960E-4B0B-975F-405BB3CB68DB}">
  <sheetPr>
    <pageSetUpPr fitToPage="1"/>
  </sheetPr>
  <dimension ref="A1:F30"/>
  <sheetViews>
    <sheetView topLeftCell="A7" workbookViewId="0">
      <selection activeCell="A23" sqref="A23:F29"/>
    </sheetView>
  </sheetViews>
  <sheetFormatPr baseColWidth="10" defaultColWidth="11.375" defaultRowHeight="12.9" x14ac:dyDescent="0.2"/>
  <cols>
    <col min="1" max="1" width="38.875" style="66" customWidth="1"/>
    <col min="2" max="3" width="20.75" style="53" customWidth="1"/>
    <col min="4" max="4" width="5.375" style="53" customWidth="1"/>
    <col min="5" max="6" width="20.75" style="53" customWidth="1"/>
    <col min="7" max="16384" width="11.375" style="53"/>
  </cols>
  <sheetData>
    <row r="1" spans="1:6" ht="62.35" customHeight="1" x14ac:dyDescent="0.2">
      <c r="A1" s="59"/>
      <c r="B1" s="52"/>
      <c r="C1" s="52"/>
      <c r="D1" s="52"/>
      <c r="E1" s="52"/>
      <c r="F1" s="52"/>
    </row>
    <row r="2" spans="1:6" s="19" customFormat="1" ht="66.75" customHeight="1" x14ac:dyDescent="0.2">
      <c r="A2" s="141" t="s">
        <v>124</v>
      </c>
      <c r="B2" s="142"/>
      <c r="C2" s="142"/>
      <c r="D2" s="142"/>
      <c r="E2" s="142"/>
      <c r="F2" s="142"/>
    </row>
    <row r="3" spans="1:6" ht="13.6" thickBot="1" x14ac:dyDescent="0.25">
      <c r="A3" s="59"/>
      <c r="B3" s="52"/>
      <c r="C3" s="52"/>
      <c r="D3" s="52"/>
      <c r="E3" s="52"/>
      <c r="F3" s="52"/>
    </row>
    <row r="4" spans="1:6" ht="20.05" customHeight="1" thickBot="1" x14ac:dyDescent="0.25">
      <c r="A4" s="60" t="s">
        <v>111</v>
      </c>
      <c r="B4" s="143"/>
      <c r="C4" s="143"/>
      <c r="D4" s="143"/>
      <c r="E4" s="143"/>
      <c r="F4" s="144"/>
    </row>
    <row r="5" spans="1:6" ht="20.05" customHeight="1" x14ac:dyDescent="0.2">
      <c r="A5" s="145" t="s">
        <v>112</v>
      </c>
      <c r="B5" s="139"/>
      <c r="C5" s="139"/>
      <c r="D5" s="139"/>
      <c r="E5" s="139"/>
      <c r="F5" s="140"/>
    </row>
    <row r="6" spans="1:6" ht="20.05" customHeight="1" x14ac:dyDescent="0.2">
      <c r="A6" s="146"/>
      <c r="B6" s="134"/>
      <c r="C6" s="134"/>
      <c r="D6" s="134"/>
      <c r="E6" s="134"/>
      <c r="F6" s="135"/>
    </row>
    <row r="7" spans="1:6" ht="20.05" customHeight="1" thickBot="1" x14ac:dyDescent="0.25">
      <c r="A7" s="147"/>
      <c r="B7" s="132"/>
      <c r="C7" s="132"/>
      <c r="D7" s="132"/>
      <c r="E7" s="132"/>
      <c r="F7" s="133"/>
    </row>
    <row r="8" spans="1:6" ht="20.05" customHeight="1" thickBot="1" x14ac:dyDescent="0.25">
      <c r="A8" s="60" t="s">
        <v>113</v>
      </c>
      <c r="B8" s="143"/>
      <c r="C8" s="143"/>
      <c r="D8" s="143"/>
      <c r="E8" s="143"/>
      <c r="F8" s="144"/>
    </row>
    <row r="9" spans="1:6" ht="20.05" customHeight="1" thickBot="1" x14ac:dyDescent="0.25">
      <c r="A9" s="59"/>
      <c r="B9" s="52"/>
      <c r="C9" s="52"/>
      <c r="D9" s="52"/>
      <c r="E9" s="52"/>
      <c r="F9" s="52"/>
    </row>
    <row r="10" spans="1:6" ht="20.05" customHeight="1" x14ac:dyDescent="0.2">
      <c r="A10" s="61" t="s">
        <v>125</v>
      </c>
      <c r="B10" s="139"/>
      <c r="C10" s="139"/>
      <c r="D10" s="139"/>
      <c r="E10" s="139"/>
      <c r="F10" s="140"/>
    </row>
    <row r="11" spans="1:6" ht="20.05" customHeight="1" x14ac:dyDescent="0.2">
      <c r="A11" s="62" t="s">
        <v>126</v>
      </c>
      <c r="B11" s="134"/>
      <c r="C11" s="134"/>
      <c r="D11" s="134"/>
      <c r="E11" s="134"/>
      <c r="F11" s="135"/>
    </row>
    <row r="12" spans="1:6" ht="20.05" customHeight="1" x14ac:dyDescent="0.2">
      <c r="A12" s="62" t="s">
        <v>115</v>
      </c>
      <c r="B12" s="134"/>
      <c r="C12" s="134"/>
      <c r="D12" s="134"/>
      <c r="E12" s="134"/>
      <c r="F12" s="135"/>
    </row>
    <row r="13" spans="1:6" ht="20.05" customHeight="1" x14ac:dyDescent="0.2">
      <c r="A13" s="62" t="s">
        <v>116</v>
      </c>
      <c r="B13" s="134"/>
      <c r="C13" s="134"/>
      <c r="D13" s="134"/>
      <c r="E13" s="134"/>
      <c r="F13" s="135"/>
    </row>
    <row r="14" spans="1:6" ht="20.05" customHeight="1" thickBot="1" x14ac:dyDescent="0.25">
      <c r="A14" s="59"/>
      <c r="B14" s="52"/>
      <c r="C14" s="52"/>
      <c r="D14" s="52"/>
      <c r="E14" s="52"/>
      <c r="F14" s="52"/>
    </row>
    <row r="15" spans="1:6" ht="20.05" customHeight="1" x14ac:dyDescent="0.2">
      <c r="A15" s="63"/>
      <c r="B15" s="136" t="s">
        <v>118</v>
      </c>
      <c r="C15" s="137"/>
      <c r="D15" s="56"/>
      <c r="E15" s="136" t="s">
        <v>119</v>
      </c>
      <c r="F15" s="138"/>
    </row>
    <row r="16" spans="1:6" ht="20.05" customHeight="1" x14ac:dyDescent="0.2">
      <c r="A16" s="64" t="s">
        <v>127</v>
      </c>
      <c r="B16" s="134"/>
      <c r="C16" s="134"/>
      <c r="D16" s="57"/>
      <c r="E16" s="134"/>
      <c r="F16" s="135"/>
    </row>
    <row r="17" spans="1:6" ht="20.05" customHeight="1" x14ac:dyDescent="0.2">
      <c r="A17" s="64" t="s">
        <v>114</v>
      </c>
      <c r="B17" s="134"/>
      <c r="C17" s="134"/>
      <c r="D17" s="57"/>
      <c r="E17" s="134"/>
      <c r="F17" s="135"/>
    </row>
    <row r="18" spans="1:6" ht="20.05" customHeight="1" x14ac:dyDescent="0.2">
      <c r="A18" s="64" t="s">
        <v>115</v>
      </c>
      <c r="B18" s="134"/>
      <c r="C18" s="134"/>
      <c r="D18" s="57"/>
      <c r="E18" s="134"/>
      <c r="F18" s="135"/>
    </row>
    <row r="19" spans="1:6" ht="20.05" customHeight="1" x14ac:dyDescent="0.2">
      <c r="A19" s="64" t="s">
        <v>116</v>
      </c>
      <c r="B19" s="134"/>
      <c r="C19" s="134"/>
      <c r="D19" s="57"/>
      <c r="E19" s="134"/>
      <c r="F19" s="135"/>
    </row>
    <row r="20" spans="1:6" ht="20.05" customHeight="1" x14ac:dyDescent="0.2">
      <c r="A20" s="64" t="s">
        <v>120</v>
      </c>
      <c r="B20" s="134"/>
      <c r="C20" s="134"/>
      <c r="D20" s="57"/>
      <c r="E20" s="134"/>
      <c r="F20" s="135"/>
    </row>
    <row r="21" spans="1:6" ht="20.05" customHeight="1" thickBot="1" x14ac:dyDescent="0.25">
      <c r="A21" s="65" t="s">
        <v>121</v>
      </c>
      <c r="B21" s="132"/>
      <c r="C21" s="132"/>
      <c r="D21" s="58"/>
      <c r="E21" s="132"/>
      <c r="F21" s="133"/>
    </row>
    <row r="22" spans="1:6" ht="20.05" customHeight="1" thickBot="1" x14ac:dyDescent="0.25"/>
    <row r="23" spans="1:6" ht="20.05" customHeight="1" x14ac:dyDescent="0.2">
      <c r="A23" s="63"/>
      <c r="B23" s="136" t="s">
        <v>118</v>
      </c>
      <c r="C23" s="137"/>
      <c r="D23" s="56"/>
      <c r="E23" s="136" t="s">
        <v>119</v>
      </c>
      <c r="F23" s="138"/>
    </row>
    <row r="24" spans="1:6" ht="20.05" customHeight="1" x14ac:dyDescent="0.2">
      <c r="A24" s="64" t="s">
        <v>122</v>
      </c>
      <c r="B24" s="134"/>
      <c r="C24" s="134"/>
      <c r="D24" s="57"/>
      <c r="E24" s="134"/>
      <c r="F24" s="135"/>
    </row>
    <row r="25" spans="1:6" ht="20.05" customHeight="1" x14ac:dyDescent="0.2">
      <c r="A25" s="64" t="s">
        <v>114</v>
      </c>
      <c r="B25" s="134"/>
      <c r="C25" s="134"/>
      <c r="D25" s="57"/>
      <c r="E25" s="134"/>
      <c r="F25" s="135"/>
    </row>
    <row r="26" spans="1:6" ht="20.05" customHeight="1" x14ac:dyDescent="0.2">
      <c r="A26" s="64" t="s">
        <v>115</v>
      </c>
      <c r="B26" s="134"/>
      <c r="C26" s="134"/>
      <c r="D26" s="57"/>
      <c r="E26" s="134"/>
      <c r="F26" s="135"/>
    </row>
    <row r="27" spans="1:6" ht="20.05" customHeight="1" x14ac:dyDescent="0.2">
      <c r="A27" s="64" t="s">
        <v>116</v>
      </c>
      <c r="B27" s="134"/>
      <c r="C27" s="134"/>
      <c r="D27" s="57"/>
      <c r="E27" s="134"/>
      <c r="F27" s="135"/>
    </row>
    <row r="28" spans="1:6" ht="20.05" customHeight="1" x14ac:dyDescent="0.2">
      <c r="A28" s="64" t="s">
        <v>117</v>
      </c>
      <c r="B28" s="134"/>
      <c r="C28" s="134"/>
      <c r="D28" s="57"/>
      <c r="E28" s="134"/>
      <c r="F28" s="135"/>
    </row>
    <row r="29" spans="1:6" ht="20.05" customHeight="1" x14ac:dyDescent="0.2">
      <c r="A29" s="64" t="s">
        <v>123</v>
      </c>
      <c r="B29" s="134"/>
      <c r="C29" s="134"/>
      <c r="D29" s="57"/>
      <c r="E29" s="134"/>
      <c r="F29" s="135"/>
    </row>
    <row r="30" spans="1:6" ht="20.05" customHeight="1" thickBot="1" x14ac:dyDescent="0.25">
      <c r="A30" s="65" t="s">
        <v>121</v>
      </c>
      <c r="B30" s="132"/>
      <c r="C30" s="132"/>
      <c r="D30" s="58"/>
      <c r="E30" s="132"/>
      <c r="F30" s="133"/>
    </row>
  </sheetData>
  <mergeCells count="39">
    <mergeCell ref="B10:F10"/>
    <mergeCell ref="B11:F11"/>
    <mergeCell ref="B12:F12"/>
    <mergeCell ref="B13:F13"/>
    <mergeCell ref="A2:F2"/>
    <mergeCell ref="B4:F4"/>
    <mergeCell ref="A5:A7"/>
    <mergeCell ref="B5:F7"/>
    <mergeCell ref="B8:F8"/>
    <mergeCell ref="B18:C18"/>
    <mergeCell ref="E18:F18"/>
    <mergeCell ref="B19:C19"/>
    <mergeCell ref="E19:F19"/>
    <mergeCell ref="B15:C15"/>
    <mergeCell ref="E15:F15"/>
    <mergeCell ref="B16:C16"/>
    <mergeCell ref="E16:F16"/>
    <mergeCell ref="B17:C17"/>
    <mergeCell ref="E17:F17"/>
    <mergeCell ref="B20:C20"/>
    <mergeCell ref="E20:F20"/>
    <mergeCell ref="B21:C21"/>
    <mergeCell ref="E21:F21"/>
    <mergeCell ref="B23:C23"/>
    <mergeCell ref="E23:F23"/>
    <mergeCell ref="B24:C24"/>
    <mergeCell ref="E24:F24"/>
    <mergeCell ref="B25:C25"/>
    <mergeCell ref="E25:F25"/>
    <mergeCell ref="B26:C26"/>
    <mergeCell ref="E26:F26"/>
    <mergeCell ref="B30:C30"/>
    <mergeCell ref="E30:F30"/>
    <mergeCell ref="B27:C27"/>
    <mergeCell ref="E27:F27"/>
    <mergeCell ref="B28:C28"/>
    <mergeCell ref="E28:F28"/>
    <mergeCell ref="B29:C29"/>
    <mergeCell ref="E29:F29"/>
  </mergeCells>
  <pageMargins left="0.7" right="0.7" top="0.75" bottom="0.75" header="0.3" footer="0.3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2FA57-8798-4342-89F7-BBBE3E30CEBF}">
  <sheetPr>
    <pageSetUpPr fitToPage="1"/>
  </sheetPr>
  <dimension ref="A1:AU291"/>
  <sheetViews>
    <sheetView showGridLines="0" topLeftCell="A28" zoomScale="85" zoomScaleNormal="85" zoomScaleSheetLayoutView="90" workbookViewId="0">
      <selection activeCell="A60" sqref="A60"/>
    </sheetView>
  </sheetViews>
  <sheetFormatPr baseColWidth="10" defaultColWidth="11.375" defaultRowHeight="12.9" x14ac:dyDescent="0.2"/>
  <cols>
    <col min="1" max="1" width="66.375" style="53" customWidth="1"/>
    <col min="2" max="2" width="73" style="53" bestFit="1" customWidth="1"/>
    <col min="3" max="3" width="63.625" style="53" customWidth="1"/>
    <col min="4" max="4" width="15" style="99" customWidth="1"/>
    <col min="5" max="47" width="11.375" style="99"/>
    <col min="48" max="16384" width="11.375" style="53"/>
  </cols>
  <sheetData>
    <row r="1" spans="1:47" ht="39.75" customHeight="1" x14ac:dyDescent="0.2">
      <c r="A1" s="183"/>
      <c r="B1" s="149"/>
      <c r="C1" s="77"/>
      <c r="D1" s="98"/>
    </row>
    <row r="2" spans="1:47" ht="32.950000000000003" customHeight="1" thickBot="1" x14ac:dyDescent="0.25">
      <c r="A2" s="183"/>
      <c r="B2" s="149"/>
      <c r="C2" s="77"/>
      <c r="D2" s="98"/>
    </row>
    <row r="3" spans="1:47" ht="50.95" customHeight="1" thickBot="1" x14ac:dyDescent="0.25">
      <c r="A3" s="155" t="s">
        <v>124</v>
      </c>
      <c r="B3" s="156"/>
      <c r="C3" s="157"/>
      <c r="D3" s="100"/>
    </row>
    <row r="4" spans="1:47" ht="20.05" customHeight="1" thickBot="1" x14ac:dyDescent="0.25">
      <c r="A4" s="77"/>
      <c r="B4" s="77"/>
      <c r="C4" s="77"/>
      <c r="D4" s="98"/>
    </row>
    <row r="5" spans="1:47" ht="32.1" customHeight="1" x14ac:dyDescent="0.2">
      <c r="A5" s="78" t="s">
        <v>111</v>
      </c>
      <c r="B5" s="167"/>
      <c r="C5" s="168"/>
      <c r="D5" s="98"/>
    </row>
    <row r="6" spans="1:47" ht="32.1" customHeight="1" x14ac:dyDescent="0.2">
      <c r="A6" s="79" t="s">
        <v>112</v>
      </c>
      <c r="B6" s="169"/>
      <c r="C6" s="170"/>
      <c r="D6" s="98"/>
    </row>
    <row r="7" spans="1:47" ht="32.1" customHeight="1" x14ac:dyDescent="0.2">
      <c r="A7" s="79" t="s">
        <v>113</v>
      </c>
      <c r="B7" s="169"/>
      <c r="C7" s="170"/>
      <c r="D7" s="98"/>
    </row>
    <row r="8" spans="1:47" ht="32.1" customHeight="1" thickBot="1" x14ac:dyDescent="0.25">
      <c r="A8" s="80" t="s">
        <v>188</v>
      </c>
      <c r="B8" s="171"/>
      <c r="C8" s="172"/>
      <c r="D8" s="98"/>
    </row>
    <row r="9" spans="1:47" s="88" customFormat="1" ht="32.1" customHeight="1" thickBot="1" x14ac:dyDescent="0.25">
      <c r="A9" s="81"/>
      <c r="B9" s="87"/>
      <c r="C9" s="87"/>
      <c r="D9" s="98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</row>
    <row r="10" spans="1:47" ht="32.1" customHeight="1" x14ac:dyDescent="0.2">
      <c r="A10" s="160" t="s">
        <v>187</v>
      </c>
      <c r="B10" s="161"/>
      <c r="C10" s="162"/>
      <c r="D10" s="98"/>
    </row>
    <row r="11" spans="1:47" ht="32.1" customHeight="1" x14ac:dyDescent="0.2">
      <c r="A11" s="82" t="s">
        <v>125</v>
      </c>
      <c r="B11" s="153"/>
      <c r="C11" s="154"/>
      <c r="D11" s="98"/>
    </row>
    <row r="12" spans="1:47" ht="32.1" customHeight="1" x14ac:dyDescent="0.2">
      <c r="A12" s="79" t="s">
        <v>126</v>
      </c>
      <c r="B12" s="153"/>
      <c r="C12" s="154"/>
      <c r="D12" s="98"/>
    </row>
    <row r="13" spans="1:47" ht="32.1" customHeight="1" x14ac:dyDescent="0.2">
      <c r="A13" s="79" t="s">
        <v>115</v>
      </c>
      <c r="B13" s="153"/>
      <c r="C13" s="154"/>
      <c r="D13" s="98"/>
    </row>
    <row r="14" spans="1:47" ht="32.1" customHeight="1" x14ac:dyDescent="0.2">
      <c r="A14" s="79" t="s">
        <v>116</v>
      </c>
      <c r="B14" s="153"/>
      <c r="C14" s="154"/>
      <c r="D14" s="98"/>
    </row>
    <row r="15" spans="1:47" ht="32.1" customHeight="1" x14ac:dyDescent="0.2">
      <c r="A15" s="173" t="s">
        <v>200</v>
      </c>
      <c r="B15" s="173"/>
      <c r="C15" s="173"/>
      <c r="D15" s="98"/>
    </row>
    <row r="16" spans="1:47" ht="32.1" customHeight="1" x14ac:dyDescent="0.2">
      <c r="A16" s="83" t="s">
        <v>189</v>
      </c>
      <c r="B16" s="169"/>
      <c r="C16" s="169"/>
      <c r="D16" s="98"/>
    </row>
    <row r="17" spans="1:47" ht="32.1" customHeight="1" x14ac:dyDescent="0.2">
      <c r="A17" s="83" t="s">
        <v>65</v>
      </c>
      <c r="B17" s="169"/>
      <c r="C17" s="169"/>
      <c r="D17" s="98"/>
    </row>
    <row r="18" spans="1:47" ht="32.1" customHeight="1" x14ac:dyDescent="0.2">
      <c r="A18" s="83" t="s">
        <v>197</v>
      </c>
      <c r="B18" s="169"/>
      <c r="C18" s="169"/>
      <c r="D18" s="98"/>
    </row>
    <row r="19" spans="1:47" ht="32.1" customHeight="1" x14ac:dyDescent="0.2">
      <c r="A19" s="83" t="s">
        <v>198</v>
      </c>
      <c r="B19" s="169"/>
      <c r="C19" s="169"/>
      <c r="D19" s="98"/>
    </row>
    <row r="20" spans="1:47" ht="32.1" customHeight="1" x14ac:dyDescent="0.2">
      <c r="A20" s="83" t="s">
        <v>199</v>
      </c>
      <c r="B20" s="169"/>
      <c r="C20" s="169"/>
      <c r="D20" s="98"/>
    </row>
    <row r="21" spans="1:47" ht="32.1" customHeight="1" x14ac:dyDescent="0.2">
      <c r="A21" s="83" t="s">
        <v>191</v>
      </c>
      <c r="B21" s="169"/>
      <c r="C21" s="169"/>
      <c r="D21" s="98"/>
    </row>
    <row r="22" spans="1:47" ht="32.1" customHeight="1" x14ac:dyDescent="0.2">
      <c r="A22" s="83" t="s">
        <v>192</v>
      </c>
      <c r="B22" s="169"/>
      <c r="C22" s="169"/>
      <c r="D22" s="98"/>
    </row>
    <row r="23" spans="1:47" ht="32.1" customHeight="1" x14ac:dyDescent="0.2">
      <c r="A23" s="83" t="s">
        <v>193</v>
      </c>
      <c r="B23" s="169"/>
      <c r="C23" s="169"/>
      <c r="D23" s="98"/>
    </row>
    <row r="24" spans="1:47" ht="32.1" customHeight="1" x14ac:dyDescent="0.2">
      <c r="A24" s="83" t="s">
        <v>201</v>
      </c>
      <c r="B24" s="169"/>
      <c r="C24" s="169"/>
      <c r="D24" s="98"/>
    </row>
    <row r="25" spans="1:47" ht="32.1" customHeight="1" thickBot="1" x14ac:dyDescent="0.25">
      <c r="A25" s="77"/>
      <c r="B25" s="77"/>
      <c r="C25" s="77"/>
      <c r="D25" s="98"/>
    </row>
    <row r="26" spans="1:47" ht="32.1" customHeight="1" x14ac:dyDescent="0.2">
      <c r="A26" s="160" t="s">
        <v>196</v>
      </c>
      <c r="B26" s="161"/>
      <c r="C26" s="162"/>
      <c r="D26" s="98"/>
    </row>
    <row r="27" spans="1:47" s="90" customFormat="1" ht="32.1" customHeight="1" x14ac:dyDescent="0.25">
      <c r="A27" s="84"/>
      <c r="B27" s="89" t="s">
        <v>118</v>
      </c>
      <c r="C27" s="93" t="s">
        <v>119</v>
      </c>
      <c r="D27" s="98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1"/>
      <c r="AT27" s="101"/>
      <c r="AU27" s="101"/>
    </row>
    <row r="28" spans="1:47" ht="32.1" customHeight="1" x14ac:dyDescent="0.2">
      <c r="A28" s="82" t="s">
        <v>127</v>
      </c>
      <c r="B28" s="54"/>
      <c r="C28" s="55"/>
      <c r="D28" s="98"/>
    </row>
    <row r="29" spans="1:47" ht="32.1" customHeight="1" x14ac:dyDescent="0.2">
      <c r="A29" s="82" t="s">
        <v>114</v>
      </c>
      <c r="B29" s="54"/>
      <c r="C29" s="55"/>
      <c r="D29" s="98"/>
    </row>
    <row r="30" spans="1:47" ht="32.1" customHeight="1" x14ac:dyDescent="0.2">
      <c r="A30" s="82" t="s">
        <v>115</v>
      </c>
      <c r="B30" s="54"/>
      <c r="C30" s="55"/>
      <c r="D30" s="98"/>
    </row>
    <row r="31" spans="1:47" ht="32.1" customHeight="1" x14ac:dyDescent="0.2">
      <c r="A31" s="82" t="s">
        <v>116</v>
      </c>
      <c r="B31" s="54"/>
      <c r="C31" s="55"/>
      <c r="D31" s="98"/>
    </row>
    <row r="32" spans="1:47" ht="32.1" customHeight="1" x14ac:dyDescent="0.2">
      <c r="A32" s="82" t="s">
        <v>120</v>
      </c>
      <c r="B32" s="54"/>
      <c r="C32" s="55"/>
      <c r="D32" s="98"/>
    </row>
    <row r="33" spans="1:4" ht="32.1" customHeight="1" x14ac:dyDescent="0.2">
      <c r="A33" s="82" t="s">
        <v>121</v>
      </c>
      <c r="B33" s="54"/>
      <c r="C33" s="55"/>
      <c r="D33" s="98"/>
    </row>
    <row r="34" spans="1:4" ht="30.1" customHeight="1" x14ac:dyDescent="0.2">
      <c r="A34" s="174" t="s">
        <v>194</v>
      </c>
      <c r="B34" s="175"/>
      <c r="C34" s="176"/>
      <c r="D34" s="98"/>
    </row>
    <row r="35" spans="1:4" ht="30.1" customHeight="1" x14ac:dyDescent="0.2">
      <c r="A35" s="82" t="s">
        <v>213</v>
      </c>
      <c r="B35" s="158"/>
      <c r="C35" s="159"/>
      <c r="D35" s="98"/>
    </row>
    <row r="36" spans="1:4" ht="30.1" customHeight="1" x14ac:dyDescent="0.2">
      <c r="A36" s="82" t="s">
        <v>212</v>
      </c>
      <c r="B36" s="158"/>
      <c r="C36" s="159"/>
      <c r="D36" s="98"/>
    </row>
    <row r="37" spans="1:4" ht="32.1" customHeight="1" x14ac:dyDescent="0.2">
      <c r="A37" s="82" t="s">
        <v>57</v>
      </c>
      <c r="B37" s="158"/>
      <c r="C37" s="159"/>
      <c r="D37" s="98"/>
    </row>
    <row r="38" spans="1:4" ht="32.1" customHeight="1" x14ac:dyDescent="0.2">
      <c r="A38" s="150" t="s">
        <v>58</v>
      </c>
      <c r="B38" s="91" t="s">
        <v>59</v>
      </c>
      <c r="C38" s="92"/>
      <c r="D38" s="98"/>
    </row>
    <row r="39" spans="1:4" ht="32.1" customHeight="1" x14ac:dyDescent="0.2">
      <c r="A39" s="151"/>
      <c r="B39" s="91" t="s">
        <v>60</v>
      </c>
      <c r="C39" s="92"/>
      <c r="D39" s="98"/>
    </row>
    <row r="40" spans="1:4" ht="32.1" customHeight="1" x14ac:dyDescent="0.2">
      <c r="A40" s="151"/>
      <c r="B40" s="91" t="s">
        <v>61</v>
      </c>
      <c r="C40" s="92"/>
      <c r="D40" s="98"/>
    </row>
    <row r="41" spans="1:4" ht="32.1" customHeight="1" x14ac:dyDescent="0.2">
      <c r="A41" s="151"/>
      <c r="B41" s="91" t="s">
        <v>62</v>
      </c>
      <c r="C41" s="92"/>
      <c r="D41" s="98"/>
    </row>
    <row r="42" spans="1:4" ht="32.1" customHeight="1" x14ac:dyDescent="0.2">
      <c r="A42" s="151"/>
      <c r="B42" s="91" t="s">
        <v>63</v>
      </c>
      <c r="C42" s="92"/>
      <c r="D42" s="98"/>
    </row>
    <row r="43" spans="1:4" ht="32.1" customHeight="1" x14ac:dyDescent="0.2">
      <c r="A43" s="151"/>
      <c r="B43" s="91" t="s">
        <v>64</v>
      </c>
      <c r="C43" s="92"/>
      <c r="D43" s="98"/>
    </row>
    <row r="44" spans="1:4" ht="32.1" customHeight="1" x14ac:dyDescent="0.2">
      <c r="A44" s="152"/>
      <c r="B44" s="91" t="s">
        <v>85</v>
      </c>
      <c r="C44" s="92"/>
      <c r="D44" s="98"/>
    </row>
    <row r="45" spans="1:4" ht="32.1" customHeight="1" x14ac:dyDescent="0.2">
      <c r="A45" s="94" t="s">
        <v>185</v>
      </c>
      <c r="B45" s="184"/>
      <c r="C45" s="185"/>
      <c r="D45" s="98"/>
    </row>
    <row r="46" spans="1:4" ht="32.1" customHeight="1" x14ac:dyDescent="0.2">
      <c r="A46" s="94" t="s">
        <v>186</v>
      </c>
      <c r="B46" s="184"/>
      <c r="C46" s="185"/>
      <c r="D46" s="98"/>
    </row>
    <row r="47" spans="1:4" ht="32.1" customHeight="1" x14ac:dyDescent="0.2">
      <c r="A47" s="94" t="s">
        <v>105</v>
      </c>
      <c r="B47" s="184"/>
      <c r="C47" s="185"/>
      <c r="D47" s="98"/>
    </row>
    <row r="48" spans="1:4" ht="30.1" customHeight="1" x14ac:dyDescent="0.2">
      <c r="A48" s="174" t="s">
        <v>214</v>
      </c>
      <c r="B48" s="175"/>
      <c r="C48" s="176"/>
      <c r="D48" s="98"/>
    </row>
    <row r="49" spans="1:4" ht="84.75" customHeight="1" x14ac:dyDescent="0.2">
      <c r="A49" s="94" t="s">
        <v>211</v>
      </c>
      <c r="B49" s="163"/>
      <c r="C49" s="164"/>
      <c r="D49" s="98"/>
    </row>
    <row r="50" spans="1:4" ht="32.1" customHeight="1" x14ac:dyDescent="0.2">
      <c r="A50" s="94" t="s">
        <v>209</v>
      </c>
      <c r="B50" s="163"/>
      <c r="C50" s="164"/>
      <c r="D50" s="98"/>
    </row>
    <row r="51" spans="1:4" ht="32.1" customHeight="1" x14ac:dyDescent="0.2">
      <c r="A51" s="94" t="s">
        <v>210</v>
      </c>
      <c r="B51" s="163"/>
      <c r="C51" s="164"/>
      <c r="D51" s="98"/>
    </row>
    <row r="52" spans="1:4" ht="32.1" customHeight="1" x14ac:dyDescent="0.2">
      <c r="A52" s="94" t="s">
        <v>195</v>
      </c>
      <c r="B52" s="163"/>
      <c r="C52" s="164"/>
      <c r="D52" s="98"/>
    </row>
    <row r="53" spans="1:4" ht="30.1" customHeight="1" x14ac:dyDescent="0.2">
      <c r="A53" s="174" t="s">
        <v>215</v>
      </c>
      <c r="B53" s="175"/>
      <c r="C53" s="176"/>
      <c r="D53" s="98"/>
    </row>
    <row r="54" spans="1:4" ht="63.7" customHeight="1" x14ac:dyDescent="0.2">
      <c r="A54" s="94" t="s">
        <v>190</v>
      </c>
      <c r="B54" s="163"/>
      <c r="C54" s="164"/>
      <c r="D54" s="98"/>
    </row>
    <row r="55" spans="1:4" ht="32.1" customHeight="1" x14ac:dyDescent="0.2">
      <c r="A55" s="77"/>
      <c r="B55" s="77"/>
      <c r="C55" s="77"/>
      <c r="D55" s="98"/>
    </row>
    <row r="56" spans="1:4" ht="24.8" customHeight="1" x14ac:dyDescent="0.2">
      <c r="A56" s="165" t="s">
        <v>106</v>
      </c>
      <c r="B56" s="166"/>
      <c r="C56" s="166"/>
    </row>
    <row r="57" spans="1:4" ht="30.1" customHeight="1" x14ac:dyDescent="0.2">
      <c r="A57" s="85" t="s">
        <v>107</v>
      </c>
      <c r="B57" s="179" t="s">
        <v>216</v>
      </c>
      <c r="C57" s="180"/>
    </row>
    <row r="58" spans="1:4" ht="59.95" customHeight="1" x14ac:dyDescent="0.2">
      <c r="A58" s="86" t="s">
        <v>202</v>
      </c>
      <c r="B58" s="148"/>
      <c r="C58" s="148"/>
    </row>
    <row r="59" spans="1:4" ht="30.1" customHeight="1" x14ac:dyDescent="0.2">
      <c r="A59" s="181" t="s">
        <v>108</v>
      </c>
      <c r="B59" s="182"/>
      <c r="C59" s="182"/>
    </row>
    <row r="60" spans="1:4" ht="59.95" customHeight="1" x14ac:dyDescent="0.2">
      <c r="A60" s="86" t="s">
        <v>203</v>
      </c>
      <c r="B60" s="148"/>
      <c r="C60" s="148"/>
    </row>
    <row r="61" spans="1:4" ht="59.95" customHeight="1" x14ac:dyDescent="0.2">
      <c r="A61" s="86" t="s">
        <v>204</v>
      </c>
      <c r="B61" s="148"/>
      <c r="C61" s="148"/>
    </row>
    <row r="62" spans="1:4" ht="30.1" customHeight="1" x14ac:dyDescent="0.2">
      <c r="A62" s="177" t="s">
        <v>109</v>
      </c>
      <c r="B62" s="178"/>
      <c r="C62" s="178"/>
    </row>
    <row r="63" spans="1:4" ht="74.75" customHeight="1" x14ac:dyDescent="0.2">
      <c r="A63" s="86" t="s">
        <v>205</v>
      </c>
      <c r="B63" s="148"/>
      <c r="C63" s="148"/>
    </row>
    <row r="64" spans="1:4" ht="70" customHeight="1" x14ac:dyDescent="0.2">
      <c r="A64" s="86" t="s">
        <v>206</v>
      </c>
      <c r="B64" s="148"/>
      <c r="C64" s="148"/>
    </row>
    <row r="65" spans="1:5" ht="78.8" customHeight="1" x14ac:dyDescent="0.2">
      <c r="A65" s="86" t="s">
        <v>257</v>
      </c>
      <c r="B65" s="148"/>
      <c r="C65" s="148"/>
    </row>
    <row r="66" spans="1:5" ht="30.1" customHeight="1" x14ac:dyDescent="0.2">
      <c r="A66" s="177" t="s">
        <v>110</v>
      </c>
      <c r="B66" s="178"/>
      <c r="C66" s="178"/>
    </row>
    <row r="67" spans="1:5" ht="59.95" customHeight="1" x14ac:dyDescent="0.2">
      <c r="A67" s="86" t="s">
        <v>207</v>
      </c>
      <c r="B67" s="148"/>
      <c r="C67" s="148"/>
    </row>
    <row r="68" spans="1:5" ht="123.65" customHeight="1" x14ac:dyDescent="0.2">
      <c r="A68" s="86" t="s">
        <v>208</v>
      </c>
      <c r="B68" s="148"/>
      <c r="C68" s="148"/>
    </row>
    <row r="70" spans="1:5" x14ac:dyDescent="0.2">
      <c r="B70" s="96"/>
      <c r="C70" s="96"/>
      <c r="D70" s="102"/>
      <c r="E70" s="102"/>
    </row>
    <row r="71" spans="1:5" x14ac:dyDescent="0.2">
      <c r="B71" s="96"/>
      <c r="C71" s="96"/>
      <c r="D71" s="102"/>
      <c r="E71" s="102"/>
    </row>
    <row r="72" spans="1:5" ht="34.5" customHeight="1" x14ac:dyDescent="0.2">
      <c r="C72" s="95" t="s">
        <v>86</v>
      </c>
      <c r="D72" s="103"/>
      <c r="E72" s="103"/>
    </row>
    <row r="73" spans="1:5" ht="101.25" customHeight="1" x14ac:dyDescent="0.2">
      <c r="C73" s="97" t="s">
        <v>87</v>
      </c>
      <c r="D73" s="104"/>
      <c r="E73" s="104"/>
    </row>
    <row r="74" spans="1:5" x14ac:dyDescent="0.2">
      <c r="B74" s="96"/>
      <c r="C74" s="96"/>
      <c r="D74" s="102"/>
      <c r="E74" s="102"/>
    </row>
    <row r="75" spans="1:5" x14ac:dyDescent="0.2">
      <c r="B75" s="96"/>
      <c r="C75" s="96"/>
      <c r="D75" s="102"/>
      <c r="E75" s="102"/>
    </row>
    <row r="76" spans="1:5" s="99" customFormat="1" x14ac:dyDescent="0.2">
      <c r="B76" s="102"/>
      <c r="C76" s="102"/>
      <c r="D76" s="102"/>
      <c r="E76" s="102"/>
    </row>
    <row r="77" spans="1:5" s="99" customFormat="1" x14ac:dyDescent="0.2">
      <c r="B77" s="102"/>
      <c r="C77" s="102"/>
      <c r="D77" s="102"/>
      <c r="E77" s="102"/>
    </row>
    <row r="78" spans="1:5" s="99" customFormat="1" x14ac:dyDescent="0.2"/>
    <row r="79" spans="1:5" s="99" customFormat="1" x14ac:dyDescent="0.2"/>
    <row r="80" spans="1:5" s="99" customFormat="1" x14ac:dyDescent="0.2"/>
    <row r="81" s="99" customFormat="1" x14ac:dyDescent="0.2"/>
    <row r="82" s="99" customFormat="1" x14ac:dyDescent="0.2"/>
    <row r="83" s="99" customFormat="1" x14ac:dyDescent="0.2"/>
    <row r="84" s="99" customFormat="1" x14ac:dyDescent="0.2"/>
    <row r="85" s="99" customFormat="1" x14ac:dyDescent="0.2"/>
    <row r="86" s="99" customFormat="1" x14ac:dyDescent="0.2"/>
    <row r="87" s="99" customFormat="1" x14ac:dyDescent="0.2"/>
    <row r="88" s="99" customFormat="1" x14ac:dyDescent="0.2"/>
    <row r="89" s="99" customFormat="1" x14ac:dyDescent="0.2"/>
    <row r="90" s="99" customFormat="1" x14ac:dyDescent="0.2"/>
    <row r="91" s="99" customFormat="1" x14ac:dyDescent="0.2"/>
    <row r="92" s="99" customFormat="1" x14ac:dyDescent="0.2"/>
    <row r="93" s="99" customFormat="1" x14ac:dyDescent="0.2"/>
    <row r="94" s="99" customFormat="1" x14ac:dyDescent="0.2"/>
    <row r="95" s="99" customFormat="1" x14ac:dyDescent="0.2"/>
    <row r="96" s="99" customFormat="1" x14ac:dyDescent="0.2"/>
    <row r="97" s="99" customFormat="1" x14ac:dyDescent="0.2"/>
    <row r="98" s="99" customFormat="1" x14ac:dyDescent="0.2"/>
    <row r="99" s="99" customFormat="1" x14ac:dyDescent="0.2"/>
    <row r="100" s="99" customFormat="1" x14ac:dyDescent="0.2"/>
    <row r="101" s="99" customFormat="1" x14ac:dyDescent="0.2"/>
    <row r="102" s="99" customFormat="1" x14ac:dyDescent="0.2"/>
    <row r="103" s="99" customFormat="1" x14ac:dyDescent="0.2"/>
    <row r="104" s="99" customFormat="1" x14ac:dyDescent="0.2"/>
    <row r="105" s="99" customFormat="1" x14ac:dyDescent="0.2"/>
    <row r="106" s="99" customFormat="1" x14ac:dyDescent="0.2"/>
    <row r="107" s="99" customFormat="1" x14ac:dyDescent="0.2"/>
    <row r="108" s="99" customFormat="1" x14ac:dyDescent="0.2"/>
    <row r="109" s="99" customFormat="1" x14ac:dyDescent="0.2"/>
    <row r="110" s="99" customFormat="1" x14ac:dyDescent="0.2"/>
    <row r="111" s="99" customFormat="1" x14ac:dyDescent="0.2"/>
    <row r="112" s="99" customFormat="1" x14ac:dyDescent="0.2"/>
    <row r="113" s="99" customFormat="1" x14ac:dyDescent="0.2"/>
    <row r="114" s="99" customFormat="1" x14ac:dyDescent="0.2"/>
    <row r="115" s="99" customFormat="1" x14ac:dyDescent="0.2"/>
    <row r="116" s="99" customFormat="1" x14ac:dyDescent="0.2"/>
    <row r="117" s="99" customFormat="1" x14ac:dyDescent="0.2"/>
    <row r="118" s="99" customFormat="1" x14ac:dyDescent="0.2"/>
    <row r="119" s="99" customFormat="1" x14ac:dyDescent="0.2"/>
    <row r="120" s="99" customFormat="1" x14ac:dyDescent="0.2"/>
    <row r="121" s="99" customFormat="1" x14ac:dyDescent="0.2"/>
    <row r="122" s="99" customFormat="1" x14ac:dyDescent="0.2"/>
    <row r="123" s="99" customFormat="1" x14ac:dyDescent="0.2"/>
    <row r="124" s="99" customFormat="1" x14ac:dyDescent="0.2"/>
    <row r="125" s="99" customFormat="1" x14ac:dyDescent="0.2"/>
    <row r="126" s="99" customFormat="1" x14ac:dyDescent="0.2"/>
    <row r="127" s="99" customFormat="1" x14ac:dyDescent="0.2"/>
    <row r="128" s="99" customFormat="1" x14ac:dyDescent="0.2"/>
    <row r="129" s="99" customFormat="1" x14ac:dyDescent="0.2"/>
    <row r="130" s="99" customFormat="1" x14ac:dyDescent="0.2"/>
    <row r="131" s="99" customFormat="1" x14ac:dyDescent="0.2"/>
    <row r="132" s="99" customFormat="1" x14ac:dyDescent="0.2"/>
    <row r="133" s="99" customFormat="1" x14ac:dyDescent="0.2"/>
    <row r="134" s="99" customFormat="1" x14ac:dyDescent="0.2"/>
    <row r="135" s="99" customFormat="1" x14ac:dyDescent="0.2"/>
    <row r="136" s="99" customFormat="1" x14ac:dyDescent="0.2"/>
    <row r="137" s="99" customFormat="1" x14ac:dyDescent="0.2"/>
    <row r="138" s="99" customFormat="1" x14ac:dyDescent="0.2"/>
    <row r="139" s="99" customFormat="1" x14ac:dyDescent="0.2"/>
    <row r="140" s="99" customFormat="1" x14ac:dyDescent="0.2"/>
    <row r="141" s="99" customFormat="1" x14ac:dyDescent="0.2"/>
    <row r="142" s="99" customFormat="1" x14ac:dyDescent="0.2"/>
    <row r="143" s="99" customFormat="1" x14ac:dyDescent="0.2"/>
    <row r="144" s="99" customFormat="1" x14ac:dyDescent="0.2"/>
    <row r="145" s="99" customFormat="1" x14ac:dyDescent="0.2"/>
    <row r="146" s="99" customFormat="1" x14ac:dyDescent="0.2"/>
    <row r="147" s="99" customFormat="1" x14ac:dyDescent="0.2"/>
    <row r="148" s="99" customFormat="1" x14ac:dyDescent="0.2"/>
    <row r="149" s="99" customFormat="1" x14ac:dyDescent="0.2"/>
    <row r="150" s="99" customFormat="1" x14ac:dyDescent="0.2"/>
    <row r="151" s="99" customFormat="1" x14ac:dyDescent="0.2"/>
    <row r="152" s="99" customFormat="1" x14ac:dyDescent="0.2"/>
    <row r="153" s="99" customFormat="1" x14ac:dyDescent="0.2"/>
    <row r="154" s="99" customFormat="1" x14ac:dyDescent="0.2"/>
    <row r="155" s="99" customFormat="1" x14ac:dyDescent="0.2"/>
    <row r="156" s="99" customFormat="1" x14ac:dyDescent="0.2"/>
    <row r="157" s="99" customFormat="1" x14ac:dyDescent="0.2"/>
    <row r="158" s="99" customFormat="1" x14ac:dyDescent="0.2"/>
    <row r="159" s="99" customFormat="1" x14ac:dyDescent="0.2"/>
    <row r="160" s="99" customFormat="1" x14ac:dyDescent="0.2"/>
    <row r="161" s="99" customFormat="1" x14ac:dyDescent="0.2"/>
    <row r="162" s="99" customFormat="1" x14ac:dyDescent="0.2"/>
    <row r="163" s="99" customFormat="1" x14ac:dyDescent="0.2"/>
    <row r="164" s="99" customFormat="1" x14ac:dyDescent="0.2"/>
    <row r="165" s="99" customFormat="1" x14ac:dyDescent="0.2"/>
    <row r="166" s="99" customFormat="1" x14ac:dyDescent="0.2"/>
    <row r="167" s="99" customFormat="1" x14ac:dyDescent="0.2"/>
    <row r="168" s="99" customFormat="1" x14ac:dyDescent="0.2"/>
    <row r="169" s="99" customFormat="1" x14ac:dyDescent="0.2"/>
    <row r="170" s="99" customFormat="1" x14ac:dyDescent="0.2"/>
    <row r="171" s="99" customFormat="1" x14ac:dyDescent="0.2"/>
    <row r="172" s="99" customFormat="1" x14ac:dyDescent="0.2"/>
    <row r="173" s="99" customFormat="1" x14ac:dyDescent="0.2"/>
    <row r="174" s="99" customFormat="1" x14ac:dyDescent="0.2"/>
    <row r="175" s="99" customFormat="1" x14ac:dyDescent="0.2"/>
    <row r="176" s="99" customFormat="1" x14ac:dyDescent="0.2"/>
    <row r="177" s="99" customFormat="1" x14ac:dyDescent="0.2"/>
    <row r="178" s="99" customFormat="1" x14ac:dyDescent="0.2"/>
    <row r="179" s="99" customFormat="1" x14ac:dyDescent="0.2"/>
    <row r="180" s="99" customFormat="1" x14ac:dyDescent="0.2"/>
    <row r="181" s="99" customFormat="1" x14ac:dyDescent="0.2"/>
    <row r="182" s="99" customFormat="1" x14ac:dyDescent="0.2"/>
    <row r="183" s="99" customFormat="1" x14ac:dyDescent="0.2"/>
    <row r="184" s="99" customFormat="1" x14ac:dyDescent="0.2"/>
    <row r="185" s="99" customFormat="1" x14ac:dyDescent="0.2"/>
    <row r="186" s="99" customFormat="1" x14ac:dyDescent="0.2"/>
    <row r="187" s="99" customFormat="1" x14ac:dyDescent="0.2"/>
    <row r="188" s="99" customFormat="1" x14ac:dyDescent="0.2"/>
    <row r="189" s="99" customFormat="1" x14ac:dyDescent="0.2"/>
    <row r="190" s="99" customFormat="1" x14ac:dyDescent="0.2"/>
    <row r="191" s="99" customFormat="1" x14ac:dyDescent="0.2"/>
    <row r="192" s="99" customFormat="1" x14ac:dyDescent="0.2"/>
    <row r="193" s="99" customFormat="1" x14ac:dyDescent="0.2"/>
    <row r="194" s="99" customFormat="1" x14ac:dyDescent="0.2"/>
    <row r="195" s="99" customFormat="1" x14ac:dyDescent="0.2"/>
    <row r="196" s="99" customFormat="1" x14ac:dyDescent="0.2"/>
    <row r="197" s="99" customFormat="1" x14ac:dyDescent="0.2"/>
    <row r="198" s="99" customFormat="1" x14ac:dyDescent="0.2"/>
    <row r="199" s="99" customFormat="1" x14ac:dyDescent="0.2"/>
    <row r="200" s="99" customFormat="1" x14ac:dyDescent="0.2"/>
    <row r="201" s="99" customFormat="1" x14ac:dyDescent="0.2"/>
    <row r="202" s="99" customFormat="1" x14ac:dyDescent="0.2"/>
    <row r="203" s="99" customFormat="1" x14ac:dyDescent="0.2"/>
    <row r="204" s="99" customFormat="1" x14ac:dyDescent="0.2"/>
    <row r="205" s="99" customFormat="1" x14ac:dyDescent="0.2"/>
    <row r="206" s="99" customFormat="1" x14ac:dyDescent="0.2"/>
    <row r="207" s="99" customFormat="1" x14ac:dyDescent="0.2"/>
    <row r="208" s="99" customFormat="1" x14ac:dyDescent="0.2"/>
    <row r="209" s="99" customFormat="1" x14ac:dyDescent="0.2"/>
    <row r="210" s="99" customFormat="1" x14ac:dyDescent="0.2"/>
    <row r="211" s="99" customFormat="1" x14ac:dyDescent="0.2"/>
    <row r="212" s="99" customFormat="1" x14ac:dyDescent="0.2"/>
    <row r="213" s="99" customFormat="1" x14ac:dyDescent="0.2"/>
    <row r="214" s="99" customFormat="1" x14ac:dyDescent="0.2"/>
    <row r="215" s="99" customFormat="1" x14ac:dyDescent="0.2"/>
    <row r="216" s="99" customFormat="1" x14ac:dyDescent="0.2"/>
    <row r="217" s="99" customFormat="1" x14ac:dyDescent="0.2"/>
    <row r="218" s="99" customFormat="1" x14ac:dyDescent="0.2"/>
    <row r="219" s="99" customFormat="1" x14ac:dyDescent="0.2"/>
    <row r="220" s="99" customFormat="1" x14ac:dyDescent="0.2"/>
    <row r="221" s="99" customFormat="1" x14ac:dyDescent="0.2"/>
    <row r="222" s="99" customFormat="1" x14ac:dyDescent="0.2"/>
    <row r="223" s="99" customFormat="1" x14ac:dyDescent="0.2"/>
    <row r="224" s="99" customFormat="1" x14ac:dyDescent="0.2"/>
    <row r="225" s="99" customFormat="1" x14ac:dyDescent="0.2"/>
    <row r="226" s="99" customFormat="1" x14ac:dyDescent="0.2"/>
    <row r="227" s="99" customFormat="1" x14ac:dyDescent="0.2"/>
    <row r="228" s="99" customFormat="1" x14ac:dyDescent="0.2"/>
    <row r="229" s="99" customFormat="1" x14ac:dyDescent="0.2"/>
    <row r="230" s="99" customFormat="1" x14ac:dyDescent="0.2"/>
    <row r="231" s="99" customFormat="1" x14ac:dyDescent="0.2"/>
    <row r="232" s="99" customFormat="1" x14ac:dyDescent="0.2"/>
    <row r="233" s="99" customFormat="1" x14ac:dyDescent="0.2"/>
    <row r="234" s="99" customFormat="1" x14ac:dyDescent="0.2"/>
    <row r="235" s="99" customFormat="1" x14ac:dyDescent="0.2"/>
    <row r="236" s="99" customFormat="1" x14ac:dyDescent="0.2"/>
    <row r="237" s="99" customFormat="1" x14ac:dyDescent="0.2"/>
    <row r="238" s="99" customFormat="1" x14ac:dyDescent="0.2"/>
    <row r="239" s="99" customFormat="1" x14ac:dyDescent="0.2"/>
    <row r="240" s="99" customFormat="1" x14ac:dyDescent="0.2"/>
    <row r="241" s="99" customFormat="1" x14ac:dyDescent="0.2"/>
    <row r="242" s="99" customFormat="1" x14ac:dyDescent="0.2"/>
    <row r="243" s="99" customFormat="1" x14ac:dyDescent="0.2"/>
    <row r="244" s="99" customFormat="1" x14ac:dyDescent="0.2"/>
    <row r="245" s="99" customFormat="1" x14ac:dyDescent="0.2"/>
    <row r="246" s="99" customFormat="1" x14ac:dyDescent="0.2"/>
    <row r="247" s="99" customFormat="1" x14ac:dyDescent="0.2"/>
    <row r="248" s="99" customFormat="1" x14ac:dyDescent="0.2"/>
    <row r="249" s="99" customFormat="1" x14ac:dyDescent="0.2"/>
    <row r="250" s="99" customFormat="1" x14ac:dyDescent="0.2"/>
    <row r="251" s="99" customFormat="1" x14ac:dyDescent="0.2"/>
    <row r="252" s="99" customFormat="1" x14ac:dyDescent="0.2"/>
    <row r="253" s="99" customFormat="1" x14ac:dyDescent="0.2"/>
    <row r="254" s="99" customFormat="1" x14ac:dyDescent="0.2"/>
    <row r="255" s="99" customFormat="1" x14ac:dyDescent="0.2"/>
    <row r="256" s="99" customFormat="1" x14ac:dyDescent="0.2"/>
    <row r="257" s="99" customFormat="1" x14ac:dyDescent="0.2"/>
    <row r="258" s="99" customFormat="1" x14ac:dyDescent="0.2"/>
    <row r="259" s="99" customFormat="1" x14ac:dyDescent="0.2"/>
    <row r="260" s="99" customFormat="1" x14ac:dyDescent="0.2"/>
    <row r="261" s="99" customFormat="1" x14ac:dyDescent="0.2"/>
    <row r="262" s="99" customFormat="1" x14ac:dyDescent="0.2"/>
    <row r="263" s="99" customFormat="1" x14ac:dyDescent="0.2"/>
    <row r="264" s="99" customFormat="1" x14ac:dyDescent="0.2"/>
    <row r="265" s="99" customFormat="1" x14ac:dyDescent="0.2"/>
    <row r="266" s="99" customFormat="1" x14ac:dyDescent="0.2"/>
    <row r="267" s="99" customFormat="1" x14ac:dyDescent="0.2"/>
    <row r="268" s="99" customFormat="1" x14ac:dyDescent="0.2"/>
    <row r="269" s="99" customFormat="1" x14ac:dyDescent="0.2"/>
    <row r="270" s="99" customFormat="1" x14ac:dyDescent="0.2"/>
    <row r="271" s="99" customFormat="1" x14ac:dyDescent="0.2"/>
    <row r="272" s="99" customFormat="1" x14ac:dyDescent="0.2"/>
    <row r="273" s="99" customFormat="1" x14ac:dyDescent="0.2"/>
    <row r="274" s="99" customFormat="1" x14ac:dyDescent="0.2"/>
    <row r="275" s="99" customFormat="1" x14ac:dyDescent="0.2"/>
    <row r="276" s="99" customFormat="1" x14ac:dyDescent="0.2"/>
    <row r="277" s="99" customFormat="1" x14ac:dyDescent="0.2"/>
    <row r="278" s="99" customFormat="1" x14ac:dyDescent="0.2"/>
    <row r="279" s="99" customFormat="1" x14ac:dyDescent="0.2"/>
    <row r="280" s="99" customFormat="1" x14ac:dyDescent="0.2"/>
    <row r="281" s="99" customFormat="1" x14ac:dyDescent="0.2"/>
    <row r="282" s="99" customFormat="1" x14ac:dyDescent="0.2"/>
    <row r="283" s="99" customFormat="1" x14ac:dyDescent="0.2"/>
    <row r="284" s="99" customFormat="1" x14ac:dyDescent="0.2"/>
    <row r="285" s="99" customFormat="1" x14ac:dyDescent="0.2"/>
    <row r="286" s="99" customFormat="1" x14ac:dyDescent="0.2"/>
    <row r="287" s="99" customFormat="1" x14ac:dyDescent="0.2"/>
    <row r="288" s="99" customFormat="1" x14ac:dyDescent="0.2"/>
    <row r="289" s="99" customFormat="1" x14ac:dyDescent="0.2"/>
    <row r="290" s="99" customFormat="1" x14ac:dyDescent="0.2"/>
    <row r="291" s="99" customFormat="1" x14ac:dyDescent="0.2"/>
  </sheetData>
  <mergeCells count="51">
    <mergeCell ref="A1:A2"/>
    <mergeCell ref="B45:C45"/>
    <mergeCell ref="B63:C63"/>
    <mergeCell ref="B64:C64"/>
    <mergeCell ref="B65:C65"/>
    <mergeCell ref="B46:C46"/>
    <mergeCell ref="B47:C47"/>
    <mergeCell ref="A48:C48"/>
    <mergeCell ref="B7:C7"/>
    <mergeCell ref="B16:C16"/>
    <mergeCell ref="B17:C17"/>
    <mergeCell ref="B18:C18"/>
    <mergeCell ref="B19:C19"/>
    <mergeCell ref="B21:C21"/>
    <mergeCell ref="B22:C22"/>
    <mergeCell ref="B23:C23"/>
    <mergeCell ref="A66:C66"/>
    <mergeCell ref="B52:C52"/>
    <mergeCell ref="B49:C49"/>
    <mergeCell ref="B50:C50"/>
    <mergeCell ref="B51:C51"/>
    <mergeCell ref="A53:C53"/>
    <mergeCell ref="B57:C57"/>
    <mergeCell ref="B60:C60"/>
    <mergeCell ref="B61:C61"/>
    <mergeCell ref="A59:C59"/>
    <mergeCell ref="B58:C58"/>
    <mergeCell ref="A62:C62"/>
    <mergeCell ref="A15:C15"/>
    <mergeCell ref="B20:C20"/>
    <mergeCell ref="B24:C24"/>
    <mergeCell ref="A34:C34"/>
    <mergeCell ref="B36:C36"/>
    <mergeCell ref="B35:C35"/>
    <mergeCell ref="A26:C26"/>
    <mergeCell ref="B67:C67"/>
    <mergeCell ref="B68:C68"/>
    <mergeCell ref="B1:B2"/>
    <mergeCell ref="A38:A44"/>
    <mergeCell ref="B13:C13"/>
    <mergeCell ref="A3:C3"/>
    <mergeCell ref="B37:C37"/>
    <mergeCell ref="A10:C10"/>
    <mergeCell ref="B54:C54"/>
    <mergeCell ref="A56:C56"/>
    <mergeCell ref="B14:C14"/>
    <mergeCell ref="B11:C11"/>
    <mergeCell ref="B12:C12"/>
    <mergeCell ref="B5:C5"/>
    <mergeCell ref="B6:C6"/>
    <mergeCell ref="B8:C8"/>
  </mergeCells>
  <dataValidations count="2">
    <dataValidation type="list" allowBlank="1" showInputMessage="1" showErrorMessage="1" sqref="B35:B37 C38:C43" xr:uid="{C4764843-4C33-42F1-8311-2219C1E5A81C}">
      <formula1>on</formula1>
    </dataValidation>
    <dataValidation type="list" allowBlank="1" showInputMessage="1" showErrorMessage="1" sqref="B8:C8" xr:uid="{176F3B8D-2760-4AC8-A2CB-53A542CE0C94}">
      <formula1>taille</formula1>
    </dataValidation>
  </dataValidations>
  <pageMargins left="0.25" right="0.25" top="0.75" bottom="0.75" header="0.3" footer="0.3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66"/>
  <sheetViews>
    <sheetView tabSelected="1" view="pageBreakPreview" zoomScale="55" zoomScaleNormal="100" zoomScaleSheetLayoutView="55" workbookViewId="0">
      <selection activeCell="P57" sqref="P57"/>
    </sheetView>
  </sheetViews>
  <sheetFormatPr baseColWidth="10" defaultColWidth="11.375" defaultRowHeight="13.6" x14ac:dyDescent="0.25"/>
  <cols>
    <col min="1" max="1" width="24.875" style="24" customWidth="1"/>
    <col min="2" max="2" width="119.25" style="24" customWidth="1"/>
    <col min="3" max="3" width="7.625" style="45" customWidth="1"/>
    <col min="4" max="4" width="10.75" style="24" customWidth="1"/>
    <col min="5" max="5" width="13.75" style="24" customWidth="1"/>
    <col min="6" max="6" width="25.75" style="24" customWidth="1"/>
    <col min="7" max="7" width="21.75" style="24" customWidth="1"/>
    <col min="8" max="8" width="19.75" style="24" customWidth="1"/>
    <col min="9" max="9" width="21.375" style="24" customWidth="1"/>
    <col min="10" max="10" width="25" style="24" customWidth="1"/>
    <col min="11" max="11" width="18" style="26" customWidth="1"/>
    <col min="12" max="12" width="12.75" style="27" customWidth="1"/>
    <col min="13" max="13" width="21.375" style="26" customWidth="1"/>
    <col min="14" max="14" width="16" style="26" customWidth="1"/>
    <col min="15" max="15" width="14.75" style="26" customWidth="1"/>
    <col min="16" max="16" width="10" style="26" bestFit="1" customWidth="1"/>
    <col min="17" max="17" width="32.25" style="26" customWidth="1"/>
    <col min="18" max="18" width="28.875" style="26" customWidth="1"/>
    <col min="19" max="19" width="18.125" style="24" customWidth="1"/>
    <col min="20" max="16384" width="11.375" style="24"/>
  </cols>
  <sheetData>
    <row r="1" spans="1:19" ht="79.5" customHeight="1" x14ac:dyDescent="0.25">
      <c r="A1" s="187" t="s">
        <v>217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</row>
    <row r="2" spans="1:19" ht="75.75" customHeight="1" x14ac:dyDescent="0.25">
      <c r="A2" s="188" t="s">
        <v>82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19" hidden="1" x14ac:dyDescent="0.25"/>
    <row r="4" spans="1:19" hidden="1" x14ac:dyDescent="0.25"/>
    <row r="5" spans="1:19" ht="22.6" customHeight="1" x14ac:dyDescent="0.25">
      <c r="A5" s="106" t="s">
        <v>91</v>
      </c>
      <c r="B5" s="105">
        <f>+BR!B5</f>
        <v>0</v>
      </c>
      <c r="C5" s="28"/>
      <c r="D5" s="193"/>
      <c r="E5" s="193"/>
      <c r="F5" s="193"/>
      <c r="G5" s="193"/>
      <c r="K5" s="24"/>
      <c r="L5" s="24"/>
      <c r="M5" s="24"/>
      <c r="N5" s="24"/>
      <c r="O5" s="24"/>
      <c r="P5" s="24"/>
      <c r="Q5" s="45"/>
      <c r="R5" s="24"/>
    </row>
    <row r="6" spans="1:19" s="29" customFormat="1" ht="145.55000000000001" customHeight="1" x14ac:dyDescent="0.25">
      <c r="A6" s="71" t="s">
        <v>94</v>
      </c>
      <c r="B6" s="71" t="s">
        <v>95</v>
      </c>
      <c r="C6" s="72" t="s">
        <v>177</v>
      </c>
      <c r="D6" s="71" t="s">
        <v>20</v>
      </c>
      <c r="E6" s="71" t="s">
        <v>21</v>
      </c>
      <c r="F6" s="71" t="s">
        <v>26</v>
      </c>
      <c r="G6" s="71" t="s">
        <v>27</v>
      </c>
      <c r="H6" s="71" t="s">
        <v>178</v>
      </c>
      <c r="I6" s="71" t="s">
        <v>36</v>
      </c>
      <c r="J6" s="71" t="s">
        <v>25</v>
      </c>
      <c r="K6" s="71" t="s">
        <v>24</v>
      </c>
      <c r="L6" s="71" t="s">
        <v>90</v>
      </c>
      <c r="M6" s="71" t="s">
        <v>23</v>
      </c>
      <c r="N6" s="71" t="s">
        <v>104</v>
      </c>
      <c r="O6" s="71" t="s">
        <v>28</v>
      </c>
      <c r="P6" s="72" t="s">
        <v>175</v>
      </c>
      <c r="Q6" s="71" t="s">
        <v>22</v>
      </c>
    </row>
    <row r="7" spans="1:19" ht="20.05" customHeight="1" x14ac:dyDescent="0.25">
      <c r="A7" s="30" t="s">
        <v>141</v>
      </c>
      <c r="B7" s="45" t="s">
        <v>98</v>
      </c>
      <c r="C7" s="24">
        <v>6</v>
      </c>
      <c r="D7" s="24" t="s">
        <v>30</v>
      </c>
      <c r="E7" s="31"/>
      <c r="F7" s="31"/>
      <c r="G7" s="31"/>
      <c r="H7" s="31"/>
      <c r="I7" s="32"/>
      <c r="J7" s="33"/>
      <c r="K7" s="34"/>
      <c r="L7" s="26">
        <f t="shared" ref="L7:L38" si="0">J7-(J7*K7)</f>
        <v>0</v>
      </c>
      <c r="M7" s="36" t="e">
        <f t="shared" ref="M7:M38" si="1">L7/H7</f>
        <v>#DIV/0!</v>
      </c>
      <c r="N7" s="49"/>
      <c r="O7" s="26" t="e">
        <f t="shared" ref="O7:O38" si="2">M7*C7</f>
        <v>#DIV/0!</v>
      </c>
      <c r="Q7" s="31"/>
      <c r="R7" s="24"/>
    </row>
    <row r="8" spans="1:19" ht="20.05" customHeight="1" x14ac:dyDescent="0.25">
      <c r="A8" s="30" t="s">
        <v>141</v>
      </c>
      <c r="B8" s="45" t="s">
        <v>179</v>
      </c>
      <c r="C8" s="24">
        <v>8</v>
      </c>
      <c r="D8" s="45" t="s">
        <v>30</v>
      </c>
      <c r="E8" s="31"/>
      <c r="F8" s="31"/>
      <c r="G8" s="31"/>
      <c r="H8" s="31"/>
      <c r="I8" s="32"/>
      <c r="J8" s="33"/>
      <c r="K8" s="34"/>
      <c r="L8" s="26">
        <f t="shared" si="0"/>
        <v>0</v>
      </c>
      <c r="M8" s="35" t="e">
        <f t="shared" si="1"/>
        <v>#DIV/0!</v>
      </c>
      <c r="N8" s="49"/>
      <c r="O8" s="26" t="e">
        <f t="shared" si="2"/>
        <v>#DIV/0!</v>
      </c>
      <c r="Q8" s="31"/>
      <c r="R8" s="24"/>
    </row>
    <row r="9" spans="1:19" ht="20.05" customHeight="1" x14ac:dyDescent="0.25">
      <c r="A9" s="30" t="s">
        <v>141</v>
      </c>
      <c r="B9" s="45" t="s">
        <v>3</v>
      </c>
      <c r="C9" s="24">
        <v>9</v>
      </c>
      <c r="D9" s="45" t="s">
        <v>30</v>
      </c>
      <c r="E9" s="31"/>
      <c r="F9" s="31"/>
      <c r="G9" s="31"/>
      <c r="H9" s="31"/>
      <c r="I9" s="32"/>
      <c r="J9" s="33"/>
      <c r="K9" s="34"/>
      <c r="L9" s="26">
        <f t="shared" si="0"/>
        <v>0</v>
      </c>
      <c r="M9" s="35" t="e">
        <f t="shared" si="1"/>
        <v>#DIV/0!</v>
      </c>
      <c r="N9" s="49"/>
      <c r="O9" s="26" t="e">
        <f t="shared" si="2"/>
        <v>#DIV/0!</v>
      </c>
      <c r="Q9" s="31"/>
      <c r="R9" s="24"/>
    </row>
    <row r="10" spans="1:19" ht="20.05" customHeight="1" x14ac:dyDescent="0.25">
      <c r="A10" s="30" t="s">
        <v>141</v>
      </c>
      <c r="B10" s="45" t="s">
        <v>180</v>
      </c>
      <c r="C10" s="24">
        <v>9</v>
      </c>
      <c r="D10" s="45" t="s">
        <v>30</v>
      </c>
      <c r="E10" s="31"/>
      <c r="F10" s="31"/>
      <c r="G10" s="31"/>
      <c r="H10" s="31"/>
      <c r="I10" s="32"/>
      <c r="J10" s="33"/>
      <c r="K10" s="34"/>
      <c r="L10" s="26">
        <f t="shared" si="0"/>
        <v>0</v>
      </c>
      <c r="M10" s="35" t="e">
        <f t="shared" si="1"/>
        <v>#DIV/0!</v>
      </c>
      <c r="N10" s="49"/>
      <c r="O10" s="26" t="e">
        <f t="shared" si="2"/>
        <v>#DIV/0!</v>
      </c>
      <c r="Q10" s="31"/>
      <c r="R10" s="24"/>
    </row>
    <row r="11" spans="1:19" ht="20.05" customHeight="1" x14ac:dyDescent="0.25">
      <c r="A11" s="30" t="s">
        <v>141</v>
      </c>
      <c r="B11" s="45" t="s">
        <v>5</v>
      </c>
      <c r="C11" s="24">
        <v>18</v>
      </c>
      <c r="D11" s="45" t="s">
        <v>30</v>
      </c>
      <c r="E11" s="31"/>
      <c r="F11" s="31"/>
      <c r="G11" s="31"/>
      <c r="H11" s="31"/>
      <c r="I11" s="32"/>
      <c r="J11" s="33"/>
      <c r="K11" s="34"/>
      <c r="L11" s="26">
        <f t="shared" si="0"/>
        <v>0</v>
      </c>
      <c r="M11" s="35" t="e">
        <f t="shared" si="1"/>
        <v>#DIV/0!</v>
      </c>
      <c r="N11" s="49"/>
      <c r="O11" s="26" t="e">
        <f t="shared" si="2"/>
        <v>#DIV/0!</v>
      </c>
      <c r="Q11" s="31"/>
      <c r="R11" s="24"/>
    </row>
    <row r="12" spans="1:19" ht="20.05" customHeight="1" x14ac:dyDescent="0.25">
      <c r="A12" s="30" t="s">
        <v>141</v>
      </c>
      <c r="B12" s="45" t="s">
        <v>181</v>
      </c>
      <c r="C12" s="24">
        <v>38</v>
      </c>
      <c r="D12" s="45" t="s">
        <v>30</v>
      </c>
      <c r="E12" s="31"/>
      <c r="F12" s="31"/>
      <c r="G12" s="31"/>
      <c r="H12" s="31"/>
      <c r="I12" s="32"/>
      <c r="J12" s="33"/>
      <c r="K12" s="34"/>
      <c r="L12" s="26">
        <f t="shared" si="0"/>
        <v>0</v>
      </c>
      <c r="M12" s="35" t="e">
        <f t="shared" si="1"/>
        <v>#DIV/0!</v>
      </c>
      <c r="N12" s="49"/>
      <c r="O12" s="26" t="e">
        <f t="shared" si="2"/>
        <v>#DIV/0!</v>
      </c>
      <c r="Q12" s="31"/>
      <c r="R12" s="24"/>
    </row>
    <row r="13" spans="1:19" ht="20.05" customHeight="1" x14ac:dyDescent="0.25">
      <c r="A13" s="30" t="s">
        <v>141</v>
      </c>
      <c r="B13" s="45" t="s">
        <v>4</v>
      </c>
      <c r="C13" s="24">
        <v>66</v>
      </c>
      <c r="D13" s="45" t="s">
        <v>30</v>
      </c>
      <c r="E13" s="31"/>
      <c r="F13" s="31"/>
      <c r="G13" s="31"/>
      <c r="H13" s="31"/>
      <c r="I13" s="32"/>
      <c r="J13" s="33"/>
      <c r="K13" s="34"/>
      <c r="L13" s="26">
        <f t="shared" si="0"/>
        <v>0</v>
      </c>
      <c r="M13" s="35" t="e">
        <f t="shared" si="1"/>
        <v>#DIV/0!</v>
      </c>
      <c r="N13" s="49"/>
      <c r="O13" s="26" t="e">
        <f t="shared" si="2"/>
        <v>#DIV/0!</v>
      </c>
      <c r="Q13" s="31"/>
      <c r="R13" s="24"/>
    </row>
    <row r="14" spans="1:19" ht="20.05" customHeight="1" x14ac:dyDescent="0.25">
      <c r="A14" s="40" t="s">
        <v>139</v>
      </c>
      <c r="B14" s="48" t="s">
        <v>130</v>
      </c>
      <c r="C14" s="24">
        <v>55</v>
      </c>
      <c r="D14" s="45" t="s">
        <v>29</v>
      </c>
      <c r="E14" s="31"/>
      <c r="F14" s="31"/>
      <c r="G14" s="31"/>
      <c r="H14" s="31"/>
      <c r="I14" s="39"/>
      <c r="J14" s="33"/>
      <c r="K14" s="34"/>
      <c r="L14" s="26">
        <f t="shared" si="0"/>
        <v>0</v>
      </c>
      <c r="M14" s="35" t="e">
        <f t="shared" si="1"/>
        <v>#DIV/0!</v>
      </c>
      <c r="N14" s="50"/>
      <c r="O14" s="26" t="e">
        <f t="shared" si="2"/>
        <v>#DIV/0!</v>
      </c>
      <c r="P14" s="26" t="s">
        <v>37</v>
      </c>
      <c r="Q14" s="31"/>
      <c r="R14" s="24"/>
    </row>
    <row r="15" spans="1:19" ht="20.05" customHeight="1" x14ac:dyDescent="0.25">
      <c r="A15" s="40" t="s">
        <v>139</v>
      </c>
      <c r="B15" s="41" t="s">
        <v>128</v>
      </c>
      <c r="C15" s="45">
        <v>94</v>
      </c>
      <c r="D15" s="45" t="s">
        <v>29</v>
      </c>
      <c r="E15" s="31"/>
      <c r="F15" s="31"/>
      <c r="G15" s="31"/>
      <c r="H15" s="31"/>
      <c r="I15" s="39"/>
      <c r="J15" s="33"/>
      <c r="K15" s="34"/>
      <c r="L15" s="26">
        <f t="shared" si="0"/>
        <v>0</v>
      </c>
      <c r="M15" s="35" t="e">
        <f t="shared" si="1"/>
        <v>#DIV/0!</v>
      </c>
      <c r="N15" s="50"/>
      <c r="O15" s="26" t="e">
        <f t="shared" si="2"/>
        <v>#DIV/0!</v>
      </c>
      <c r="P15" s="26" t="s">
        <v>37</v>
      </c>
      <c r="Q15" s="31"/>
      <c r="R15" s="24"/>
    </row>
    <row r="16" spans="1:19" ht="20.05" customHeight="1" x14ac:dyDescent="0.25">
      <c r="A16" s="40" t="s">
        <v>139</v>
      </c>
      <c r="B16" s="23" t="s">
        <v>93</v>
      </c>
      <c r="C16" s="24">
        <v>188</v>
      </c>
      <c r="D16" s="45" t="s">
        <v>29</v>
      </c>
      <c r="E16" s="31"/>
      <c r="F16" s="31"/>
      <c r="G16" s="31"/>
      <c r="H16" s="31"/>
      <c r="I16" s="39"/>
      <c r="J16" s="33"/>
      <c r="K16" s="34"/>
      <c r="L16" s="26">
        <f t="shared" si="0"/>
        <v>0</v>
      </c>
      <c r="M16" s="35" t="e">
        <f t="shared" si="1"/>
        <v>#DIV/0!</v>
      </c>
      <c r="N16" s="50"/>
      <c r="O16" s="26" t="e">
        <f t="shared" si="2"/>
        <v>#DIV/0!</v>
      </c>
      <c r="Q16" s="31"/>
      <c r="R16" s="24"/>
    </row>
    <row r="17" spans="1:18" ht="20.05" customHeight="1" x14ac:dyDescent="0.25">
      <c r="A17" s="40" t="s">
        <v>139</v>
      </c>
      <c r="B17" s="41" t="s">
        <v>176</v>
      </c>
      <c r="C17" s="24">
        <v>94</v>
      </c>
      <c r="D17" s="24" t="s">
        <v>29</v>
      </c>
      <c r="E17" s="31"/>
      <c r="F17" s="31"/>
      <c r="G17" s="31"/>
      <c r="H17" s="31"/>
      <c r="I17" s="39"/>
      <c r="J17" s="33"/>
      <c r="K17" s="34"/>
      <c r="L17" s="26">
        <f t="shared" si="0"/>
        <v>0</v>
      </c>
      <c r="M17" s="35" t="e">
        <f t="shared" si="1"/>
        <v>#DIV/0!</v>
      </c>
      <c r="N17" s="50"/>
      <c r="O17" s="26" t="e">
        <f t="shared" si="2"/>
        <v>#DIV/0!</v>
      </c>
      <c r="P17" s="26" t="s">
        <v>37</v>
      </c>
      <c r="Q17" s="31"/>
      <c r="R17" s="24"/>
    </row>
    <row r="18" spans="1:18" ht="20.05" customHeight="1" x14ac:dyDescent="0.25">
      <c r="A18" s="40" t="s">
        <v>139</v>
      </c>
      <c r="B18" s="41" t="s">
        <v>129</v>
      </c>
      <c r="C18" s="24">
        <v>94</v>
      </c>
      <c r="D18" s="24" t="s">
        <v>29</v>
      </c>
      <c r="E18" s="31"/>
      <c r="F18" s="31"/>
      <c r="G18" s="31"/>
      <c r="H18" s="31"/>
      <c r="I18" s="39"/>
      <c r="J18" s="33"/>
      <c r="K18" s="34"/>
      <c r="L18" s="26">
        <f t="shared" si="0"/>
        <v>0</v>
      </c>
      <c r="M18" s="35" t="e">
        <f t="shared" si="1"/>
        <v>#DIV/0!</v>
      </c>
      <c r="N18" s="50"/>
      <c r="O18" s="26" t="e">
        <f t="shared" si="2"/>
        <v>#DIV/0!</v>
      </c>
      <c r="Q18" s="31"/>
      <c r="R18" s="24"/>
    </row>
    <row r="19" spans="1:18" s="45" customFormat="1" ht="20.05" customHeight="1" x14ac:dyDescent="0.25">
      <c r="A19" s="40" t="s">
        <v>140</v>
      </c>
      <c r="B19" s="23" t="s">
        <v>32</v>
      </c>
      <c r="C19" s="45">
        <f>78*150</f>
        <v>11700</v>
      </c>
      <c r="D19" s="23" t="s">
        <v>33</v>
      </c>
      <c r="E19" s="44"/>
      <c r="F19" s="44"/>
      <c r="G19" s="44"/>
      <c r="H19" s="44"/>
      <c r="I19" s="39"/>
      <c r="J19" s="46"/>
      <c r="K19" s="34"/>
      <c r="L19" s="26">
        <f t="shared" si="0"/>
        <v>0</v>
      </c>
      <c r="M19" s="35" t="e">
        <f t="shared" si="1"/>
        <v>#DIV/0!</v>
      </c>
      <c r="N19" s="50"/>
      <c r="O19" s="26" t="e">
        <f t="shared" si="2"/>
        <v>#DIV/0!</v>
      </c>
      <c r="P19" s="26"/>
      <c r="Q19" s="44"/>
    </row>
    <row r="20" spans="1:18" s="45" customFormat="1" ht="20.05" customHeight="1" x14ac:dyDescent="0.25">
      <c r="A20" s="37" t="s">
        <v>143</v>
      </c>
      <c r="B20" s="45" t="s">
        <v>158</v>
      </c>
      <c r="C20" s="45">
        <v>935</v>
      </c>
      <c r="D20" s="23" t="s">
        <v>34</v>
      </c>
      <c r="E20" s="44"/>
      <c r="F20" s="44"/>
      <c r="G20" s="44"/>
      <c r="H20" s="44"/>
      <c r="I20" s="39"/>
      <c r="J20" s="46"/>
      <c r="K20" s="34"/>
      <c r="L20" s="26">
        <f t="shared" si="0"/>
        <v>0</v>
      </c>
      <c r="M20" s="35" t="e">
        <f t="shared" si="1"/>
        <v>#DIV/0!</v>
      </c>
      <c r="N20" s="50"/>
      <c r="O20" s="26" t="e">
        <f t="shared" si="2"/>
        <v>#DIV/0!</v>
      </c>
      <c r="P20" s="26"/>
      <c r="Q20" s="44"/>
    </row>
    <row r="21" spans="1:18" ht="20.05" customHeight="1" x14ac:dyDescent="0.25">
      <c r="A21" s="37" t="s">
        <v>160</v>
      </c>
      <c r="B21" s="45" t="s">
        <v>166</v>
      </c>
      <c r="C21" s="24">
        <v>20</v>
      </c>
      <c r="D21" s="23" t="s">
        <v>30</v>
      </c>
      <c r="E21" s="31"/>
      <c r="F21" s="31"/>
      <c r="G21" s="31"/>
      <c r="H21" s="31"/>
      <c r="I21" s="39"/>
      <c r="J21" s="33"/>
      <c r="K21" s="34"/>
      <c r="L21" s="26">
        <f t="shared" si="0"/>
        <v>0</v>
      </c>
      <c r="M21" s="35" t="e">
        <f t="shared" si="1"/>
        <v>#DIV/0!</v>
      </c>
      <c r="N21" s="50" t="e">
        <f>+Tableau1[[#This Row],[Prix à l''unité / au litre / au kg en €HT]]/Tableau1[[#This Row],[Pourcentage de dilution préconisé (ex: pour un litre d''eau, rajouter 2,5ml de produit soit 0,25%)]]</f>
        <v>#DIV/0!</v>
      </c>
      <c r="O21" s="26" t="e">
        <f t="shared" si="2"/>
        <v>#DIV/0!</v>
      </c>
      <c r="Q21" s="31"/>
      <c r="R21" s="24"/>
    </row>
    <row r="22" spans="1:18" s="45" customFormat="1" ht="20.05" customHeight="1" x14ac:dyDescent="0.25">
      <c r="A22" s="37" t="s">
        <v>160</v>
      </c>
      <c r="B22" s="45" t="s">
        <v>167</v>
      </c>
      <c r="C22" s="45">
        <v>15</v>
      </c>
      <c r="D22" s="23" t="s">
        <v>30</v>
      </c>
      <c r="E22" s="44"/>
      <c r="F22" s="44"/>
      <c r="G22" s="44"/>
      <c r="H22" s="44"/>
      <c r="I22" s="39"/>
      <c r="J22" s="46"/>
      <c r="K22" s="34"/>
      <c r="L22" s="26">
        <f t="shared" si="0"/>
        <v>0</v>
      </c>
      <c r="M22" s="35" t="e">
        <f t="shared" si="1"/>
        <v>#DIV/0!</v>
      </c>
      <c r="N22" s="50" t="e">
        <f>+Tableau1[[#This Row],[Prix à l''unité / au litre / au kg en €HT]]/Tableau1[[#This Row],[Pourcentage de dilution préconisé (ex: pour un litre d''eau, rajouter 2,5ml de produit soit 0,25%)]]</f>
        <v>#DIV/0!</v>
      </c>
      <c r="O22" s="26" t="e">
        <f t="shared" si="2"/>
        <v>#DIV/0!</v>
      </c>
      <c r="P22" s="26"/>
      <c r="Q22" s="44"/>
    </row>
    <row r="23" spans="1:18" s="45" customFormat="1" ht="20.05" customHeight="1" x14ac:dyDescent="0.25">
      <c r="A23" s="37" t="s">
        <v>160</v>
      </c>
      <c r="B23" s="45" t="s">
        <v>39</v>
      </c>
      <c r="C23" s="45">
        <v>10</v>
      </c>
      <c r="D23" s="23" t="s">
        <v>30</v>
      </c>
      <c r="E23" s="44"/>
      <c r="F23" s="44"/>
      <c r="G23" s="44"/>
      <c r="H23" s="44"/>
      <c r="I23" s="39"/>
      <c r="J23" s="46"/>
      <c r="K23" s="34"/>
      <c r="L23" s="26">
        <f t="shared" si="0"/>
        <v>0</v>
      </c>
      <c r="M23" s="35" t="e">
        <f t="shared" si="1"/>
        <v>#DIV/0!</v>
      </c>
      <c r="N23" s="50" t="e">
        <f>+Tableau1[[#This Row],[Prix à l''unité / au litre / au kg en €HT]]/Tableau1[[#This Row],[Pourcentage de dilution préconisé (ex: pour un litre d''eau, rajouter 2,5ml de produit soit 0,25%)]]</f>
        <v>#DIV/0!</v>
      </c>
      <c r="O23" s="26" t="e">
        <f t="shared" si="2"/>
        <v>#DIV/0!</v>
      </c>
      <c r="P23" s="26"/>
      <c r="Q23" s="44"/>
    </row>
    <row r="24" spans="1:18" s="45" customFormat="1" ht="20.05" customHeight="1" x14ac:dyDescent="0.25">
      <c r="A24" s="37" t="s">
        <v>160</v>
      </c>
      <c r="B24" s="45" t="s">
        <v>168</v>
      </c>
      <c r="C24" s="45">
        <v>10</v>
      </c>
      <c r="D24" s="23" t="s">
        <v>30</v>
      </c>
      <c r="E24" s="44"/>
      <c r="F24" s="44"/>
      <c r="G24" s="44"/>
      <c r="H24" s="44"/>
      <c r="I24" s="39"/>
      <c r="J24" s="46"/>
      <c r="K24" s="34"/>
      <c r="L24" s="26">
        <f t="shared" si="0"/>
        <v>0</v>
      </c>
      <c r="M24" s="35" t="e">
        <f t="shared" si="1"/>
        <v>#DIV/0!</v>
      </c>
      <c r="N24" s="50" t="e">
        <f>+Tableau1[[#This Row],[Prix à l''unité / au litre / au kg en €HT]]/Tableau1[[#This Row],[Pourcentage de dilution préconisé (ex: pour un litre d''eau, rajouter 2,5ml de produit soit 0,25%)]]</f>
        <v>#DIV/0!</v>
      </c>
      <c r="O24" s="26" t="e">
        <f t="shared" si="2"/>
        <v>#DIV/0!</v>
      </c>
      <c r="P24" s="26"/>
      <c r="Q24" s="44"/>
    </row>
    <row r="25" spans="1:18" s="45" customFormat="1" ht="20.05" customHeight="1" x14ac:dyDescent="0.25">
      <c r="A25" s="37" t="s">
        <v>160</v>
      </c>
      <c r="B25" s="45" t="s">
        <v>38</v>
      </c>
      <c r="C25" s="45">
        <v>20</v>
      </c>
      <c r="D25" s="23" t="s">
        <v>30</v>
      </c>
      <c r="E25" s="44"/>
      <c r="F25" s="44"/>
      <c r="G25" s="44"/>
      <c r="H25" s="44"/>
      <c r="I25" s="39"/>
      <c r="J25" s="46"/>
      <c r="K25" s="34"/>
      <c r="L25" s="26">
        <f t="shared" si="0"/>
        <v>0</v>
      </c>
      <c r="M25" s="35" t="e">
        <f t="shared" si="1"/>
        <v>#DIV/0!</v>
      </c>
      <c r="N25" s="50" t="e">
        <f>+Tableau1[[#This Row],[Prix à l''unité / au litre / au kg en €HT]]/Tableau1[[#This Row],[Pourcentage de dilution préconisé (ex: pour un litre d''eau, rajouter 2,5ml de produit soit 0,25%)]]</f>
        <v>#DIV/0!</v>
      </c>
      <c r="O25" s="26" t="e">
        <f t="shared" si="2"/>
        <v>#DIV/0!</v>
      </c>
      <c r="P25" s="26"/>
      <c r="Q25" s="44"/>
    </row>
    <row r="26" spans="1:18" s="45" customFormat="1" ht="20.05" customHeight="1" x14ac:dyDescent="0.25">
      <c r="A26" s="37" t="s">
        <v>160</v>
      </c>
      <c r="B26" s="45" t="s">
        <v>171</v>
      </c>
      <c r="C26" s="45">
        <v>20</v>
      </c>
      <c r="D26" s="23" t="s">
        <v>30</v>
      </c>
      <c r="E26" s="44"/>
      <c r="F26" s="44"/>
      <c r="G26" s="44"/>
      <c r="H26" s="44"/>
      <c r="I26" s="39"/>
      <c r="J26" s="46"/>
      <c r="K26" s="34"/>
      <c r="L26" s="26">
        <f t="shared" si="0"/>
        <v>0</v>
      </c>
      <c r="M26" s="35" t="e">
        <f t="shared" si="1"/>
        <v>#DIV/0!</v>
      </c>
      <c r="N26" s="50" t="e">
        <f>+Tableau1[[#This Row],[Prix à l''unité / au litre / au kg en €HT]]/Tableau1[[#This Row],[Pourcentage de dilution préconisé (ex: pour un litre d''eau, rajouter 2,5ml de produit soit 0,25%)]]</f>
        <v>#DIV/0!</v>
      </c>
      <c r="O26" s="26" t="e">
        <f t="shared" si="2"/>
        <v>#DIV/0!</v>
      </c>
      <c r="P26" s="26"/>
      <c r="Q26" s="44"/>
    </row>
    <row r="27" spans="1:18" s="45" customFormat="1" ht="20.05" customHeight="1" x14ac:dyDescent="0.25">
      <c r="A27" s="37" t="s">
        <v>160</v>
      </c>
      <c r="B27" s="45" t="s">
        <v>169</v>
      </c>
      <c r="C27" s="45">
        <v>20</v>
      </c>
      <c r="D27" s="23" t="s">
        <v>30</v>
      </c>
      <c r="E27" s="44"/>
      <c r="F27" s="44"/>
      <c r="G27" s="44"/>
      <c r="H27" s="44"/>
      <c r="I27" s="39"/>
      <c r="J27" s="46"/>
      <c r="K27" s="34"/>
      <c r="L27" s="26">
        <f t="shared" si="0"/>
        <v>0</v>
      </c>
      <c r="M27" s="35" t="e">
        <f t="shared" si="1"/>
        <v>#DIV/0!</v>
      </c>
      <c r="N27" s="50" t="e">
        <f>+Tableau1[[#This Row],[Prix à l''unité / au litre / au kg en €HT]]/Tableau1[[#This Row],[Pourcentage de dilution préconisé (ex: pour un litre d''eau, rajouter 2,5ml de produit soit 0,25%)]]</f>
        <v>#DIV/0!</v>
      </c>
      <c r="O27" s="26" t="e">
        <f t="shared" si="2"/>
        <v>#DIV/0!</v>
      </c>
      <c r="P27" s="26"/>
      <c r="Q27" s="44"/>
    </row>
    <row r="28" spans="1:18" s="45" customFormat="1" ht="20.05" customHeight="1" x14ac:dyDescent="0.25">
      <c r="A28" s="37" t="s">
        <v>160</v>
      </c>
      <c r="B28" s="45" t="s">
        <v>170</v>
      </c>
      <c r="C28" s="45">
        <v>100</v>
      </c>
      <c r="D28" s="23" t="s">
        <v>30</v>
      </c>
      <c r="E28" s="44"/>
      <c r="F28" s="44"/>
      <c r="G28" s="44"/>
      <c r="H28" s="44"/>
      <c r="I28" s="39"/>
      <c r="J28" s="46"/>
      <c r="K28" s="34"/>
      <c r="L28" s="26">
        <f t="shared" si="0"/>
        <v>0</v>
      </c>
      <c r="M28" s="35" t="e">
        <f t="shared" si="1"/>
        <v>#DIV/0!</v>
      </c>
      <c r="N28" s="50" t="e">
        <f>+Tableau1[[#This Row],[Prix à l''unité / au litre / au kg en €HT]]/Tableau1[[#This Row],[Pourcentage de dilution préconisé (ex: pour un litre d''eau, rajouter 2,5ml de produit soit 0,25%)]]</f>
        <v>#DIV/0!</v>
      </c>
      <c r="O28" s="26" t="e">
        <f t="shared" si="2"/>
        <v>#DIV/0!</v>
      </c>
      <c r="P28" s="26"/>
      <c r="Q28" s="44"/>
    </row>
    <row r="29" spans="1:18" s="45" customFormat="1" ht="20.05" customHeight="1" x14ac:dyDescent="0.25">
      <c r="A29" s="37" t="s">
        <v>160</v>
      </c>
      <c r="B29" s="22" t="s">
        <v>43</v>
      </c>
      <c r="C29" s="45">
        <v>80</v>
      </c>
      <c r="D29" s="23" t="s">
        <v>30</v>
      </c>
      <c r="E29" s="44"/>
      <c r="F29" s="44"/>
      <c r="G29" s="44"/>
      <c r="H29" s="44"/>
      <c r="I29" s="39"/>
      <c r="J29" s="46"/>
      <c r="K29" s="34"/>
      <c r="L29" s="26">
        <f t="shared" si="0"/>
        <v>0</v>
      </c>
      <c r="M29" s="35" t="e">
        <f t="shared" si="1"/>
        <v>#DIV/0!</v>
      </c>
      <c r="N29" s="50" t="e">
        <f>+Tableau1[[#This Row],[Prix à l''unité / au litre / au kg en €HT]]/Tableau1[[#This Row],[Pourcentage de dilution préconisé (ex: pour un litre d''eau, rajouter 2,5ml de produit soit 0,25%)]]</f>
        <v>#DIV/0!</v>
      </c>
      <c r="O29" s="26" t="e">
        <f t="shared" si="2"/>
        <v>#DIV/0!</v>
      </c>
      <c r="P29" s="26"/>
      <c r="Q29" s="44"/>
    </row>
    <row r="30" spans="1:18" s="45" customFormat="1" ht="20.05" customHeight="1" x14ac:dyDescent="0.25">
      <c r="A30" s="37" t="s">
        <v>160</v>
      </c>
      <c r="B30" s="45" t="s">
        <v>162</v>
      </c>
      <c r="C30" s="45">
        <v>50</v>
      </c>
      <c r="D30" s="23" t="s">
        <v>30</v>
      </c>
      <c r="E30" s="44"/>
      <c r="F30" s="44"/>
      <c r="G30" s="44"/>
      <c r="H30" s="44"/>
      <c r="I30" s="39"/>
      <c r="J30" s="46"/>
      <c r="K30" s="34"/>
      <c r="L30" s="26">
        <f t="shared" si="0"/>
        <v>0</v>
      </c>
      <c r="M30" s="35" t="e">
        <f t="shared" si="1"/>
        <v>#DIV/0!</v>
      </c>
      <c r="N30" s="50" t="e">
        <f>+Tableau1[[#This Row],[Prix à l''unité / au litre / au kg en €HT]]/Tableau1[[#This Row],[Pourcentage de dilution préconisé (ex: pour un litre d''eau, rajouter 2,5ml de produit soit 0,25%)]]</f>
        <v>#DIV/0!</v>
      </c>
      <c r="O30" s="26" t="e">
        <f t="shared" si="2"/>
        <v>#DIV/0!</v>
      </c>
      <c r="P30" s="26" t="s">
        <v>37</v>
      </c>
      <c r="Q30" s="44"/>
    </row>
    <row r="31" spans="1:18" s="45" customFormat="1" ht="20.05" customHeight="1" x14ac:dyDescent="0.25">
      <c r="A31" s="37" t="s">
        <v>160</v>
      </c>
      <c r="B31" s="45" t="s">
        <v>163</v>
      </c>
      <c r="C31" s="45">
        <v>50</v>
      </c>
      <c r="D31" s="23" t="s">
        <v>30</v>
      </c>
      <c r="E31" s="44"/>
      <c r="F31" s="44"/>
      <c r="G31" s="44"/>
      <c r="H31" s="44"/>
      <c r="I31" s="39"/>
      <c r="J31" s="46"/>
      <c r="K31" s="34"/>
      <c r="L31" s="26">
        <f t="shared" si="0"/>
        <v>0</v>
      </c>
      <c r="M31" s="35" t="e">
        <f t="shared" si="1"/>
        <v>#DIV/0!</v>
      </c>
      <c r="N31" s="50" t="e">
        <f>+Tableau1[[#This Row],[Prix à l''unité / au litre / au kg en €HT]]/Tableau1[[#This Row],[Pourcentage de dilution préconisé (ex: pour un litre d''eau, rajouter 2,5ml de produit soit 0,25%)]]</f>
        <v>#DIV/0!</v>
      </c>
      <c r="O31" s="26" t="e">
        <f t="shared" si="2"/>
        <v>#DIV/0!</v>
      </c>
      <c r="P31" s="26"/>
      <c r="Q31" s="44"/>
    </row>
    <row r="32" spans="1:18" s="45" customFormat="1" ht="20.05" customHeight="1" x14ac:dyDescent="0.25">
      <c r="A32" s="37" t="s">
        <v>160</v>
      </c>
      <c r="B32" s="45" t="s">
        <v>165</v>
      </c>
      <c r="C32" s="45">
        <v>50</v>
      </c>
      <c r="D32" s="23" t="s">
        <v>30</v>
      </c>
      <c r="E32" s="44"/>
      <c r="F32" s="44"/>
      <c r="G32" s="44"/>
      <c r="H32" s="44"/>
      <c r="I32" s="39"/>
      <c r="J32" s="46"/>
      <c r="K32" s="34"/>
      <c r="L32" s="26">
        <f t="shared" si="0"/>
        <v>0</v>
      </c>
      <c r="M32" s="35" t="e">
        <f t="shared" si="1"/>
        <v>#DIV/0!</v>
      </c>
      <c r="N32" s="50" t="e">
        <f>+Tableau1[[#This Row],[Prix à l''unité / au litre / au kg en €HT]]/Tableau1[[#This Row],[Pourcentage de dilution préconisé (ex: pour un litre d''eau, rajouter 2,5ml de produit soit 0,25%)]]</f>
        <v>#DIV/0!</v>
      </c>
      <c r="O32" s="26" t="e">
        <f t="shared" si="2"/>
        <v>#DIV/0!</v>
      </c>
      <c r="P32" s="26"/>
      <c r="Q32" s="44"/>
    </row>
    <row r="33" spans="1:18" s="45" customFormat="1" ht="20.05" customHeight="1" x14ac:dyDescent="0.25">
      <c r="A33" s="37" t="s">
        <v>160</v>
      </c>
      <c r="B33" s="45" t="s">
        <v>164</v>
      </c>
      <c r="C33" s="45">
        <v>50</v>
      </c>
      <c r="D33" s="23" t="s">
        <v>30</v>
      </c>
      <c r="E33" s="44"/>
      <c r="F33" s="44"/>
      <c r="G33" s="44"/>
      <c r="H33" s="44"/>
      <c r="I33" s="39"/>
      <c r="J33" s="46"/>
      <c r="K33" s="34"/>
      <c r="L33" s="26">
        <f t="shared" si="0"/>
        <v>0</v>
      </c>
      <c r="M33" s="35" t="e">
        <f t="shared" si="1"/>
        <v>#DIV/0!</v>
      </c>
      <c r="N33" s="50" t="e">
        <f>+Tableau1[[#This Row],[Prix à l''unité / au litre / au kg en €HT]]/Tableau1[[#This Row],[Pourcentage de dilution préconisé (ex: pour un litre d''eau, rajouter 2,5ml de produit soit 0,25%)]]</f>
        <v>#DIV/0!</v>
      </c>
      <c r="O33" s="26" t="e">
        <f t="shared" si="2"/>
        <v>#DIV/0!</v>
      </c>
      <c r="P33" s="26"/>
      <c r="Q33" s="44"/>
    </row>
    <row r="34" spans="1:18" s="45" customFormat="1" ht="20.05" customHeight="1" x14ac:dyDescent="0.25">
      <c r="A34" s="37" t="s">
        <v>160</v>
      </c>
      <c r="B34" s="45" t="s">
        <v>172</v>
      </c>
      <c r="C34" s="45">
        <v>30</v>
      </c>
      <c r="D34" s="23" t="s">
        <v>30</v>
      </c>
      <c r="E34" s="44"/>
      <c r="F34" s="44"/>
      <c r="G34" s="44"/>
      <c r="H34" s="44"/>
      <c r="I34" s="39"/>
      <c r="J34" s="46"/>
      <c r="K34" s="34"/>
      <c r="L34" s="26">
        <f t="shared" si="0"/>
        <v>0</v>
      </c>
      <c r="M34" s="35" t="e">
        <f t="shared" si="1"/>
        <v>#DIV/0!</v>
      </c>
      <c r="N34" s="50" t="e">
        <f>+Tableau1[[#This Row],[Prix à l''unité / au litre / au kg en €HT]]/Tableau1[[#This Row],[Pourcentage de dilution préconisé (ex: pour un litre d''eau, rajouter 2,5ml de produit soit 0,25%)]]</f>
        <v>#DIV/0!</v>
      </c>
      <c r="O34" s="26" t="e">
        <f t="shared" si="2"/>
        <v>#DIV/0!</v>
      </c>
      <c r="P34" s="26"/>
      <c r="Q34" s="44"/>
    </row>
    <row r="35" spans="1:18" s="45" customFormat="1" ht="20.05" customHeight="1" x14ac:dyDescent="0.25">
      <c r="A35" s="37" t="s">
        <v>160</v>
      </c>
      <c r="B35" s="45" t="s">
        <v>173</v>
      </c>
      <c r="C35" s="45">
        <v>25</v>
      </c>
      <c r="D35" s="23" t="s">
        <v>30</v>
      </c>
      <c r="E35" s="44"/>
      <c r="F35" s="44"/>
      <c r="G35" s="44"/>
      <c r="H35" s="44"/>
      <c r="I35" s="39"/>
      <c r="J35" s="46"/>
      <c r="K35" s="34"/>
      <c r="L35" s="26">
        <f t="shared" si="0"/>
        <v>0</v>
      </c>
      <c r="M35" s="35" t="e">
        <f t="shared" si="1"/>
        <v>#DIV/0!</v>
      </c>
      <c r="N35" s="50" t="e">
        <f>+Tableau1[[#This Row],[Prix à l''unité / au litre / au kg en €HT]]/Tableau1[[#This Row],[Pourcentage de dilution préconisé (ex: pour un litre d''eau, rajouter 2,5ml de produit soit 0,25%)]]</f>
        <v>#DIV/0!</v>
      </c>
      <c r="O35" s="26" t="e">
        <f t="shared" si="2"/>
        <v>#DIV/0!</v>
      </c>
      <c r="P35" s="26"/>
      <c r="Q35" s="44"/>
    </row>
    <row r="36" spans="1:18" s="45" customFormat="1" ht="20.05" customHeight="1" x14ac:dyDescent="0.25">
      <c r="A36" s="37" t="s">
        <v>160</v>
      </c>
      <c r="B36" s="45" t="s">
        <v>182</v>
      </c>
      <c r="C36" s="45">
        <v>100</v>
      </c>
      <c r="D36" s="23" t="s">
        <v>30</v>
      </c>
      <c r="E36" s="44"/>
      <c r="F36" s="44"/>
      <c r="G36" s="44"/>
      <c r="H36" s="44"/>
      <c r="I36" s="39"/>
      <c r="J36" s="46"/>
      <c r="K36" s="34"/>
      <c r="L36" s="26">
        <f t="shared" si="0"/>
        <v>0</v>
      </c>
      <c r="M36" s="35" t="e">
        <f t="shared" si="1"/>
        <v>#DIV/0!</v>
      </c>
      <c r="N36" s="35" t="e">
        <f>+Tableau1[[#This Row],[Prix à l''unité / au litre / au kg en €HT]]/Tableau1[[#This Row],[Pourcentage de dilution préconisé (ex: pour un litre d''eau, rajouter 2,5ml de produit soit 0,25%)]]</f>
        <v>#DIV/0!</v>
      </c>
      <c r="O36" s="26" t="e">
        <f t="shared" si="2"/>
        <v>#DIV/0!</v>
      </c>
      <c r="P36" s="26" t="s">
        <v>37</v>
      </c>
      <c r="Q36" s="44"/>
    </row>
    <row r="37" spans="1:18" s="45" customFormat="1" ht="20.05" customHeight="1" x14ac:dyDescent="0.25">
      <c r="A37" s="37" t="s">
        <v>160</v>
      </c>
      <c r="B37" s="45" t="s">
        <v>174</v>
      </c>
      <c r="C37" s="45">
        <v>100</v>
      </c>
      <c r="D37" s="23" t="s">
        <v>30</v>
      </c>
      <c r="E37" s="44"/>
      <c r="F37" s="44"/>
      <c r="G37" s="44"/>
      <c r="H37" s="44"/>
      <c r="I37" s="39"/>
      <c r="J37" s="46"/>
      <c r="K37" s="34"/>
      <c r="L37" s="26">
        <f t="shared" si="0"/>
        <v>0</v>
      </c>
      <c r="M37" s="35" t="e">
        <f t="shared" si="1"/>
        <v>#DIV/0!</v>
      </c>
      <c r="N37" s="50"/>
      <c r="O37" s="26" t="e">
        <f t="shared" si="2"/>
        <v>#DIV/0!</v>
      </c>
      <c r="P37" s="26" t="s">
        <v>37</v>
      </c>
      <c r="Q37" s="44"/>
    </row>
    <row r="38" spans="1:18" ht="20.05" customHeight="1" x14ac:dyDescent="0.25">
      <c r="A38" s="37" t="s">
        <v>160</v>
      </c>
      <c r="B38" s="45" t="s">
        <v>161</v>
      </c>
      <c r="C38" s="24">
        <v>55</v>
      </c>
      <c r="D38" s="23" t="s">
        <v>30</v>
      </c>
      <c r="E38" s="31"/>
      <c r="F38" s="31"/>
      <c r="G38" s="31"/>
      <c r="H38" s="31"/>
      <c r="I38" s="39"/>
      <c r="J38" s="33"/>
      <c r="K38" s="34"/>
      <c r="L38" s="26">
        <f t="shared" si="0"/>
        <v>0</v>
      </c>
      <c r="M38" s="35" t="e">
        <f t="shared" si="1"/>
        <v>#DIV/0!</v>
      </c>
      <c r="N38" s="50" t="e">
        <f>+Tableau1[[#This Row],[Prix à l''unité / au litre / au kg en €HT]]/Tableau1[[#This Row],[Pourcentage de dilution préconisé (ex: pour un litre d''eau, rajouter 2,5ml de produit soit 0,25%)]]</f>
        <v>#DIV/0!</v>
      </c>
      <c r="O38" s="26" t="e">
        <f t="shared" si="2"/>
        <v>#DIV/0!</v>
      </c>
      <c r="P38" s="26" t="s">
        <v>37</v>
      </c>
      <c r="Q38" s="31"/>
      <c r="R38" s="24"/>
    </row>
    <row r="39" spans="1:18" ht="20.05" customHeight="1" x14ac:dyDescent="0.25">
      <c r="A39" s="37" t="s">
        <v>144</v>
      </c>
      <c r="B39" s="47" t="s">
        <v>183</v>
      </c>
      <c r="C39" s="24">
        <v>12</v>
      </c>
      <c r="D39" s="21" t="s">
        <v>29</v>
      </c>
      <c r="E39" s="31"/>
      <c r="F39" s="31"/>
      <c r="G39" s="31"/>
      <c r="H39" s="31"/>
      <c r="I39" s="39"/>
      <c r="J39" s="33"/>
      <c r="K39" s="34"/>
      <c r="L39" s="26">
        <f t="shared" ref="L39:L69" si="3">J39-(J39*K39)</f>
        <v>0</v>
      </c>
      <c r="M39" s="35" t="e">
        <f t="shared" ref="M39:M69" si="4">L39/H39</f>
        <v>#DIV/0!</v>
      </c>
      <c r="N39" s="50"/>
      <c r="O39" s="26" t="e">
        <f t="shared" ref="O39:O69" si="5">M39*C39</f>
        <v>#DIV/0!</v>
      </c>
      <c r="P39" s="26" t="s">
        <v>37</v>
      </c>
      <c r="Q39" s="31"/>
      <c r="R39" s="24"/>
    </row>
    <row r="40" spans="1:18" ht="20.05" customHeight="1" x14ac:dyDescent="0.25">
      <c r="A40" s="37" t="s">
        <v>144</v>
      </c>
      <c r="B40" s="47" t="s">
        <v>99</v>
      </c>
      <c r="C40" s="24">
        <f>18+15</f>
        <v>33</v>
      </c>
      <c r="D40" s="23" t="s">
        <v>29</v>
      </c>
      <c r="E40" s="31"/>
      <c r="F40" s="31"/>
      <c r="G40" s="31"/>
      <c r="H40" s="31"/>
      <c r="I40" s="39"/>
      <c r="J40" s="33"/>
      <c r="K40" s="34"/>
      <c r="L40" s="26">
        <f t="shared" si="3"/>
        <v>0</v>
      </c>
      <c r="M40" s="35" t="e">
        <f t="shared" si="4"/>
        <v>#DIV/0!</v>
      </c>
      <c r="N40" s="50"/>
      <c r="O40" s="26" t="e">
        <f t="shared" si="5"/>
        <v>#DIV/0!</v>
      </c>
      <c r="Q40" s="31"/>
      <c r="R40" s="24"/>
    </row>
    <row r="41" spans="1:18" ht="20.05" customHeight="1" x14ac:dyDescent="0.25">
      <c r="A41" s="37" t="s">
        <v>144</v>
      </c>
      <c r="B41" s="43" t="s">
        <v>96</v>
      </c>
      <c r="C41" s="24">
        <f>39+5</f>
        <v>44</v>
      </c>
      <c r="D41" s="45" t="s">
        <v>29</v>
      </c>
      <c r="E41" s="31"/>
      <c r="F41" s="31"/>
      <c r="G41" s="31"/>
      <c r="H41" s="31"/>
      <c r="I41" s="39"/>
      <c r="J41" s="33"/>
      <c r="K41" s="34"/>
      <c r="L41" s="26">
        <f t="shared" si="3"/>
        <v>0</v>
      </c>
      <c r="M41" s="35" t="e">
        <f t="shared" si="4"/>
        <v>#DIV/0!</v>
      </c>
      <c r="N41" s="50"/>
      <c r="O41" s="26" t="e">
        <f t="shared" si="5"/>
        <v>#DIV/0!</v>
      </c>
      <c r="Q41" s="31"/>
      <c r="R41" s="24"/>
    </row>
    <row r="42" spans="1:18" ht="20.05" customHeight="1" x14ac:dyDescent="0.25">
      <c r="A42" s="37" t="s">
        <v>144</v>
      </c>
      <c r="B42" s="47" t="s">
        <v>102</v>
      </c>
      <c r="C42" s="24">
        <f>10*5</f>
        <v>50</v>
      </c>
      <c r="D42" s="23" t="s">
        <v>29</v>
      </c>
      <c r="E42" s="31"/>
      <c r="F42" s="31"/>
      <c r="G42" s="31"/>
      <c r="H42" s="31"/>
      <c r="I42" s="39"/>
      <c r="J42" s="33"/>
      <c r="K42" s="34"/>
      <c r="L42" s="26">
        <f t="shared" si="3"/>
        <v>0</v>
      </c>
      <c r="M42" s="35" t="e">
        <f t="shared" si="4"/>
        <v>#DIV/0!</v>
      </c>
      <c r="N42" s="50"/>
      <c r="O42" s="26" t="e">
        <f t="shared" si="5"/>
        <v>#DIV/0!</v>
      </c>
      <c r="Q42" s="31"/>
      <c r="R42" s="24"/>
    </row>
    <row r="43" spans="1:18" s="45" customFormat="1" ht="20.05" customHeight="1" x14ac:dyDescent="0.25">
      <c r="A43" s="37" t="s">
        <v>144</v>
      </c>
      <c r="B43" s="47" t="s">
        <v>103</v>
      </c>
      <c r="C43" s="45">
        <v>113</v>
      </c>
      <c r="D43" s="23" t="s">
        <v>29</v>
      </c>
      <c r="E43" s="44"/>
      <c r="F43" s="44"/>
      <c r="G43" s="44"/>
      <c r="H43" s="44"/>
      <c r="I43" s="39"/>
      <c r="J43" s="46"/>
      <c r="K43" s="34"/>
      <c r="L43" s="26">
        <f t="shared" si="3"/>
        <v>0</v>
      </c>
      <c r="M43" s="35" t="e">
        <f t="shared" si="4"/>
        <v>#DIV/0!</v>
      </c>
      <c r="N43" s="50"/>
      <c r="O43" s="26" t="e">
        <f t="shared" si="5"/>
        <v>#DIV/0!</v>
      </c>
      <c r="P43" s="26"/>
      <c r="Q43" s="44"/>
    </row>
    <row r="44" spans="1:18" s="45" customFormat="1" ht="20.05" customHeight="1" x14ac:dyDescent="0.25">
      <c r="A44" s="37" t="s">
        <v>144</v>
      </c>
      <c r="B44" s="47" t="s">
        <v>154</v>
      </c>
      <c r="C44" s="45">
        <f>22*5</f>
        <v>110</v>
      </c>
      <c r="D44" s="23" t="s">
        <v>29</v>
      </c>
      <c r="E44" s="44"/>
      <c r="F44" s="44"/>
      <c r="G44" s="44"/>
      <c r="H44" s="44"/>
      <c r="I44" s="42"/>
      <c r="J44" s="46"/>
      <c r="K44" s="34"/>
      <c r="L44" s="26">
        <f t="shared" si="3"/>
        <v>0</v>
      </c>
      <c r="M44" s="35" t="e">
        <f t="shared" si="4"/>
        <v>#DIV/0!</v>
      </c>
      <c r="N44" s="35" t="e">
        <f>+Tableau1[[#This Row],[Prix à l''unité / au litre / au kg en €HT]]/Tableau1[[#This Row],[Pourcentage de dilution préconisé (ex: pour un litre d''eau, rajouter 2,5ml de produit soit 0,25%)]]</f>
        <v>#DIV/0!</v>
      </c>
      <c r="O44" s="26" t="e">
        <f t="shared" si="5"/>
        <v>#DIV/0!</v>
      </c>
      <c r="P44" s="26"/>
      <c r="Q44" s="44"/>
    </row>
    <row r="45" spans="1:18" s="45" customFormat="1" ht="20.05" customHeight="1" x14ac:dyDescent="0.25">
      <c r="A45" s="37" t="s">
        <v>144</v>
      </c>
      <c r="B45" s="47" t="s">
        <v>255</v>
      </c>
      <c r="C45" s="45">
        <v>20</v>
      </c>
      <c r="D45" s="23" t="s">
        <v>30</v>
      </c>
      <c r="E45" s="44"/>
      <c r="F45" s="44"/>
      <c r="G45" s="44"/>
      <c r="H45" s="44"/>
      <c r="I45" s="42"/>
      <c r="J45" s="46"/>
      <c r="K45" s="34"/>
      <c r="L45" s="26">
        <f t="shared" si="3"/>
        <v>0</v>
      </c>
      <c r="M45" s="35" t="e">
        <f t="shared" si="4"/>
        <v>#DIV/0!</v>
      </c>
      <c r="N45" s="35" t="e">
        <f>+Tableau1[[#This Row],[Prix à l''unité / au litre / au kg en €HT]]/Tableau1[[#This Row],[Pourcentage de dilution préconisé (ex: pour un litre d''eau, rajouter 2,5ml de produit soit 0,25%)]]</f>
        <v>#DIV/0!</v>
      </c>
      <c r="O45" s="26" t="e">
        <f t="shared" si="5"/>
        <v>#DIV/0!</v>
      </c>
      <c r="P45" s="26"/>
      <c r="Q45" s="44"/>
    </row>
    <row r="46" spans="1:18" ht="20.05" customHeight="1" x14ac:dyDescent="0.25">
      <c r="A46" s="37" t="s">
        <v>144</v>
      </c>
      <c r="B46" s="47" t="s">
        <v>145</v>
      </c>
      <c r="C46" s="24">
        <v>22</v>
      </c>
      <c r="D46" s="21" t="s">
        <v>29</v>
      </c>
      <c r="E46" s="31"/>
      <c r="F46" s="31"/>
      <c r="G46" s="31"/>
      <c r="H46" s="31"/>
      <c r="I46" s="42"/>
      <c r="J46" s="33"/>
      <c r="K46" s="34"/>
      <c r="L46" s="26">
        <f t="shared" si="3"/>
        <v>0</v>
      </c>
      <c r="M46" s="35" t="e">
        <f t="shared" si="4"/>
        <v>#DIV/0!</v>
      </c>
      <c r="N46" s="35" t="e">
        <f>+Tableau1[[#This Row],[Prix à l''unité / au litre / au kg en €HT]]/Tableau1[[#This Row],[Pourcentage de dilution préconisé (ex: pour un litre d''eau, rajouter 2,5ml de produit soit 0,25%)]]</f>
        <v>#DIV/0!</v>
      </c>
      <c r="O46" s="26" t="e">
        <f t="shared" si="5"/>
        <v>#DIV/0!</v>
      </c>
      <c r="P46" s="26" t="s">
        <v>37</v>
      </c>
      <c r="Q46" s="31"/>
      <c r="R46" s="24"/>
    </row>
    <row r="47" spans="1:18" ht="20.05" customHeight="1" x14ac:dyDescent="0.25">
      <c r="A47" s="37" t="s">
        <v>144</v>
      </c>
      <c r="B47" s="47" t="s">
        <v>156</v>
      </c>
      <c r="C47" s="24">
        <v>7</v>
      </c>
      <c r="D47" s="23" t="s">
        <v>29</v>
      </c>
      <c r="E47" s="31"/>
      <c r="F47" s="31"/>
      <c r="G47" s="31"/>
      <c r="H47" s="31"/>
      <c r="I47" s="39"/>
      <c r="J47" s="33"/>
      <c r="K47" s="34"/>
      <c r="L47" s="26">
        <f t="shared" si="3"/>
        <v>0</v>
      </c>
      <c r="M47" s="35" t="e">
        <f t="shared" si="4"/>
        <v>#DIV/0!</v>
      </c>
      <c r="N47" s="50"/>
      <c r="O47" s="26" t="e">
        <f t="shared" si="5"/>
        <v>#DIV/0!</v>
      </c>
      <c r="Q47" s="31"/>
      <c r="R47" s="24"/>
    </row>
    <row r="48" spans="1:18" s="45" customFormat="1" ht="20.05" customHeight="1" x14ac:dyDescent="0.25">
      <c r="A48" s="37" t="s">
        <v>144</v>
      </c>
      <c r="B48" s="47" t="s">
        <v>254</v>
      </c>
      <c r="C48" s="45">
        <v>15</v>
      </c>
      <c r="D48" s="23" t="s">
        <v>30</v>
      </c>
      <c r="E48" s="44"/>
      <c r="F48" s="44"/>
      <c r="G48" s="44"/>
      <c r="H48" s="44"/>
      <c r="I48" s="39"/>
      <c r="J48" s="46"/>
      <c r="K48" s="34"/>
      <c r="L48" s="26">
        <f>J48-(J48*K48)</f>
        <v>0</v>
      </c>
      <c r="M48" s="35" t="e">
        <f>L48/H48</f>
        <v>#DIV/0!</v>
      </c>
      <c r="N48" s="50" t="e">
        <f>+Tableau1[[#This Row],[Prix à l''unité / au litre / au kg en €HT]]/Tableau1[[#This Row],[Pourcentage de dilution préconisé (ex: pour un litre d''eau, rajouter 2,5ml de produit soit 0,25%)]]</f>
        <v>#DIV/0!</v>
      </c>
      <c r="O48" s="26" t="e">
        <f>M48*C48</f>
        <v>#DIV/0!</v>
      </c>
      <c r="P48" s="26"/>
      <c r="Q48" s="44"/>
    </row>
    <row r="49" spans="1:18" s="45" customFormat="1" ht="20.05" customHeight="1" x14ac:dyDescent="0.25">
      <c r="A49" s="37" t="s">
        <v>144</v>
      </c>
      <c r="B49" s="47" t="s">
        <v>253</v>
      </c>
      <c r="C49" s="45">
        <v>20</v>
      </c>
      <c r="D49" s="23" t="s">
        <v>30</v>
      </c>
      <c r="E49" s="44"/>
      <c r="F49" s="44"/>
      <c r="G49" s="44"/>
      <c r="H49" s="44"/>
      <c r="I49" s="39"/>
      <c r="J49" s="46"/>
      <c r="K49" s="34"/>
      <c r="L49" s="26">
        <f>J49-(J49*K49)</f>
        <v>0</v>
      </c>
      <c r="M49" s="35" t="e">
        <f>L49/H49</f>
        <v>#DIV/0!</v>
      </c>
      <c r="N49" s="50" t="e">
        <f>+Tableau1[[#This Row],[Prix à l''unité / au litre / au kg en €HT]]/Tableau1[[#This Row],[Pourcentage de dilution préconisé (ex: pour un litre d''eau, rajouter 2,5ml de produit soit 0,25%)]]</f>
        <v>#DIV/0!</v>
      </c>
      <c r="O49" s="26" t="e">
        <f>M49*C49</f>
        <v>#DIV/0!</v>
      </c>
      <c r="P49" s="26"/>
      <c r="Q49" s="44"/>
    </row>
    <row r="50" spans="1:18" s="45" customFormat="1" ht="20.05" customHeight="1" x14ac:dyDescent="0.25">
      <c r="A50" s="37" t="s">
        <v>144</v>
      </c>
      <c r="B50" s="69" t="s">
        <v>157</v>
      </c>
      <c r="C50" s="45">
        <f>22*5</f>
        <v>110</v>
      </c>
      <c r="D50" s="23" t="s">
        <v>29</v>
      </c>
      <c r="E50" s="44"/>
      <c r="F50" s="44"/>
      <c r="G50" s="44"/>
      <c r="H50" s="44"/>
      <c r="I50" s="42"/>
      <c r="J50" s="46"/>
      <c r="K50" s="34"/>
      <c r="L50" s="26">
        <f t="shared" si="3"/>
        <v>0</v>
      </c>
      <c r="M50" s="35" t="e">
        <f t="shared" si="4"/>
        <v>#DIV/0!</v>
      </c>
      <c r="N50" s="35" t="e">
        <f>+Tableau1[[#This Row],[Prix à l''unité / au litre / au kg en €HT]]/Tableau1[[#This Row],[Pourcentage de dilution préconisé (ex: pour un litre d''eau, rajouter 2,5ml de produit soit 0,25%)]]</f>
        <v>#DIV/0!</v>
      </c>
      <c r="O50" s="26" t="e">
        <f t="shared" si="5"/>
        <v>#DIV/0!</v>
      </c>
      <c r="P50" s="26"/>
      <c r="Q50" s="44"/>
    </row>
    <row r="51" spans="1:18" ht="27" customHeight="1" x14ac:dyDescent="0.25">
      <c r="A51" s="37" t="s">
        <v>137</v>
      </c>
      <c r="B51" s="47" t="s">
        <v>135</v>
      </c>
      <c r="C51" s="24">
        <v>230</v>
      </c>
      <c r="D51" s="45" t="s">
        <v>29</v>
      </c>
      <c r="E51" s="31"/>
      <c r="F51" s="31"/>
      <c r="G51" s="31"/>
      <c r="H51" s="31"/>
      <c r="I51" s="42"/>
      <c r="J51" s="33"/>
      <c r="K51" s="34"/>
      <c r="L51" s="26">
        <f t="shared" si="3"/>
        <v>0</v>
      </c>
      <c r="M51" s="35" t="e">
        <f t="shared" si="4"/>
        <v>#DIV/0!</v>
      </c>
      <c r="N51" s="35" t="e">
        <f>+Tableau1[[#This Row],[Prix à l''unité / au litre / au kg en €HT]]/Tableau1[[#This Row],[Pourcentage de dilution préconisé (ex: pour un litre d''eau, rajouter 2,5ml de produit soit 0,25%)]]</f>
        <v>#DIV/0!</v>
      </c>
      <c r="O51" s="26" t="e">
        <f t="shared" si="5"/>
        <v>#DIV/0!</v>
      </c>
      <c r="Q51" s="31"/>
      <c r="R51" s="24"/>
    </row>
    <row r="52" spans="1:18" ht="20.05" customHeight="1" x14ac:dyDescent="0.25">
      <c r="A52" s="37" t="s">
        <v>137</v>
      </c>
      <c r="B52" s="43" t="s">
        <v>256</v>
      </c>
      <c r="C52" s="24">
        <v>13</v>
      </c>
      <c r="D52" s="45" t="s">
        <v>30</v>
      </c>
      <c r="E52" s="31"/>
      <c r="F52" s="31"/>
      <c r="G52" s="31"/>
      <c r="H52" s="31"/>
      <c r="I52" s="42"/>
      <c r="J52" s="33"/>
      <c r="K52" s="34"/>
      <c r="L52" s="26">
        <f t="shared" si="3"/>
        <v>0</v>
      </c>
      <c r="M52" s="35" t="e">
        <f t="shared" si="4"/>
        <v>#DIV/0!</v>
      </c>
      <c r="N52" s="35" t="e">
        <f>+Tableau1[[#This Row],[Prix à l''unité / au litre / au kg en €HT]]/Tableau1[[#This Row],[Pourcentage de dilution préconisé (ex: pour un litre d''eau, rajouter 2,5ml de produit soit 0,25%)]]</f>
        <v>#DIV/0!</v>
      </c>
      <c r="O52" s="26" t="e">
        <f t="shared" si="5"/>
        <v>#DIV/0!</v>
      </c>
      <c r="P52" s="26" t="s">
        <v>37</v>
      </c>
      <c r="Q52" s="31"/>
      <c r="R52" s="24"/>
    </row>
    <row r="53" spans="1:18" ht="20.05" customHeight="1" x14ac:dyDescent="0.25">
      <c r="A53" s="37" t="s">
        <v>137</v>
      </c>
      <c r="B53" s="43" t="s">
        <v>133</v>
      </c>
      <c r="C53" s="24">
        <v>13</v>
      </c>
      <c r="D53" s="45" t="s">
        <v>29</v>
      </c>
      <c r="E53" s="31"/>
      <c r="F53" s="31"/>
      <c r="G53" s="31"/>
      <c r="H53" s="31"/>
      <c r="I53" s="42"/>
      <c r="J53" s="33"/>
      <c r="K53" s="34"/>
      <c r="L53" s="26">
        <f t="shared" si="3"/>
        <v>0</v>
      </c>
      <c r="M53" s="35" t="e">
        <f t="shared" si="4"/>
        <v>#DIV/0!</v>
      </c>
      <c r="N53" s="35" t="e">
        <f>+Tableau1[[#This Row],[Prix à l''unité / au litre / au kg en €HT]]/Tableau1[[#This Row],[Pourcentage de dilution préconisé (ex: pour un litre d''eau, rajouter 2,5ml de produit soit 0,25%)]]</f>
        <v>#DIV/0!</v>
      </c>
      <c r="O53" s="26" t="e">
        <f t="shared" si="5"/>
        <v>#DIV/0!</v>
      </c>
      <c r="P53" s="26" t="s">
        <v>37</v>
      </c>
      <c r="Q53" s="31"/>
      <c r="R53" s="24"/>
    </row>
    <row r="54" spans="1:18" ht="20.05" customHeight="1" x14ac:dyDescent="0.25">
      <c r="A54" s="37" t="s">
        <v>137</v>
      </c>
      <c r="B54" s="43" t="s">
        <v>134</v>
      </c>
      <c r="C54" s="24">
        <v>33</v>
      </c>
      <c r="D54" s="45" t="s">
        <v>29</v>
      </c>
      <c r="E54" s="31"/>
      <c r="F54" s="31"/>
      <c r="G54" s="31"/>
      <c r="H54" s="31"/>
      <c r="I54" s="42"/>
      <c r="J54" s="33"/>
      <c r="K54" s="34"/>
      <c r="L54" s="26">
        <f t="shared" si="3"/>
        <v>0</v>
      </c>
      <c r="M54" s="35" t="e">
        <f t="shared" si="4"/>
        <v>#DIV/0!</v>
      </c>
      <c r="N54" s="35" t="e">
        <f>+Tableau1[[#This Row],[Prix à l''unité / au litre / au kg en €HT]]/Tableau1[[#This Row],[Pourcentage de dilution préconisé (ex: pour un litre d''eau, rajouter 2,5ml de produit soit 0,25%)]]</f>
        <v>#DIV/0!</v>
      </c>
      <c r="O54" s="26" t="e">
        <f t="shared" si="5"/>
        <v>#DIV/0!</v>
      </c>
      <c r="Q54" s="31"/>
      <c r="R54" s="24"/>
    </row>
    <row r="55" spans="1:18" s="45" customFormat="1" ht="20.05" customHeight="1" x14ac:dyDescent="0.25">
      <c r="A55" s="37" t="s">
        <v>137</v>
      </c>
      <c r="B55" s="25" t="s">
        <v>97</v>
      </c>
      <c r="C55" s="45">
        <f>34*34</f>
        <v>1156</v>
      </c>
      <c r="D55" s="23" t="s">
        <v>30</v>
      </c>
      <c r="E55" s="44"/>
      <c r="F55" s="44"/>
      <c r="G55" s="44"/>
      <c r="H55" s="44"/>
      <c r="I55" s="42"/>
      <c r="J55" s="46"/>
      <c r="K55" s="34"/>
      <c r="L55" s="26">
        <f t="shared" si="3"/>
        <v>0</v>
      </c>
      <c r="M55" s="35" t="e">
        <f t="shared" si="4"/>
        <v>#DIV/0!</v>
      </c>
      <c r="N55" s="35" t="e">
        <f>+Tableau1[[#This Row],[Prix à l''unité / au litre / au kg en €HT]]/Tableau1[[#This Row],[Pourcentage de dilution préconisé (ex: pour un litre d''eau, rajouter 2,5ml de produit soit 0,25%)]]</f>
        <v>#DIV/0!</v>
      </c>
      <c r="O55" s="26" t="e">
        <f t="shared" si="5"/>
        <v>#DIV/0!</v>
      </c>
      <c r="P55" s="26"/>
      <c r="Q55" s="44"/>
    </row>
    <row r="56" spans="1:18" s="45" customFormat="1" ht="20.05" customHeight="1" x14ac:dyDescent="0.25">
      <c r="A56" s="37" t="s">
        <v>137</v>
      </c>
      <c r="B56" s="68" t="s">
        <v>136</v>
      </c>
      <c r="C56" s="45">
        <v>15</v>
      </c>
      <c r="D56" s="45" t="s">
        <v>29</v>
      </c>
      <c r="E56" s="44"/>
      <c r="F56" s="44"/>
      <c r="G56" s="44"/>
      <c r="H56" s="44"/>
      <c r="I56" s="42"/>
      <c r="J56" s="46"/>
      <c r="K56" s="34"/>
      <c r="L56" s="26">
        <f t="shared" si="3"/>
        <v>0</v>
      </c>
      <c r="M56" s="35" t="e">
        <f t="shared" si="4"/>
        <v>#DIV/0!</v>
      </c>
      <c r="N56" s="35" t="e">
        <f>+Tableau1[[#This Row],[Prix à l''unité / au litre / au kg en €HT]]/Tableau1[[#This Row],[Pourcentage de dilution préconisé (ex: pour un litre d''eau, rajouter 2,5ml de produit soit 0,25%)]]</f>
        <v>#DIV/0!</v>
      </c>
      <c r="O56" s="26" t="e">
        <f t="shared" si="5"/>
        <v>#DIV/0!</v>
      </c>
      <c r="P56" s="26"/>
      <c r="Q56" s="44"/>
    </row>
    <row r="57" spans="1:18" s="45" customFormat="1" ht="20.05" customHeight="1" x14ac:dyDescent="0.25">
      <c r="A57" s="37" t="s">
        <v>138</v>
      </c>
      <c r="B57" s="47" t="s">
        <v>151</v>
      </c>
      <c r="C57" s="45">
        <f>22*5</f>
        <v>110</v>
      </c>
      <c r="D57" s="23" t="s">
        <v>29</v>
      </c>
      <c r="E57" s="44"/>
      <c r="F57" s="44"/>
      <c r="G57" s="44"/>
      <c r="H57" s="44"/>
      <c r="I57" s="42"/>
      <c r="J57" s="46"/>
      <c r="K57" s="34"/>
      <c r="L57" s="26">
        <f t="shared" si="3"/>
        <v>0</v>
      </c>
      <c r="M57" s="35" t="e">
        <f t="shared" si="4"/>
        <v>#DIV/0!</v>
      </c>
      <c r="N57" s="35" t="e">
        <f>+Tableau1[[#This Row],[Prix à l''unité / au litre / au kg en €HT]]/Tableau1[[#This Row],[Pourcentage de dilution préconisé (ex: pour un litre d''eau, rajouter 2,5ml de produit soit 0,25%)]]</f>
        <v>#DIV/0!</v>
      </c>
      <c r="O57" s="26" t="e">
        <f t="shared" si="5"/>
        <v>#DIV/0!</v>
      </c>
      <c r="P57" s="26"/>
      <c r="Q57" s="44"/>
    </row>
    <row r="58" spans="1:18" ht="20.05" customHeight="1" x14ac:dyDescent="0.25">
      <c r="A58" s="37" t="s">
        <v>138</v>
      </c>
      <c r="B58" s="47" t="s">
        <v>152</v>
      </c>
      <c r="C58" s="45">
        <f>22*5</f>
        <v>110</v>
      </c>
      <c r="D58" s="23" t="s">
        <v>29</v>
      </c>
      <c r="E58" s="31"/>
      <c r="F58" s="31"/>
      <c r="G58" s="31"/>
      <c r="H58" s="31"/>
      <c r="I58" s="42"/>
      <c r="J58" s="33"/>
      <c r="K58" s="34"/>
      <c r="L58" s="26">
        <f t="shared" si="3"/>
        <v>0</v>
      </c>
      <c r="M58" s="35" t="e">
        <f t="shared" si="4"/>
        <v>#DIV/0!</v>
      </c>
      <c r="N58" s="35" t="e">
        <f>+Tableau1[[#This Row],[Prix à l''unité / au litre / au kg en €HT]]/Tableau1[[#This Row],[Pourcentage de dilution préconisé (ex: pour un litre d''eau, rajouter 2,5ml de produit soit 0,25%)]]</f>
        <v>#DIV/0!</v>
      </c>
      <c r="O58" s="26" t="e">
        <f t="shared" si="5"/>
        <v>#DIV/0!</v>
      </c>
      <c r="Q58" s="31"/>
      <c r="R58" s="24"/>
    </row>
    <row r="59" spans="1:18" s="45" customFormat="1" ht="20.05" customHeight="1" x14ac:dyDescent="0.25">
      <c r="A59" s="37" t="s">
        <v>138</v>
      </c>
      <c r="B59" s="45" t="s">
        <v>131</v>
      </c>
      <c r="C59" s="45">
        <f>217*50</f>
        <v>10850</v>
      </c>
      <c r="D59" s="23" t="s">
        <v>30</v>
      </c>
      <c r="E59" s="44"/>
      <c r="F59" s="44"/>
      <c r="G59" s="44"/>
      <c r="H59" s="44"/>
      <c r="I59" s="32"/>
      <c r="J59" s="46"/>
      <c r="K59" s="34"/>
      <c r="L59" s="26">
        <f t="shared" si="3"/>
        <v>0</v>
      </c>
      <c r="M59" s="35" t="e">
        <f t="shared" si="4"/>
        <v>#DIV/0!</v>
      </c>
      <c r="N59" s="49"/>
      <c r="O59" s="26" t="e">
        <f t="shared" si="5"/>
        <v>#DIV/0!</v>
      </c>
      <c r="P59" s="26"/>
      <c r="Q59" s="44"/>
    </row>
    <row r="60" spans="1:18" s="45" customFormat="1" ht="25.5" customHeight="1" x14ac:dyDescent="0.25">
      <c r="A60" s="37" t="s">
        <v>138</v>
      </c>
      <c r="B60" s="45" t="s">
        <v>132</v>
      </c>
      <c r="C60" s="38">
        <f>223.72*50</f>
        <v>11186</v>
      </c>
      <c r="D60" s="23" t="s">
        <v>30</v>
      </c>
      <c r="E60" s="44"/>
      <c r="F60" s="44"/>
      <c r="G60" s="44"/>
      <c r="H60" s="44"/>
      <c r="I60" s="32"/>
      <c r="J60" s="46"/>
      <c r="K60" s="34"/>
      <c r="L60" s="26">
        <f t="shared" si="3"/>
        <v>0</v>
      </c>
      <c r="M60" s="35" t="e">
        <f t="shared" si="4"/>
        <v>#DIV/0!</v>
      </c>
      <c r="N60" s="49"/>
      <c r="O60" s="26" t="e">
        <f t="shared" si="5"/>
        <v>#DIV/0!</v>
      </c>
      <c r="P60" s="26"/>
      <c r="Q60" s="44"/>
    </row>
    <row r="61" spans="1:18" ht="25.5" customHeight="1" x14ac:dyDescent="0.25">
      <c r="A61" s="37" t="s">
        <v>138</v>
      </c>
      <c r="B61" s="45" t="s">
        <v>146</v>
      </c>
      <c r="C61" s="24">
        <v>12</v>
      </c>
      <c r="D61" s="23" t="s">
        <v>29</v>
      </c>
      <c r="E61" s="31"/>
      <c r="F61" s="31"/>
      <c r="G61" s="31"/>
      <c r="H61" s="31"/>
      <c r="I61" s="42"/>
      <c r="J61" s="33"/>
      <c r="K61" s="34"/>
      <c r="L61" s="26">
        <f t="shared" si="3"/>
        <v>0</v>
      </c>
      <c r="M61" s="35" t="e">
        <f t="shared" si="4"/>
        <v>#DIV/0!</v>
      </c>
      <c r="N61" s="35" t="e">
        <f>+Tableau1[[#This Row],[Prix à l''unité / au litre / au kg en €HT]]/Tableau1[[#This Row],[Pourcentage de dilution préconisé (ex: pour un litre d''eau, rajouter 2,5ml de produit soit 0,25%)]]</f>
        <v>#DIV/0!</v>
      </c>
      <c r="O61" s="26" t="e">
        <f t="shared" si="5"/>
        <v>#DIV/0!</v>
      </c>
      <c r="Q61" s="31"/>
      <c r="R61" s="24"/>
    </row>
    <row r="62" spans="1:18" ht="25.5" customHeight="1" x14ac:dyDescent="0.25">
      <c r="A62" s="37" t="s">
        <v>138</v>
      </c>
      <c r="B62" s="45" t="s">
        <v>147</v>
      </c>
      <c r="C62" s="24">
        <v>20</v>
      </c>
      <c r="D62" s="21" t="s">
        <v>29</v>
      </c>
      <c r="E62" s="31"/>
      <c r="F62" s="31"/>
      <c r="G62" s="31"/>
      <c r="H62" s="31"/>
      <c r="I62" s="42"/>
      <c r="J62" s="33"/>
      <c r="K62" s="34"/>
      <c r="L62" s="26">
        <f t="shared" si="3"/>
        <v>0</v>
      </c>
      <c r="M62" s="35" t="e">
        <f t="shared" si="4"/>
        <v>#DIV/0!</v>
      </c>
      <c r="N62" s="35" t="e">
        <f>+Tableau1[[#This Row],[Prix à l''unité / au litre / au kg en €HT]]/Tableau1[[#This Row],[Pourcentage de dilution préconisé (ex: pour un litre d''eau, rajouter 2,5ml de produit soit 0,25%)]]</f>
        <v>#DIV/0!</v>
      </c>
      <c r="O62" s="26" t="e">
        <f t="shared" si="5"/>
        <v>#DIV/0!</v>
      </c>
      <c r="Q62" s="31"/>
      <c r="R62" s="24"/>
    </row>
    <row r="63" spans="1:18" ht="20.05" customHeight="1" x14ac:dyDescent="0.25">
      <c r="A63" s="37" t="s">
        <v>138</v>
      </c>
      <c r="B63" s="45" t="s">
        <v>148</v>
      </c>
      <c r="C63" s="24">
        <f>5*7</f>
        <v>35</v>
      </c>
      <c r="D63" s="21" t="s">
        <v>29</v>
      </c>
      <c r="E63" s="31"/>
      <c r="F63" s="31"/>
      <c r="G63" s="31"/>
      <c r="H63" s="31"/>
      <c r="I63" s="42"/>
      <c r="J63" s="33"/>
      <c r="K63" s="34"/>
      <c r="L63" s="26">
        <f t="shared" si="3"/>
        <v>0</v>
      </c>
      <c r="M63" s="35" t="e">
        <f t="shared" si="4"/>
        <v>#DIV/0!</v>
      </c>
      <c r="N63" s="35" t="e">
        <f>+Tableau1[[#This Row],[Prix à l''unité / au litre / au kg en €HT]]/Tableau1[[#This Row],[Pourcentage de dilution préconisé (ex: pour un litre d''eau, rajouter 2,5ml de produit soit 0,25%)]]</f>
        <v>#DIV/0!</v>
      </c>
      <c r="O63" s="26" t="e">
        <f t="shared" si="5"/>
        <v>#DIV/0!</v>
      </c>
      <c r="Q63" s="31"/>
      <c r="R63" s="24"/>
    </row>
    <row r="64" spans="1:18" s="45" customFormat="1" ht="20.05" customHeight="1" x14ac:dyDescent="0.25">
      <c r="A64" s="37" t="s">
        <v>138</v>
      </c>
      <c r="B64" s="45" t="s">
        <v>149</v>
      </c>
      <c r="C64" s="45">
        <v>50</v>
      </c>
      <c r="D64" s="23" t="s">
        <v>29</v>
      </c>
      <c r="E64" s="44"/>
      <c r="F64" s="44"/>
      <c r="G64" s="44"/>
      <c r="H64" s="44"/>
      <c r="I64" s="42"/>
      <c r="J64" s="46"/>
      <c r="K64" s="34"/>
      <c r="L64" s="26">
        <f t="shared" si="3"/>
        <v>0</v>
      </c>
      <c r="M64" s="35" t="e">
        <f t="shared" si="4"/>
        <v>#DIV/0!</v>
      </c>
      <c r="N64" s="35" t="e">
        <f>+Tableau1[[#This Row],[Prix à l''unité / au litre / au kg en €HT]]/Tableau1[[#This Row],[Pourcentage de dilution préconisé (ex: pour un litre d''eau, rajouter 2,5ml de produit soit 0,25%)]]</f>
        <v>#DIV/0!</v>
      </c>
      <c r="O64" s="26" t="e">
        <f t="shared" si="5"/>
        <v>#DIV/0!</v>
      </c>
      <c r="P64" s="26"/>
      <c r="Q64" s="44"/>
    </row>
    <row r="65" spans="1:19" s="45" customFormat="1" ht="20.05" customHeight="1" x14ac:dyDescent="0.25">
      <c r="A65" s="37" t="s">
        <v>138</v>
      </c>
      <c r="B65" s="45" t="s">
        <v>150</v>
      </c>
      <c r="C65" s="45">
        <v>140</v>
      </c>
      <c r="D65" s="23" t="s">
        <v>29</v>
      </c>
      <c r="E65" s="44"/>
      <c r="F65" s="44"/>
      <c r="G65" s="44"/>
      <c r="H65" s="44"/>
      <c r="I65" s="42"/>
      <c r="J65" s="46"/>
      <c r="K65" s="34"/>
      <c r="L65" s="26">
        <f t="shared" si="3"/>
        <v>0</v>
      </c>
      <c r="M65" s="35" t="e">
        <f t="shared" si="4"/>
        <v>#DIV/0!</v>
      </c>
      <c r="N65" s="35" t="e">
        <f>+Tableau1[[#This Row],[Prix à l''unité / au litre / au kg en €HT]]/Tableau1[[#This Row],[Pourcentage de dilution préconisé (ex: pour un litre d''eau, rajouter 2,5ml de produit soit 0,25%)]]</f>
        <v>#DIV/0!</v>
      </c>
      <c r="O65" s="26" t="e">
        <f t="shared" si="5"/>
        <v>#DIV/0!</v>
      </c>
      <c r="P65" s="26"/>
      <c r="Q65" s="44"/>
    </row>
    <row r="66" spans="1:19" ht="20.05" customHeight="1" x14ac:dyDescent="0.25">
      <c r="A66" s="37" t="s">
        <v>155</v>
      </c>
      <c r="B66" s="45" t="s">
        <v>100</v>
      </c>
      <c r="C66" s="24">
        <v>15</v>
      </c>
      <c r="D66" s="45" t="s">
        <v>101</v>
      </c>
      <c r="E66" s="31"/>
      <c r="F66" s="31"/>
      <c r="G66" s="31"/>
      <c r="H66" s="31"/>
      <c r="I66" s="39"/>
      <c r="J66" s="33"/>
      <c r="K66" s="34"/>
      <c r="L66" s="26">
        <f t="shared" si="3"/>
        <v>0</v>
      </c>
      <c r="M66" s="35" t="e">
        <f t="shared" si="4"/>
        <v>#DIV/0!</v>
      </c>
      <c r="N66" s="50"/>
      <c r="O66" s="26" t="e">
        <f t="shared" si="5"/>
        <v>#DIV/0!</v>
      </c>
      <c r="Q66" s="31"/>
      <c r="R66" s="24"/>
    </row>
    <row r="67" spans="1:19" ht="20.05" customHeight="1" x14ac:dyDescent="0.25">
      <c r="A67" s="37" t="s">
        <v>155</v>
      </c>
      <c r="B67" s="43" t="s">
        <v>92</v>
      </c>
      <c r="C67" s="24">
        <v>160</v>
      </c>
      <c r="D67" s="45" t="s">
        <v>29</v>
      </c>
      <c r="E67" s="31"/>
      <c r="F67" s="31"/>
      <c r="G67" s="31"/>
      <c r="H67" s="31"/>
      <c r="I67" s="39"/>
      <c r="J67" s="33"/>
      <c r="K67" s="34"/>
      <c r="L67" s="26">
        <f t="shared" si="3"/>
        <v>0</v>
      </c>
      <c r="M67" s="35" t="e">
        <f t="shared" si="4"/>
        <v>#DIV/0!</v>
      </c>
      <c r="N67" s="50"/>
      <c r="O67" s="26" t="e">
        <f t="shared" si="5"/>
        <v>#DIV/0!</v>
      </c>
      <c r="Q67" s="31"/>
      <c r="R67" s="24"/>
    </row>
    <row r="68" spans="1:19" s="45" customFormat="1" ht="20.05" customHeight="1" x14ac:dyDescent="0.25">
      <c r="A68" s="37" t="s">
        <v>142</v>
      </c>
      <c r="B68" s="45" t="s">
        <v>159</v>
      </c>
      <c r="C68" s="45">
        <v>10</v>
      </c>
      <c r="D68" s="23" t="s">
        <v>30</v>
      </c>
      <c r="E68" s="44"/>
      <c r="F68" s="44"/>
      <c r="G68" s="44"/>
      <c r="H68" s="44"/>
      <c r="I68" s="39"/>
      <c r="J68" s="46"/>
      <c r="K68" s="34"/>
      <c r="L68" s="26">
        <f t="shared" si="3"/>
        <v>0</v>
      </c>
      <c r="M68" s="35" t="e">
        <f t="shared" si="4"/>
        <v>#DIV/0!</v>
      </c>
      <c r="N68" s="50" t="e">
        <f>+Tableau1[[#This Row],[Prix à l''unité / au litre / au kg en €HT]]/Tableau1[[#This Row],[Pourcentage de dilution préconisé (ex: pour un litre d''eau, rajouter 2,5ml de produit soit 0,25%)]]</f>
        <v>#DIV/0!</v>
      </c>
      <c r="O68" s="26" t="e">
        <f t="shared" si="5"/>
        <v>#DIV/0!</v>
      </c>
      <c r="P68" s="26"/>
      <c r="Q68" s="44"/>
    </row>
    <row r="69" spans="1:19" ht="20.05" customHeight="1" x14ac:dyDescent="0.25">
      <c r="A69" s="40" t="s">
        <v>142</v>
      </c>
      <c r="B69" s="23" t="s">
        <v>153</v>
      </c>
      <c r="C69" s="24">
        <v>30</v>
      </c>
      <c r="D69" s="21" t="s">
        <v>30</v>
      </c>
      <c r="E69" s="31"/>
      <c r="F69" s="31"/>
      <c r="G69" s="31"/>
      <c r="H69" s="31"/>
      <c r="I69" s="32"/>
      <c r="J69" s="33"/>
      <c r="K69" s="34"/>
      <c r="L69" s="26">
        <f t="shared" si="3"/>
        <v>0</v>
      </c>
      <c r="M69" s="35" t="e">
        <f t="shared" si="4"/>
        <v>#DIV/0!</v>
      </c>
      <c r="N69" s="50"/>
      <c r="O69" s="26" t="e">
        <f t="shared" si="5"/>
        <v>#DIV/0!</v>
      </c>
      <c r="Q69" s="31"/>
      <c r="R69" s="24"/>
    </row>
    <row r="70" spans="1:19" ht="20.05" customHeight="1" x14ac:dyDescent="0.25">
      <c r="A70" s="67" t="s">
        <v>184</v>
      </c>
      <c r="B70" s="22"/>
      <c r="C70" s="22"/>
      <c r="D70" s="73"/>
      <c r="E70" s="74"/>
      <c r="F70" s="74"/>
      <c r="G70" s="74"/>
      <c r="H70" s="74"/>
      <c r="I70" s="75"/>
      <c r="J70" s="74"/>
      <c r="K70" s="74"/>
      <c r="L70" s="22"/>
      <c r="M70" s="22"/>
      <c r="N70" s="22"/>
      <c r="O70" s="76" t="e">
        <f>SUBTOTAL(109,Tableau1[Estimation annuelle UM])</f>
        <v>#DIV/0!</v>
      </c>
      <c r="P70" s="22"/>
      <c r="Q70" s="74"/>
      <c r="R70" s="36"/>
      <c r="S70" s="31"/>
    </row>
    <row r="71" spans="1:19" ht="13.6" customHeight="1" x14ac:dyDescent="0.25">
      <c r="F71" s="31"/>
      <c r="G71" s="31"/>
      <c r="H71" s="31"/>
      <c r="I71" s="31"/>
      <c r="J71" s="31"/>
      <c r="K71" s="33"/>
      <c r="L71" s="34"/>
      <c r="O71" s="35"/>
      <c r="R71" s="36"/>
    </row>
    <row r="72" spans="1:19" ht="20.05" customHeight="1" x14ac:dyDescent="0.25">
      <c r="P72" s="36"/>
      <c r="Q72" s="36"/>
      <c r="R72" s="36"/>
    </row>
    <row r="73" spans="1:19" ht="20.05" customHeight="1" x14ac:dyDescent="0.25">
      <c r="K73" s="70" t="s">
        <v>86</v>
      </c>
      <c r="L73" s="186"/>
      <c r="M73" s="186"/>
      <c r="N73" s="186"/>
      <c r="P73" s="36"/>
      <c r="Q73" s="36"/>
      <c r="R73" s="36"/>
    </row>
    <row r="74" spans="1:19" ht="20.05" customHeight="1" x14ac:dyDescent="0.25">
      <c r="K74" s="191" t="s">
        <v>87</v>
      </c>
      <c r="L74" s="192"/>
      <c r="M74" s="192"/>
      <c r="N74" s="192"/>
      <c r="P74" s="36"/>
      <c r="Q74" s="36"/>
      <c r="R74" s="36"/>
    </row>
    <row r="75" spans="1:19" ht="20.05" customHeight="1" x14ac:dyDescent="0.25">
      <c r="K75" s="189"/>
      <c r="L75" s="190"/>
      <c r="M75" s="190"/>
      <c r="N75" s="190"/>
      <c r="P75" s="36"/>
      <c r="Q75" s="36"/>
      <c r="R75" s="36"/>
    </row>
    <row r="76" spans="1:19" ht="20.05" customHeight="1" x14ac:dyDescent="0.25">
      <c r="K76" s="190"/>
      <c r="L76" s="190"/>
      <c r="M76" s="190"/>
      <c r="N76" s="190"/>
      <c r="P76" s="36"/>
      <c r="Q76" s="36"/>
      <c r="R76" s="36"/>
    </row>
    <row r="77" spans="1:19" ht="20.05" customHeight="1" x14ac:dyDescent="0.25">
      <c r="K77" s="190"/>
      <c r="L77" s="190"/>
      <c r="M77" s="190"/>
      <c r="N77" s="190"/>
      <c r="P77" s="36"/>
      <c r="Q77" s="36"/>
      <c r="R77" s="36"/>
    </row>
    <row r="78" spans="1:19" ht="20.05" customHeight="1" x14ac:dyDescent="0.25">
      <c r="K78" s="190"/>
      <c r="L78" s="190"/>
      <c r="M78" s="190"/>
      <c r="N78" s="190"/>
      <c r="P78" s="36"/>
      <c r="Q78" s="36"/>
      <c r="R78" s="36"/>
    </row>
    <row r="79" spans="1:19" ht="20.05" customHeight="1" x14ac:dyDescent="0.25">
      <c r="P79" s="36"/>
      <c r="Q79" s="36"/>
      <c r="R79" s="36"/>
    </row>
    <row r="80" spans="1:19" ht="20.05" customHeight="1" x14ac:dyDescent="0.25">
      <c r="P80" s="36"/>
      <c r="Q80" s="36"/>
      <c r="R80" s="36"/>
    </row>
    <row r="81" spans="16:18" ht="20.05" customHeight="1" x14ac:dyDescent="0.25">
      <c r="P81" s="36"/>
      <c r="Q81" s="36"/>
      <c r="R81" s="36"/>
    </row>
    <row r="82" spans="16:18" ht="20.05" customHeight="1" x14ac:dyDescent="0.25">
      <c r="P82" s="36"/>
      <c r="Q82" s="36"/>
      <c r="R82" s="36"/>
    </row>
    <row r="83" spans="16:18" ht="20.05" customHeight="1" x14ac:dyDescent="0.25">
      <c r="P83" s="36"/>
      <c r="Q83" s="36"/>
      <c r="R83" s="36"/>
    </row>
    <row r="84" spans="16:18" ht="20.05" customHeight="1" x14ac:dyDescent="0.25">
      <c r="P84" s="36"/>
      <c r="Q84" s="36"/>
      <c r="R84" s="36"/>
    </row>
    <row r="85" spans="16:18" ht="20.05" customHeight="1" x14ac:dyDescent="0.25">
      <c r="P85" s="36"/>
      <c r="Q85" s="36"/>
      <c r="R85" s="36"/>
    </row>
    <row r="86" spans="16:18" ht="20.05" customHeight="1" x14ac:dyDescent="0.25">
      <c r="P86" s="36"/>
      <c r="Q86" s="36"/>
      <c r="R86" s="36"/>
    </row>
    <row r="87" spans="16:18" ht="20.05" customHeight="1" x14ac:dyDescent="0.25">
      <c r="P87" s="36"/>
      <c r="Q87" s="36"/>
      <c r="R87" s="36"/>
    </row>
    <row r="88" spans="16:18" ht="20.05" customHeight="1" x14ac:dyDescent="0.25">
      <c r="P88" s="36"/>
      <c r="Q88" s="36"/>
      <c r="R88" s="36"/>
    </row>
    <row r="89" spans="16:18" ht="20.05" customHeight="1" x14ac:dyDescent="0.25">
      <c r="P89" s="36"/>
      <c r="Q89" s="36"/>
      <c r="R89" s="36"/>
    </row>
    <row r="90" spans="16:18" ht="20.05" customHeight="1" x14ac:dyDescent="0.25">
      <c r="P90" s="36"/>
      <c r="Q90" s="36"/>
      <c r="R90" s="36"/>
    </row>
    <row r="91" spans="16:18" ht="20.05" customHeight="1" x14ac:dyDescent="0.25">
      <c r="P91" s="36"/>
      <c r="Q91" s="36"/>
      <c r="R91" s="36"/>
    </row>
    <row r="92" spans="16:18" ht="20.05" customHeight="1" x14ac:dyDescent="0.25">
      <c r="P92" s="36"/>
      <c r="Q92" s="36"/>
      <c r="R92" s="36"/>
    </row>
    <row r="93" spans="16:18" ht="20.05" customHeight="1" x14ac:dyDescent="0.25">
      <c r="P93" s="36"/>
      <c r="Q93" s="36"/>
      <c r="R93" s="36"/>
    </row>
    <row r="94" spans="16:18" ht="20.05" customHeight="1" x14ac:dyDescent="0.25">
      <c r="P94" s="36"/>
      <c r="Q94" s="36"/>
      <c r="R94" s="36"/>
    </row>
    <row r="95" spans="16:18" ht="20.05" customHeight="1" x14ac:dyDescent="0.25">
      <c r="P95" s="36"/>
      <c r="Q95" s="36"/>
      <c r="R95" s="36"/>
    </row>
    <row r="96" spans="16:18" ht="20.05" customHeight="1" x14ac:dyDescent="0.25">
      <c r="P96" s="36"/>
      <c r="Q96" s="36"/>
      <c r="R96" s="36"/>
    </row>
    <row r="97" spans="16:18" ht="20.05" customHeight="1" x14ac:dyDescent="0.25">
      <c r="P97" s="36"/>
      <c r="Q97" s="36"/>
      <c r="R97" s="36"/>
    </row>
    <row r="98" spans="16:18" ht="20.05" customHeight="1" x14ac:dyDescent="0.25">
      <c r="P98" s="36"/>
      <c r="Q98" s="36"/>
      <c r="R98" s="36"/>
    </row>
    <row r="99" spans="16:18" ht="20.05" customHeight="1" x14ac:dyDescent="0.25">
      <c r="P99" s="36"/>
      <c r="Q99" s="36"/>
      <c r="R99" s="36"/>
    </row>
    <row r="100" spans="16:18" ht="20.05" customHeight="1" x14ac:dyDescent="0.25">
      <c r="P100" s="36"/>
      <c r="Q100" s="36"/>
      <c r="R100" s="36"/>
    </row>
    <row r="101" spans="16:18" ht="20.05" customHeight="1" x14ac:dyDescent="0.25">
      <c r="P101" s="36"/>
      <c r="Q101" s="36"/>
      <c r="R101" s="36"/>
    </row>
    <row r="102" spans="16:18" ht="20.05" customHeight="1" x14ac:dyDescent="0.25">
      <c r="P102" s="36"/>
      <c r="Q102" s="36"/>
      <c r="R102" s="36"/>
    </row>
    <row r="103" spans="16:18" ht="20.05" customHeight="1" x14ac:dyDescent="0.25">
      <c r="P103" s="36"/>
      <c r="Q103" s="36"/>
      <c r="R103" s="36"/>
    </row>
    <row r="104" spans="16:18" ht="20.05" customHeight="1" x14ac:dyDescent="0.25">
      <c r="P104" s="36"/>
      <c r="Q104" s="36"/>
      <c r="R104" s="36"/>
    </row>
    <row r="105" spans="16:18" ht="20.05" customHeight="1" x14ac:dyDescent="0.25">
      <c r="P105" s="36"/>
      <c r="Q105" s="36"/>
      <c r="R105" s="36"/>
    </row>
    <row r="106" spans="16:18" ht="20.05" customHeight="1" x14ac:dyDescent="0.25">
      <c r="P106" s="36"/>
      <c r="Q106" s="36"/>
      <c r="R106" s="36"/>
    </row>
    <row r="107" spans="16:18" ht="20.05" customHeight="1" x14ac:dyDescent="0.25">
      <c r="P107" s="36"/>
      <c r="Q107" s="36"/>
      <c r="R107" s="36"/>
    </row>
    <row r="108" spans="16:18" ht="20.05" customHeight="1" x14ac:dyDescent="0.25">
      <c r="P108" s="36"/>
      <c r="Q108" s="36"/>
      <c r="R108" s="36"/>
    </row>
    <row r="109" spans="16:18" ht="20.05" customHeight="1" x14ac:dyDescent="0.25">
      <c r="P109" s="36"/>
      <c r="Q109" s="36"/>
      <c r="R109" s="36"/>
    </row>
    <row r="110" spans="16:18" ht="20.05" customHeight="1" x14ac:dyDescent="0.25">
      <c r="P110" s="36"/>
      <c r="Q110" s="36"/>
      <c r="R110" s="36"/>
    </row>
    <row r="111" spans="16:18" ht="20.05" customHeight="1" x14ac:dyDescent="0.25">
      <c r="P111" s="36"/>
      <c r="Q111" s="36"/>
      <c r="R111" s="36"/>
    </row>
    <row r="112" spans="16:18" ht="20.05" customHeight="1" x14ac:dyDescent="0.25">
      <c r="P112" s="36"/>
      <c r="Q112" s="36"/>
      <c r="R112" s="36"/>
    </row>
    <row r="113" spans="16:18" ht="20.05" customHeight="1" x14ac:dyDescent="0.25">
      <c r="P113" s="36"/>
      <c r="Q113" s="36"/>
      <c r="R113" s="36"/>
    </row>
    <row r="114" spans="16:18" ht="20.05" customHeight="1" x14ac:dyDescent="0.25">
      <c r="P114" s="36"/>
      <c r="Q114" s="36"/>
      <c r="R114" s="36"/>
    </row>
    <row r="115" spans="16:18" ht="20.05" customHeight="1" x14ac:dyDescent="0.25">
      <c r="P115" s="36"/>
      <c r="Q115" s="36"/>
      <c r="R115" s="36"/>
    </row>
    <row r="116" spans="16:18" ht="20.05" customHeight="1" x14ac:dyDescent="0.25">
      <c r="P116" s="36"/>
      <c r="Q116" s="36"/>
      <c r="R116" s="36"/>
    </row>
    <row r="117" spans="16:18" ht="20.05" customHeight="1" x14ac:dyDescent="0.25">
      <c r="P117" s="36"/>
      <c r="Q117" s="36"/>
      <c r="R117" s="36"/>
    </row>
    <row r="118" spans="16:18" ht="20.05" customHeight="1" x14ac:dyDescent="0.25">
      <c r="P118" s="36"/>
      <c r="Q118" s="36"/>
      <c r="R118" s="36"/>
    </row>
    <row r="119" spans="16:18" ht="20.05" customHeight="1" x14ac:dyDescent="0.25">
      <c r="P119" s="36"/>
      <c r="Q119" s="36"/>
      <c r="R119" s="36"/>
    </row>
    <row r="120" spans="16:18" ht="20.05" customHeight="1" x14ac:dyDescent="0.25">
      <c r="P120" s="36"/>
      <c r="Q120" s="36"/>
      <c r="R120" s="36"/>
    </row>
    <row r="121" spans="16:18" ht="20.05" customHeight="1" x14ac:dyDescent="0.25">
      <c r="P121" s="36"/>
      <c r="Q121" s="36"/>
      <c r="R121" s="36"/>
    </row>
    <row r="122" spans="16:18" ht="20.05" customHeight="1" x14ac:dyDescent="0.25">
      <c r="P122" s="36"/>
      <c r="Q122" s="36"/>
      <c r="R122" s="36"/>
    </row>
    <row r="123" spans="16:18" ht="20.05" customHeight="1" x14ac:dyDescent="0.25">
      <c r="P123" s="36"/>
      <c r="Q123" s="36"/>
      <c r="R123" s="36"/>
    </row>
    <row r="124" spans="16:18" ht="20.05" customHeight="1" x14ac:dyDescent="0.25">
      <c r="P124" s="36"/>
      <c r="Q124" s="36"/>
      <c r="R124" s="36"/>
    </row>
    <row r="125" spans="16:18" ht="20.05" customHeight="1" x14ac:dyDescent="0.25">
      <c r="P125" s="36"/>
      <c r="Q125" s="36"/>
      <c r="R125" s="36"/>
    </row>
    <row r="126" spans="16:18" ht="20.05" customHeight="1" x14ac:dyDescent="0.25">
      <c r="P126" s="36"/>
      <c r="Q126" s="36"/>
      <c r="R126" s="36"/>
    </row>
    <row r="127" spans="16:18" ht="20.05" customHeight="1" x14ac:dyDescent="0.25">
      <c r="P127" s="36"/>
      <c r="Q127" s="36"/>
      <c r="R127" s="36"/>
    </row>
    <row r="128" spans="16:18" ht="20.05" customHeight="1" x14ac:dyDescent="0.25">
      <c r="P128" s="36"/>
      <c r="Q128" s="36"/>
      <c r="R128" s="36"/>
    </row>
    <row r="129" spans="16:18" ht="20.05" customHeight="1" x14ac:dyDescent="0.25">
      <c r="P129" s="36"/>
      <c r="Q129" s="36"/>
      <c r="R129" s="36"/>
    </row>
    <row r="130" spans="16:18" ht="20.05" customHeight="1" x14ac:dyDescent="0.25">
      <c r="P130" s="36"/>
      <c r="Q130" s="36"/>
      <c r="R130" s="36"/>
    </row>
    <row r="131" spans="16:18" ht="20.05" customHeight="1" x14ac:dyDescent="0.25">
      <c r="P131" s="36"/>
      <c r="Q131" s="36"/>
      <c r="R131" s="36"/>
    </row>
    <row r="132" spans="16:18" ht="20.05" customHeight="1" x14ac:dyDescent="0.25">
      <c r="P132" s="36"/>
      <c r="Q132" s="36"/>
      <c r="R132" s="36"/>
    </row>
    <row r="133" spans="16:18" ht="20.05" customHeight="1" x14ac:dyDescent="0.25">
      <c r="P133" s="36"/>
      <c r="Q133" s="36"/>
      <c r="R133" s="36"/>
    </row>
    <row r="134" spans="16:18" ht="20.05" customHeight="1" x14ac:dyDescent="0.25">
      <c r="P134" s="36"/>
      <c r="Q134" s="36"/>
      <c r="R134" s="36"/>
    </row>
    <row r="135" spans="16:18" ht="20.05" customHeight="1" x14ac:dyDescent="0.25">
      <c r="P135" s="36"/>
      <c r="Q135" s="36"/>
      <c r="R135" s="36"/>
    </row>
    <row r="136" spans="16:18" ht="20.05" customHeight="1" x14ac:dyDescent="0.25">
      <c r="P136" s="36"/>
      <c r="Q136" s="36"/>
      <c r="R136" s="36"/>
    </row>
    <row r="137" spans="16:18" ht="20.05" customHeight="1" x14ac:dyDescent="0.25">
      <c r="P137" s="36"/>
      <c r="Q137" s="36"/>
      <c r="R137" s="36"/>
    </row>
    <row r="138" spans="16:18" ht="20.05" customHeight="1" x14ac:dyDescent="0.25">
      <c r="P138" s="36"/>
      <c r="Q138" s="36"/>
      <c r="R138" s="36"/>
    </row>
    <row r="139" spans="16:18" ht="20.05" customHeight="1" x14ac:dyDescent="0.25">
      <c r="P139" s="36"/>
      <c r="Q139" s="36"/>
      <c r="R139" s="36"/>
    </row>
    <row r="140" spans="16:18" ht="20.05" customHeight="1" x14ac:dyDescent="0.25">
      <c r="P140" s="36"/>
      <c r="Q140" s="36"/>
      <c r="R140" s="36"/>
    </row>
    <row r="141" spans="16:18" ht="20.05" customHeight="1" x14ac:dyDescent="0.25">
      <c r="P141" s="36"/>
      <c r="Q141" s="36"/>
      <c r="R141" s="36"/>
    </row>
    <row r="142" spans="16:18" ht="20.05" customHeight="1" x14ac:dyDescent="0.25">
      <c r="P142" s="36"/>
      <c r="Q142" s="36"/>
      <c r="R142" s="36"/>
    </row>
    <row r="143" spans="16:18" ht="20.05" customHeight="1" x14ac:dyDescent="0.25">
      <c r="P143" s="36"/>
      <c r="Q143" s="36"/>
      <c r="R143" s="36"/>
    </row>
    <row r="144" spans="16:18" ht="20.05" customHeight="1" x14ac:dyDescent="0.25">
      <c r="P144" s="36"/>
      <c r="Q144" s="36"/>
      <c r="R144" s="36"/>
    </row>
    <row r="145" spans="16:18" ht="20.05" customHeight="1" x14ac:dyDescent="0.25">
      <c r="P145" s="36"/>
      <c r="Q145" s="36"/>
      <c r="R145" s="36"/>
    </row>
    <row r="146" spans="16:18" ht="20.05" customHeight="1" x14ac:dyDescent="0.25">
      <c r="P146" s="36"/>
      <c r="Q146" s="36"/>
      <c r="R146" s="36"/>
    </row>
    <row r="147" spans="16:18" ht="20.05" customHeight="1" x14ac:dyDescent="0.25">
      <c r="P147" s="36"/>
      <c r="Q147" s="36"/>
      <c r="R147" s="36"/>
    </row>
    <row r="148" spans="16:18" ht="20.05" customHeight="1" x14ac:dyDescent="0.25">
      <c r="P148" s="36"/>
      <c r="Q148" s="36"/>
      <c r="R148" s="36"/>
    </row>
    <row r="149" spans="16:18" ht="20.05" customHeight="1" x14ac:dyDescent="0.25">
      <c r="P149" s="36"/>
      <c r="Q149" s="36"/>
      <c r="R149" s="36"/>
    </row>
    <row r="150" spans="16:18" ht="20.05" customHeight="1" x14ac:dyDescent="0.25">
      <c r="P150" s="36"/>
      <c r="Q150" s="36"/>
      <c r="R150" s="36"/>
    </row>
    <row r="151" spans="16:18" ht="20.05" customHeight="1" x14ac:dyDescent="0.25">
      <c r="P151" s="36"/>
      <c r="Q151" s="36"/>
      <c r="R151" s="36"/>
    </row>
    <row r="152" spans="16:18" ht="20.05" customHeight="1" x14ac:dyDescent="0.25">
      <c r="P152" s="36"/>
      <c r="Q152" s="36"/>
      <c r="R152" s="36"/>
    </row>
    <row r="153" spans="16:18" ht="20.05" customHeight="1" x14ac:dyDescent="0.25">
      <c r="P153" s="36"/>
      <c r="Q153" s="36"/>
      <c r="R153" s="36"/>
    </row>
    <row r="154" spans="16:18" ht="20.05" customHeight="1" x14ac:dyDescent="0.25">
      <c r="P154" s="36"/>
      <c r="Q154" s="36"/>
      <c r="R154" s="36"/>
    </row>
    <row r="155" spans="16:18" ht="20.05" customHeight="1" x14ac:dyDescent="0.25">
      <c r="P155" s="36"/>
      <c r="Q155" s="36"/>
      <c r="R155" s="36"/>
    </row>
    <row r="156" spans="16:18" ht="20.05" customHeight="1" x14ac:dyDescent="0.25">
      <c r="P156" s="36"/>
      <c r="Q156" s="36"/>
      <c r="R156" s="36"/>
    </row>
    <row r="157" spans="16:18" ht="20.05" customHeight="1" x14ac:dyDescent="0.25">
      <c r="P157" s="36"/>
      <c r="Q157" s="36"/>
      <c r="R157" s="36"/>
    </row>
    <row r="158" spans="16:18" x14ac:dyDescent="0.25">
      <c r="P158" s="36"/>
      <c r="Q158" s="36"/>
      <c r="R158" s="36"/>
    </row>
    <row r="159" spans="16:18" x14ac:dyDescent="0.25">
      <c r="P159" s="36"/>
      <c r="Q159" s="36"/>
      <c r="R159" s="36"/>
    </row>
    <row r="160" spans="16:18" x14ac:dyDescent="0.25">
      <c r="P160" s="36"/>
      <c r="Q160" s="36"/>
      <c r="R160" s="36"/>
    </row>
    <row r="161" spans="16:18" x14ac:dyDescent="0.25">
      <c r="P161" s="36"/>
      <c r="Q161" s="36"/>
      <c r="R161" s="36"/>
    </row>
    <row r="162" spans="16:18" x14ac:dyDescent="0.25">
      <c r="P162" s="36"/>
      <c r="Q162" s="36"/>
      <c r="R162" s="36"/>
    </row>
    <row r="163" spans="16:18" x14ac:dyDescent="0.25">
      <c r="P163" s="36"/>
      <c r="Q163" s="36"/>
      <c r="R163" s="36"/>
    </row>
    <row r="164" spans="16:18" x14ac:dyDescent="0.25">
      <c r="P164" s="36"/>
      <c r="Q164" s="36"/>
      <c r="R164" s="36"/>
    </row>
    <row r="165" spans="16:18" x14ac:dyDescent="0.25">
      <c r="P165" s="36"/>
      <c r="Q165" s="36"/>
      <c r="R165" s="36"/>
    </row>
    <row r="166" spans="16:18" x14ac:dyDescent="0.25">
      <c r="P166" s="36"/>
      <c r="Q166" s="36"/>
      <c r="R166" s="36"/>
    </row>
    <row r="167" spans="16:18" x14ac:dyDescent="0.25">
      <c r="P167" s="36"/>
      <c r="Q167" s="36"/>
      <c r="R167" s="36"/>
    </row>
    <row r="168" spans="16:18" x14ac:dyDescent="0.25">
      <c r="P168" s="36"/>
      <c r="Q168" s="36"/>
      <c r="R168" s="36"/>
    </row>
    <row r="169" spans="16:18" x14ac:dyDescent="0.25">
      <c r="P169" s="36"/>
      <c r="Q169" s="36"/>
      <c r="R169" s="36"/>
    </row>
    <row r="170" spans="16:18" x14ac:dyDescent="0.25">
      <c r="P170" s="36"/>
      <c r="Q170" s="36"/>
      <c r="R170" s="36"/>
    </row>
    <row r="171" spans="16:18" x14ac:dyDescent="0.25">
      <c r="P171" s="36"/>
      <c r="Q171" s="36"/>
      <c r="R171" s="36"/>
    </row>
    <row r="172" spans="16:18" x14ac:dyDescent="0.25">
      <c r="P172" s="36"/>
      <c r="Q172" s="36"/>
      <c r="R172" s="36"/>
    </row>
    <row r="173" spans="16:18" x14ac:dyDescent="0.25">
      <c r="P173" s="36"/>
      <c r="Q173" s="36"/>
      <c r="R173" s="36"/>
    </row>
    <row r="174" spans="16:18" x14ac:dyDescent="0.25">
      <c r="P174" s="36"/>
      <c r="Q174" s="36"/>
      <c r="R174" s="36"/>
    </row>
    <row r="175" spans="16:18" x14ac:dyDescent="0.25">
      <c r="P175" s="36"/>
      <c r="Q175" s="36"/>
      <c r="R175" s="36"/>
    </row>
    <row r="176" spans="16:18" x14ac:dyDescent="0.25">
      <c r="P176" s="36"/>
      <c r="Q176" s="36"/>
      <c r="R176" s="36"/>
    </row>
    <row r="177" spans="16:18" x14ac:dyDescent="0.25">
      <c r="P177" s="36"/>
      <c r="Q177" s="36"/>
      <c r="R177" s="36"/>
    </row>
    <row r="178" spans="16:18" x14ac:dyDescent="0.25">
      <c r="P178" s="36"/>
      <c r="Q178" s="36"/>
      <c r="R178" s="36"/>
    </row>
    <row r="179" spans="16:18" x14ac:dyDescent="0.25">
      <c r="P179" s="36"/>
      <c r="Q179" s="36"/>
      <c r="R179" s="36"/>
    </row>
    <row r="180" spans="16:18" x14ac:dyDescent="0.25">
      <c r="P180" s="36"/>
      <c r="Q180" s="36"/>
      <c r="R180" s="36"/>
    </row>
    <row r="181" spans="16:18" x14ac:dyDescent="0.25">
      <c r="P181" s="36"/>
      <c r="Q181" s="36"/>
      <c r="R181" s="36"/>
    </row>
    <row r="182" spans="16:18" x14ac:dyDescent="0.25">
      <c r="P182" s="36"/>
      <c r="Q182" s="36"/>
      <c r="R182" s="36"/>
    </row>
    <row r="183" spans="16:18" x14ac:dyDescent="0.25">
      <c r="P183" s="36"/>
      <c r="Q183" s="36"/>
      <c r="R183" s="36"/>
    </row>
    <row r="184" spans="16:18" x14ac:dyDescent="0.25">
      <c r="P184" s="36"/>
      <c r="Q184" s="36"/>
      <c r="R184" s="36"/>
    </row>
    <row r="185" spans="16:18" x14ac:dyDescent="0.25">
      <c r="P185" s="36"/>
      <c r="Q185" s="36"/>
      <c r="R185" s="36"/>
    </row>
    <row r="186" spans="16:18" x14ac:dyDescent="0.25">
      <c r="P186" s="36"/>
      <c r="Q186" s="36"/>
      <c r="R186" s="36"/>
    </row>
    <row r="187" spans="16:18" x14ac:dyDescent="0.25">
      <c r="P187" s="36"/>
      <c r="Q187" s="36"/>
      <c r="R187" s="36"/>
    </row>
    <row r="188" spans="16:18" x14ac:dyDescent="0.25">
      <c r="P188" s="36"/>
      <c r="Q188" s="36"/>
      <c r="R188" s="36"/>
    </row>
    <row r="189" spans="16:18" x14ac:dyDescent="0.25">
      <c r="P189" s="36"/>
      <c r="Q189" s="36"/>
      <c r="R189" s="36"/>
    </row>
    <row r="190" spans="16:18" x14ac:dyDescent="0.25">
      <c r="P190" s="36"/>
      <c r="Q190" s="36"/>
      <c r="R190" s="36"/>
    </row>
    <row r="191" spans="16:18" x14ac:dyDescent="0.25">
      <c r="P191" s="36"/>
      <c r="Q191" s="36"/>
      <c r="R191" s="36"/>
    </row>
    <row r="192" spans="16:18" x14ac:dyDescent="0.25">
      <c r="P192" s="36"/>
      <c r="Q192" s="36"/>
      <c r="R192" s="36"/>
    </row>
    <row r="193" spans="16:18" x14ac:dyDescent="0.25">
      <c r="P193" s="36"/>
      <c r="Q193" s="36"/>
      <c r="R193" s="36"/>
    </row>
    <row r="194" spans="16:18" x14ac:dyDescent="0.25">
      <c r="P194" s="36"/>
      <c r="Q194" s="36"/>
      <c r="R194" s="36"/>
    </row>
    <row r="195" spans="16:18" x14ac:dyDescent="0.25">
      <c r="P195" s="36"/>
      <c r="Q195" s="36"/>
      <c r="R195" s="36"/>
    </row>
    <row r="196" spans="16:18" x14ac:dyDescent="0.25">
      <c r="P196" s="36"/>
      <c r="Q196" s="36"/>
      <c r="R196" s="36"/>
    </row>
    <row r="197" spans="16:18" x14ac:dyDescent="0.25">
      <c r="P197" s="36"/>
      <c r="Q197" s="36"/>
      <c r="R197" s="36"/>
    </row>
    <row r="198" spans="16:18" x14ac:dyDescent="0.25">
      <c r="P198" s="36"/>
      <c r="Q198" s="36"/>
      <c r="R198" s="36"/>
    </row>
    <row r="199" spans="16:18" x14ac:dyDescent="0.25">
      <c r="P199" s="36"/>
      <c r="Q199" s="36"/>
      <c r="R199" s="36"/>
    </row>
    <row r="200" spans="16:18" x14ac:dyDescent="0.25">
      <c r="P200" s="36"/>
      <c r="Q200" s="36"/>
      <c r="R200" s="36"/>
    </row>
    <row r="201" spans="16:18" x14ac:dyDescent="0.25">
      <c r="P201" s="36"/>
      <c r="Q201" s="36"/>
      <c r="R201" s="36"/>
    </row>
    <row r="202" spans="16:18" x14ac:dyDescent="0.25">
      <c r="P202" s="36"/>
      <c r="Q202" s="36"/>
      <c r="R202" s="36"/>
    </row>
    <row r="203" spans="16:18" x14ac:dyDescent="0.25">
      <c r="P203" s="36"/>
      <c r="Q203" s="36"/>
      <c r="R203" s="36"/>
    </row>
    <row r="204" spans="16:18" x14ac:dyDescent="0.25">
      <c r="P204" s="36"/>
      <c r="Q204" s="36"/>
      <c r="R204" s="36"/>
    </row>
    <row r="205" spans="16:18" x14ac:dyDescent="0.25">
      <c r="P205" s="36"/>
      <c r="Q205" s="36"/>
      <c r="R205" s="36"/>
    </row>
    <row r="206" spans="16:18" x14ac:dyDescent="0.25">
      <c r="P206" s="36"/>
      <c r="Q206" s="36"/>
      <c r="R206" s="36"/>
    </row>
    <row r="207" spans="16:18" x14ac:dyDescent="0.25">
      <c r="P207" s="36"/>
      <c r="Q207" s="36"/>
      <c r="R207" s="36"/>
    </row>
    <row r="208" spans="16:18" x14ac:dyDescent="0.25">
      <c r="P208" s="36"/>
      <c r="Q208" s="36"/>
      <c r="R208" s="36"/>
    </row>
    <row r="209" spans="16:18" x14ac:dyDescent="0.25">
      <c r="P209" s="36"/>
      <c r="Q209" s="36"/>
      <c r="R209" s="36"/>
    </row>
    <row r="210" spans="16:18" x14ac:dyDescent="0.25">
      <c r="P210" s="36"/>
      <c r="Q210" s="36"/>
      <c r="R210" s="36"/>
    </row>
    <row r="211" spans="16:18" x14ac:dyDescent="0.25">
      <c r="P211" s="36"/>
      <c r="Q211" s="36"/>
      <c r="R211" s="36"/>
    </row>
    <row r="212" spans="16:18" x14ac:dyDescent="0.25">
      <c r="P212" s="36"/>
      <c r="Q212" s="36"/>
      <c r="R212" s="36"/>
    </row>
    <row r="213" spans="16:18" x14ac:dyDescent="0.25">
      <c r="P213" s="36"/>
      <c r="Q213" s="36"/>
      <c r="R213" s="36"/>
    </row>
    <row r="214" spans="16:18" x14ac:dyDescent="0.25">
      <c r="P214" s="36"/>
      <c r="Q214" s="36"/>
      <c r="R214" s="36"/>
    </row>
    <row r="215" spans="16:18" x14ac:dyDescent="0.25">
      <c r="P215" s="36"/>
      <c r="Q215" s="36"/>
      <c r="R215" s="36"/>
    </row>
    <row r="216" spans="16:18" x14ac:dyDescent="0.25">
      <c r="P216" s="36"/>
      <c r="Q216" s="36"/>
      <c r="R216" s="36"/>
    </row>
    <row r="217" spans="16:18" x14ac:dyDescent="0.25">
      <c r="P217" s="36"/>
      <c r="Q217" s="36"/>
      <c r="R217" s="36"/>
    </row>
    <row r="218" spans="16:18" x14ac:dyDescent="0.25">
      <c r="P218" s="36"/>
      <c r="Q218" s="36"/>
      <c r="R218" s="36"/>
    </row>
    <row r="219" spans="16:18" x14ac:dyDescent="0.25">
      <c r="P219" s="36"/>
      <c r="Q219" s="36"/>
      <c r="R219" s="36"/>
    </row>
    <row r="220" spans="16:18" x14ac:dyDescent="0.25">
      <c r="P220" s="36"/>
      <c r="Q220" s="36"/>
      <c r="R220" s="36"/>
    </row>
    <row r="221" spans="16:18" x14ac:dyDescent="0.25">
      <c r="P221" s="36"/>
      <c r="Q221" s="36"/>
      <c r="R221" s="36"/>
    </row>
    <row r="222" spans="16:18" x14ac:dyDescent="0.25">
      <c r="P222" s="36"/>
      <c r="Q222" s="36"/>
      <c r="R222" s="36"/>
    </row>
    <row r="223" spans="16:18" x14ac:dyDescent="0.25">
      <c r="P223" s="36"/>
      <c r="Q223" s="36"/>
      <c r="R223" s="36"/>
    </row>
    <row r="224" spans="16:18" x14ac:dyDescent="0.25">
      <c r="P224" s="36"/>
      <c r="Q224" s="36"/>
      <c r="R224" s="36"/>
    </row>
    <row r="225" spans="16:18" x14ac:dyDescent="0.25">
      <c r="P225" s="36"/>
      <c r="Q225" s="36"/>
      <c r="R225" s="36"/>
    </row>
    <row r="226" spans="16:18" x14ac:dyDescent="0.25">
      <c r="P226" s="36"/>
      <c r="Q226" s="36"/>
      <c r="R226" s="36"/>
    </row>
    <row r="227" spans="16:18" x14ac:dyDescent="0.25">
      <c r="P227" s="36"/>
      <c r="Q227" s="36"/>
      <c r="R227" s="36"/>
    </row>
    <row r="228" spans="16:18" x14ac:dyDescent="0.25">
      <c r="P228" s="36"/>
      <c r="Q228" s="36"/>
      <c r="R228" s="36"/>
    </row>
    <row r="229" spans="16:18" x14ac:dyDescent="0.25">
      <c r="P229" s="36"/>
      <c r="Q229" s="36"/>
      <c r="R229" s="36"/>
    </row>
    <row r="230" spans="16:18" x14ac:dyDescent="0.25">
      <c r="P230" s="36"/>
      <c r="Q230" s="36"/>
      <c r="R230" s="36"/>
    </row>
    <row r="231" spans="16:18" x14ac:dyDescent="0.25">
      <c r="P231" s="36"/>
      <c r="Q231" s="36"/>
      <c r="R231" s="36"/>
    </row>
    <row r="232" spans="16:18" x14ac:dyDescent="0.25">
      <c r="P232" s="36"/>
      <c r="Q232" s="36"/>
      <c r="R232" s="36"/>
    </row>
    <row r="233" spans="16:18" x14ac:dyDescent="0.25">
      <c r="P233" s="36"/>
      <c r="Q233" s="36"/>
      <c r="R233" s="36"/>
    </row>
    <row r="234" spans="16:18" x14ac:dyDescent="0.25">
      <c r="P234" s="36"/>
      <c r="Q234" s="36"/>
      <c r="R234" s="36"/>
    </row>
    <row r="235" spans="16:18" x14ac:dyDescent="0.25">
      <c r="P235" s="36"/>
      <c r="Q235" s="36"/>
      <c r="R235" s="36"/>
    </row>
    <row r="236" spans="16:18" x14ac:dyDescent="0.25">
      <c r="P236" s="36"/>
      <c r="Q236" s="36"/>
      <c r="R236" s="36"/>
    </row>
    <row r="237" spans="16:18" x14ac:dyDescent="0.25">
      <c r="P237" s="36"/>
      <c r="Q237" s="36"/>
      <c r="R237" s="36"/>
    </row>
    <row r="238" spans="16:18" x14ac:dyDescent="0.25">
      <c r="P238" s="36"/>
      <c r="Q238" s="36"/>
      <c r="R238" s="36"/>
    </row>
    <row r="239" spans="16:18" x14ac:dyDescent="0.25">
      <c r="P239" s="36"/>
      <c r="Q239" s="36"/>
      <c r="R239" s="36"/>
    </row>
    <row r="240" spans="16:18" x14ac:dyDescent="0.25">
      <c r="P240" s="36"/>
      <c r="Q240" s="36"/>
      <c r="R240" s="36"/>
    </row>
    <row r="241" spans="16:18" x14ac:dyDescent="0.25">
      <c r="P241" s="36"/>
      <c r="Q241" s="36"/>
      <c r="R241" s="36"/>
    </row>
    <row r="242" spans="16:18" x14ac:dyDescent="0.25">
      <c r="P242" s="36"/>
      <c r="Q242" s="36"/>
      <c r="R242" s="36"/>
    </row>
    <row r="243" spans="16:18" x14ac:dyDescent="0.25">
      <c r="P243" s="36"/>
      <c r="Q243" s="36"/>
      <c r="R243" s="36"/>
    </row>
    <row r="244" spans="16:18" x14ac:dyDescent="0.25">
      <c r="P244" s="36"/>
      <c r="Q244" s="36"/>
      <c r="R244" s="36"/>
    </row>
    <row r="245" spans="16:18" x14ac:dyDescent="0.25">
      <c r="P245" s="36"/>
      <c r="Q245" s="36"/>
      <c r="R245" s="36"/>
    </row>
    <row r="246" spans="16:18" x14ac:dyDescent="0.25">
      <c r="P246" s="36"/>
      <c r="Q246" s="36"/>
      <c r="R246" s="36"/>
    </row>
    <row r="247" spans="16:18" x14ac:dyDescent="0.25">
      <c r="P247" s="36"/>
      <c r="Q247" s="36"/>
      <c r="R247" s="36"/>
    </row>
    <row r="248" spans="16:18" x14ac:dyDescent="0.25">
      <c r="P248" s="36"/>
      <c r="Q248" s="36"/>
      <c r="R248" s="36"/>
    </row>
    <row r="249" spans="16:18" x14ac:dyDescent="0.25">
      <c r="P249" s="36"/>
      <c r="Q249" s="36"/>
      <c r="R249" s="36"/>
    </row>
    <row r="250" spans="16:18" x14ac:dyDescent="0.25">
      <c r="P250" s="36"/>
      <c r="Q250" s="36"/>
      <c r="R250" s="36"/>
    </row>
    <row r="251" spans="16:18" x14ac:dyDescent="0.25">
      <c r="P251" s="36"/>
      <c r="Q251" s="36"/>
      <c r="R251" s="36"/>
    </row>
    <row r="252" spans="16:18" x14ac:dyDescent="0.25">
      <c r="P252" s="36"/>
      <c r="Q252" s="36"/>
      <c r="R252" s="36"/>
    </row>
    <row r="253" spans="16:18" x14ac:dyDescent="0.25">
      <c r="P253" s="36"/>
      <c r="Q253" s="36"/>
      <c r="R253" s="36"/>
    </row>
    <row r="254" spans="16:18" x14ac:dyDescent="0.25">
      <c r="P254" s="36"/>
      <c r="Q254" s="36"/>
      <c r="R254" s="36"/>
    </row>
    <row r="255" spans="16:18" x14ac:dyDescent="0.25">
      <c r="P255" s="36"/>
      <c r="Q255" s="36"/>
      <c r="R255" s="36"/>
    </row>
    <row r="256" spans="16:18" x14ac:dyDescent="0.25">
      <c r="P256" s="36"/>
      <c r="Q256" s="36"/>
      <c r="R256" s="36"/>
    </row>
    <row r="257" spans="16:18" x14ac:dyDescent="0.25">
      <c r="P257" s="36"/>
      <c r="Q257" s="36"/>
      <c r="R257" s="36"/>
    </row>
    <row r="258" spans="16:18" x14ac:dyDescent="0.25">
      <c r="P258" s="36"/>
      <c r="Q258" s="36"/>
      <c r="R258" s="36"/>
    </row>
    <row r="259" spans="16:18" x14ac:dyDescent="0.25">
      <c r="P259" s="36"/>
      <c r="Q259" s="36"/>
      <c r="R259" s="36"/>
    </row>
    <row r="260" spans="16:18" x14ac:dyDescent="0.25">
      <c r="P260" s="36"/>
      <c r="Q260" s="36"/>
      <c r="R260" s="36"/>
    </row>
    <row r="261" spans="16:18" x14ac:dyDescent="0.25">
      <c r="P261" s="36"/>
      <c r="Q261" s="36"/>
      <c r="R261" s="36"/>
    </row>
    <row r="262" spans="16:18" x14ac:dyDescent="0.25">
      <c r="P262" s="36"/>
      <c r="Q262" s="36"/>
      <c r="R262" s="36"/>
    </row>
    <row r="263" spans="16:18" x14ac:dyDescent="0.25">
      <c r="P263" s="36"/>
      <c r="Q263" s="36"/>
      <c r="R263" s="36"/>
    </row>
    <row r="264" spans="16:18" x14ac:dyDescent="0.25">
      <c r="P264" s="36"/>
      <c r="Q264" s="36"/>
      <c r="R264" s="36"/>
    </row>
    <row r="265" spans="16:18" x14ac:dyDescent="0.25">
      <c r="P265" s="36"/>
      <c r="Q265" s="36"/>
      <c r="R265" s="36"/>
    </row>
    <row r="266" spans="16:18" x14ac:dyDescent="0.25">
      <c r="P266" s="36"/>
      <c r="Q266" s="36"/>
      <c r="R266" s="36"/>
    </row>
    <row r="267" spans="16:18" x14ac:dyDescent="0.25">
      <c r="P267" s="36"/>
      <c r="Q267" s="36"/>
      <c r="R267" s="36"/>
    </row>
    <row r="268" spans="16:18" x14ac:dyDescent="0.25">
      <c r="P268" s="36"/>
      <c r="Q268" s="36"/>
      <c r="R268" s="36"/>
    </row>
    <row r="269" spans="16:18" x14ac:dyDescent="0.25">
      <c r="P269" s="36"/>
      <c r="Q269" s="36"/>
      <c r="R269" s="36"/>
    </row>
    <row r="270" spans="16:18" x14ac:dyDescent="0.25">
      <c r="P270" s="36"/>
      <c r="Q270" s="36"/>
      <c r="R270" s="36"/>
    </row>
    <row r="271" spans="16:18" x14ac:dyDescent="0.25">
      <c r="P271" s="36"/>
      <c r="Q271" s="36"/>
      <c r="R271" s="36"/>
    </row>
    <row r="272" spans="16:18" x14ac:dyDescent="0.25">
      <c r="P272" s="36"/>
      <c r="Q272" s="36"/>
      <c r="R272" s="36"/>
    </row>
    <row r="273" spans="16:18" x14ac:dyDescent="0.25">
      <c r="P273" s="36"/>
      <c r="Q273" s="36"/>
      <c r="R273" s="36"/>
    </row>
    <row r="274" spans="16:18" x14ac:dyDescent="0.25">
      <c r="P274" s="36"/>
      <c r="Q274" s="36"/>
      <c r="R274" s="36"/>
    </row>
    <row r="275" spans="16:18" x14ac:dyDescent="0.25">
      <c r="P275" s="36"/>
      <c r="Q275" s="36"/>
      <c r="R275" s="36"/>
    </row>
    <row r="276" spans="16:18" x14ac:dyDescent="0.25">
      <c r="P276" s="36"/>
      <c r="Q276" s="36"/>
      <c r="R276" s="36"/>
    </row>
    <row r="277" spans="16:18" x14ac:dyDescent="0.25">
      <c r="P277" s="36"/>
      <c r="Q277" s="36"/>
      <c r="R277" s="36"/>
    </row>
    <row r="278" spans="16:18" x14ac:dyDescent="0.25">
      <c r="P278" s="36"/>
      <c r="Q278" s="36"/>
      <c r="R278" s="36"/>
    </row>
    <row r="279" spans="16:18" x14ac:dyDescent="0.25">
      <c r="P279" s="36"/>
      <c r="Q279" s="36"/>
      <c r="R279" s="36"/>
    </row>
    <row r="280" spans="16:18" x14ac:dyDescent="0.25">
      <c r="P280" s="36"/>
      <c r="Q280" s="36"/>
      <c r="R280" s="36"/>
    </row>
    <row r="281" spans="16:18" x14ac:dyDescent="0.25">
      <c r="P281" s="36"/>
      <c r="Q281" s="36"/>
      <c r="R281" s="36"/>
    </row>
    <row r="282" spans="16:18" x14ac:dyDescent="0.25">
      <c r="P282" s="36"/>
      <c r="Q282" s="36"/>
      <c r="R282" s="36"/>
    </row>
    <row r="283" spans="16:18" x14ac:dyDescent="0.25">
      <c r="P283" s="36"/>
      <c r="Q283" s="36"/>
      <c r="R283" s="36"/>
    </row>
    <row r="284" spans="16:18" x14ac:dyDescent="0.25">
      <c r="P284" s="36"/>
      <c r="Q284" s="36"/>
      <c r="R284" s="36"/>
    </row>
    <row r="285" spans="16:18" x14ac:dyDescent="0.25">
      <c r="P285" s="36"/>
      <c r="Q285" s="36"/>
      <c r="R285" s="36"/>
    </row>
    <row r="286" spans="16:18" x14ac:dyDescent="0.25">
      <c r="P286" s="36"/>
      <c r="Q286" s="36"/>
      <c r="R286" s="36"/>
    </row>
    <row r="287" spans="16:18" x14ac:dyDescent="0.25">
      <c r="P287" s="36"/>
      <c r="Q287" s="36"/>
      <c r="R287" s="36"/>
    </row>
    <row r="288" spans="16:18" x14ac:dyDescent="0.25">
      <c r="P288" s="36"/>
      <c r="Q288" s="36"/>
      <c r="R288" s="36"/>
    </row>
    <row r="289" spans="16:18" x14ac:dyDescent="0.25">
      <c r="P289" s="36"/>
      <c r="Q289" s="36"/>
      <c r="R289" s="36"/>
    </row>
    <row r="290" spans="16:18" x14ac:dyDescent="0.25">
      <c r="P290" s="36"/>
      <c r="Q290" s="36"/>
      <c r="R290" s="36"/>
    </row>
    <row r="291" spans="16:18" x14ac:dyDescent="0.25">
      <c r="P291" s="36"/>
      <c r="Q291" s="36"/>
      <c r="R291" s="36"/>
    </row>
    <row r="292" spans="16:18" x14ac:dyDescent="0.25">
      <c r="P292" s="36"/>
      <c r="Q292" s="36"/>
      <c r="R292" s="36"/>
    </row>
    <row r="293" spans="16:18" x14ac:dyDescent="0.25">
      <c r="P293" s="36"/>
      <c r="Q293" s="36"/>
      <c r="R293" s="36"/>
    </row>
    <row r="294" spans="16:18" x14ac:dyDescent="0.25">
      <c r="P294" s="36"/>
      <c r="Q294" s="36"/>
      <c r="R294" s="36"/>
    </row>
    <row r="295" spans="16:18" x14ac:dyDescent="0.25">
      <c r="P295" s="36"/>
      <c r="Q295" s="36"/>
      <c r="R295" s="36"/>
    </row>
    <row r="296" spans="16:18" x14ac:dyDescent="0.25">
      <c r="P296" s="36"/>
      <c r="Q296" s="36"/>
      <c r="R296" s="36"/>
    </row>
    <row r="297" spans="16:18" x14ac:dyDescent="0.25">
      <c r="P297" s="36"/>
      <c r="Q297" s="36"/>
      <c r="R297" s="36"/>
    </row>
    <row r="298" spans="16:18" x14ac:dyDescent="0.25">
      <c r="P298" s="36"/>
      <c r="Q298" s="36"/>
      <c r="R298" s="36"/>
    </row>
    <row r="299" spans="16:18" x14ac:dyDescent="0.25">
      <c r="P299" s="36"/>
      <c r="Q299" s="36"/>
      <c r="R299" s="36"/>
    </row>
    <row r="300" spans="16:18" x14ac:dyDescent="0.25">
      <c r="P300" s="36"/>
      <c r="Q300" s="36"/>
      <c r="R300" s="36"/>
    </row>
    <row r="301" spans="16:18" x14ac:dyDescent="0.25">
      <c r="P301" s="36"/>
      <c r="Q301" s="36"/>
      <c r="R301" s="36"/>
    </row>
    <row r="302" spans="16:18" x14ac:dyDescent="0.25">
      <c r="P302" s="36"/>
      <c r="Q302" s="36"/>
      <c r="R302" s="36"/>
    </row>
    <row r="303" spans="16:18" x14ac:dyDescent="0.25">
      <c r="P303" s="36"/>
      <c r="Q303" s="36"/>
      <c r="R303" s="36"/>
    </row>
    <row r="304" spans="16:18" x14ac:dyDescent="0.25">
      <c r="P304" s="36"/>
      <c r="Q304" s="36"/>
      <c r="R304" s="36"/>
    </row>
    <row r="305" spans="16:18" x14ac:dyDescent="0.25">
      <c r="P305" s="36"/>
      <c r="Q305" s="36"/>
      <c r="R305" s="36"/>
    </row>
    <row r="306" spans="16:18" x14ac:dyDescent="0.25">
      <c r="P306" s="36"/>
      <c r="Q306" s="36"/>
      <c r="R306" s="36"/>
    </row>
    <row r="307" spans="16:18" x14ac:dyDescent="0.25">
      <c r="P307" s="36"/>
      <c r="Q307" s="36"/>
      <c r="R307" s="36"/>
    </row>
    <row r="308" spans="16:18" x14ac:dyDescent="0.25">
      <c r="P308" s="36"/>
      <c r="Q308" s="36"/>
      <c r="R308" s="36"/>
    </row>
    <row r="309" spans="16:18" x14ac:dyDescent="0.25">
      <c r="P309" s="36"/>
      <c r="Q309" s="36"/>
      <c r="R309" s="36"/>
    </row>
    <row r="310" spans="16:18" x14ac:dyDescent="0.25">
      <c r="P310" s="36"/>
      <c r="Q310" s="36"/>
      <c r="R310" s="36"/>
    </row>
    <row r="311" spans="16:18" x14ac:dyDescent="0.25">
      <c r="P311" s="36"/>
      <c r="Q311" s="36"/>
      <c r="R311" s="36"/>
    </row>
    <row r="312" spans="16:18" x14ac:dyDescent="0.25">
      <c r="P312" s="36"/>
      <c r="Q312" s="36"/>
      <c r="R312" s="36"/>
    </row>
    <row r="313" spans="16:18" x14ac:dyDescent="0.25">
      <c r="P313" s="36"/>
      <c r="Q313" s="36"/>
      <c r="R313" s="36"/>
    </row>
    <row r="314" spans="16:18" x14ac:dyDescent="0.25">
      <c r="P314" s="36"/>
      <c r="Q314" s="36"/>
      <c r="R314" s="36"/>
    </row>
    <row r="315" spans="16:18" x14ac:dyDescent="0.25">
      <c r="P315" s="36"/>
      <c r="Q315" s="36"/>
      <c r="R315" s="36"/>
    </row>
    <row r="316" spans="16:18" x14ac:dyDescent="0.25">
      <c r="P316" s="36"/>
      <c r="Q316" s="36"/>
      <c r="R316" s="36"/>
    </row>
    <row r="317" spans="16:18" x14ac:dyDescent="0.25">
      <c r="P317" s="36"/>
      <c r="Q317" s="36"/>
      <c r="R317" s="36"/>
    </row>
    <row r="318" spans="16:18" x14ac:dyDescent="0.25">
      <c r="P318" s="36"/>
      <c r="Q318" s="36"/>
      <c r="R318" s="36"/>
    </row>
    <row r="319" spans="16:18" x14ac:dyDescent="0.25">
      <c r="P319" s="36"/>
      <c r="Q319" s="36"/>
      <c r="R319" s="36"/>
    </row>
    <row r="320" spans="16:18" x14ac:dyDescent="0.25">
      <c r="P320" s="36"/>
      <c r="Q320" s="36"/>
      <c r="R320" s="36"/>
    </row>
    <row r="321" spans="16:18" x14ac:dyDescent="0.25">
      <c r="P321" s="36"/>
      <c r="Q321" s="36"/>
      <c r="R321" s="36"/>
    </row>
    <row r="322" spans="16:18" x14ac:dyDescent="0.25">
      <c r="P322" s="36"/>
      <c r="Q322" s="36"/>
      <c r="R322" s="36"/>
    </row>
    <row r="323" spans="16:18" x14ac:dyDescent="0.25">
      <c r="P323" s="36"/>
      <c r="Q323" s="36"/>
      <c r="R323" s="36"/>
    </row>
    <row r="324" spans="16:18" x14ac:dyDescent="0.25">
      <c r="P324" s="36"/>
      <c r="Q324" s="36"/>
      <c r="R324" s="36"/>
    </row>
    <row r="325" spans="16:18" x14ac:dyDescent="0.25">
      <c r="P325" s="36"/>
      <c r="Q325" s="36"/>
      <c r="R325" s="36"/>
    </row>
    <row r="326" spans="16:18" x14ac:dyDescent="0.25">
      <c r="P326" s="36"/>
      <c r="Q326" s="36"/>
      <c r="R326" s="36"/>
    </row>
    <row r="327" spans="16:18" x14ac:dyDescent="0.25">
      <c r="P327" s="36"/>
      <c r="Q327" s="36"/>
      <c r="R327" s="36"/>
    </row>
    <row r="328" spans="16:18" x14ac:dyDescent="0.25">
      <c r="P328" s="36"/>
      <c r="Q328" s="36"/>
      <c r="R328" s="36"/>
    </row>
    <row r="329" spans="16:18" x14ac:dyDescent="0.25">
      <c r="P329" s="36"/>
      <c r="Q329" s="36"/>
      <c r="R329" s="36"/>
    </row>
    <row r="330" spans="16:18" x14ac:dyDescent="0.25">
      <c r="P330" s="36"/>
      <c r="Q330" s="36"/>
      <c r="R330" s="36"/>
    </row>
    <row r="331" spans="16:18" x14ac:dyDescent="0.25">
      <c r="P331" s="36"/>
      <c r="Q331" s="36"/>
      <c r="R331" s="36"/>
    </row>
    <row r="332" spans="16:18" x14ac:dyDescent="0.25">
      <c r="P332" s="36"/>
      <c r="Q332" s="36"/>
      <c r="R332" s="36"/>
    </row>
    <row r="333" spans="16:18" x14ac:dyDescent="0.25">
      <c r="P333" s="36"/>
      <c r="Q333" s="36"/>
      <c r="R333" s="36"/>
    </row>
    <row r="334" spans="16:18" x14ac:dyDescent="0.25">
      <c r="P334" s="36"/>
      <c r="Q334" s="36"/>
      <c r="R334" s="36"/>
    </row>
    <row r="335" spans="16:18" x14ac:dyDescent="0.25">
      <c r="P335" s="36"/>
      <c r="Q335" s="36"/>
      <c r="R335" s="36"/>
    </row>
    <row r="336" spans="16:18" x14ac:dyDescent="0.25">
      <c r="P336" s="36"/>
      <c r="Q336" s="36"/>
      <c r="R336" s="36"/>
    </row>
    <row r="337" spans="16:18" x14ac:dyDescent="0.25">
      <c r="P337" s="36"/>
      <c r="Q337" s="36"/>
      <c r="R337" s="36"/>
    </row>
    <row r="338" spans="16:18" x14ac:dyDescent="0.25">
      <c r="P338" s="36"/>
      <c r="Q338" s="36"/>
      <c r="R338" s="36"/>
    </row>
    <row r="339" spans="16:18" x14ac:dyDescent="0.25">
      <c r="P339" s="36"/>
      <c r="Q339" s="36"/>
      <c r="R339" s="36"/>
    </row>
    <row r="340" spans="16:18" x14ac:dyDescent="0.25">
      <c r="P340" s="36"/>
      <c r="Q340" s="36"/>
      <c r="R340" s="36"/>
    </row>
    <row r="341" spans="16:18" x14ac:dyDescent="0.25">
      <c r="P341" s="36"/>
      <c r="Q341" s="36"/>
      <c r="R341" s="36"/>
    </row>
    <row r="342" spans="16:18" x14ac:dyDescent="0.25">
      <c r="P342" s="36"/>
      <c r="Q342" s="36"/>
      <c r="R342" s="36"/>
    </row>
    <row r="343" spans="16:18" x14ac:dyDescent="0.25">
      <c r="P343" s="36"/>
      <c r="Q343" s="36"/>
      <c r="R343" s="36"/>
    </row>
    <row r="344" spans="16:18" x14ac:dyDescent="0.25">
      <c r="P344" s="36"/>
      <c r="Q344" s="36"/>
      <c r="R344" s="36"/>
    </row>
    <row r="345" spans="16:18" x14ac:dyDescent="0.25">
      <c r="P345" s="36"/>
      <c r="Q345" s="36"/>
      <c r="R345" s="36"/>
    </row>
    <row r="346" spans="16:18" x14ac:dyDescent="0.25">
      <c r="P346" s="36"/>
      <c r="Q346" s="36"/>
      <c r="R346" s="36"/>
    </row>
    <row r="347" spans="16:18" x14ac:dyDescent="0.25">
      <c r="P347" s="36"/>
      <c r="Q347" s="36"/>
      <c r="R347" s="36"/>
    </row>
    <row r="348" spans="16:18" x14ac:dyDescent="0.25">
      <c r="P348" s="36"/>
      <c r="Q348" s="36"/>
      <c r="R348" s="36"/>
    </row>
    <row r="349" spans="16:18" x14ac:dyDescent="0.25">
      <c r="P349" s="36"/>
      <c r="Q349" s="36"/>
      <c r="R349" s="36"/>
    </row>
    <row r="350" spans="16:18" x14ac:dyDescent="0.25">
      <c r="P350" s="36"/>
      <c r="Q350" s="36"/>
      <c r="R350" s="36"/>
    </row>
    <row r="351" spans="16:18" x14ac:dyDescent="0.25">
      <c r="P351" s="36"/>
      <c r="Q351" s="36"/>
      <c r="R351" s="36"/>
    </row>
    <row r="352" spans="16:18" x14ac:dyDescent="0.25">
      <c r="P352" s="36"/>
      <c r="Q352" s="36"/>
      <c r="R352" s="36"/>
    </row>
    <row r="353" spans="13:18" x14ac:dyDescent="0.25">
      <c r="P353" s="36"/>
      <c r="Q353" s="36"/>
      <c r="R353" s="36"/>
    </row>
    <row r="354" spans="13:18" x14ac:dyDescent="0.25">
      <c r="P354" s="36"/>
      <c r="Q354" s="36"/>
      <c r="R354" s="36"/>
    </row>
    <row r="355" spans="13:18" x14ac:dyDescent="0.25">
      <c r="P355" s="36"/>
      <c r="Q355" s="36"/>
      <c r="R355" s="36"/>
    </row>
    <row r="356" spans="13:18" x14ac:dyDescent="0.25">
      <c r="P356" s="36"/>
      <c r="Q356" s="36"/>
      <c r="R356" s="36"/>
    </row>
    <row r="357" spans="13:18" x14ac:dyDescent="0.25">
      <c r="P357" s="36"/>
      <c r="Q357" s="36"/>
      <c r="R357" s="36"/>
    </row>
    <row r="358" spans="13:18" x14ac:dyDescent="0.25">
      <c r="P358" s="36"/>
      <c r="Q358" s="36"/>
      <c r="R358" s="36"/>
    </row>
    <row r="359" spans="13:18" x14ac:dyDescent="0.25">
      <c r="P359" s="36"/>
      <c r="Q359" s="36"/>
      <c r="R359" s="36"/>
    </row>
    <row r="360" spans="13:18" x14ac:dyDescent="0.25">
      <c r="P360" s="36"/>
      <c r="Q360" s="36"/>
      <c r="R360" s="36"/>
    </row>
    <row r="361" spans="13:18" x14ac:dyDescent="0.25">
      <c r="P361" s="36"/>
      <c r="Q361" s="36"/>
      <c r="R361" s="36"/>
    </row>
    <row r="362" spans="13:18" x14ac:dyDescent="0.25">
      <c r="P362" s="36"/>
      <c r="Q362" s="36"/>
      <c r="R362" s="36"/>
    </row>
    <row r="363" spans="13:18" x14ac:dyDescent="0.25">
      <c r="M363" s="26">
        <f t="shared" ref="M363:M365" si="6">K363-(K363*L363)</f>
        <v>0</v>
      </c>
      <c r="N363" s="26">
        <f t="shared" ref="N363:N365" si="7">M363*1.2</f>
        <v>0</v>
      </c>
      <c r="O363" s="26" t="e">
        <f>M363/I363</f>
        <v>#DIV/0!</v>
      </c>
      <c r="P363" s="36" t="e">
        <f>O363*D363</f>
        <v>#DIV/0!</v>
      </c>
      <c r="Q363" s="36"/>
      <c r="R363" s="36"/>
    </row>
    <row r="364" spans="13:18" x14ac:dyDescent="0.25">
      <c r="M364" s="26">
        <f t="shared" si="6"/>
        <v>0</v>
      </c>
      <c r="N364" s="26">
        <f t="shared" si="7"/>
        <v>0</v>
      </c>
      <c r="O364" s="26" t="e">
        <f>M364/I364</f>
        <v>#DIV/0!</v>
      </c>
      <c r="P364" s="36" t="e">
        <f>O364*D364</f>
        <v>#DIV/0!</v>
      </c>
      <c r="Q364" s="36"/>
      <c r="R364" s="36"/>
    </row>
    <row r="365" spans="13:18" x14ac:dyDescent="0.25">
      <c r="M365" s="26">
        <f t="shared" si="6"/>
        <v>0</v>
      </c>
      <c r="N365" s="26">
        <f t="shared" si="7"/>
        <v>0</v>
      </c>
      <c r="O365" s="26" t="e">
        <f>M365/I365</f>
        <v>#DIV/0!</v>
      </c>
      <c r="P365" s="36" t="e">
        <f>O365*D365</f>
        <v>#DIV/0!</v>
      </c>
      <c r="Q365" s="36"/>
      <c r="R365" s="36"/>
    </row>
    <row r="366" spans="13:18" x14ac:dyDescent="0.25">
      <c r="M366" s="26">
        <f t="shared" ref="M366" si="8">K366-(K366*L366)</f>
        <v>0</v>
      </c>
      <c r="N366" s="26">
        <f t="shared" ref="N366" si="9">M366*1.2</f>
        <v>0</v>
      </c>
      <c r="O366" s="26" t="e">
        <f>M366/I366</f>
        <v>#DIV/0!</v>
      </c>
      <c r="P366" s="36" t="e">
        <f>O366*D366</f>
        <v>#DIV/0!</v>
      </c>
      <c r="Q366" s="36"/>
    </row>
  </sheetData>
  <mergeCells count="6">
    <mergeCell ref="L73:N73"/>
    <mergeCell ref="A1:Q1"/>
    <mergeCell ref="A2:S2"/>
    <mergeCell ref="K75:N78"/>
    <mergeCell ref="K74:N74"/>
    <mergeCell ref="D5:G5"/>
  </mergeCells>
  <dataValidations count="1">
    <dataValidation type="list" allowBlank="1" showInputMessage="1" showErrorMessage="1" sqref="H71:H366 G7:G69" xr:uid="{00000000-0002-0000-0000-000000000000}">
      <formula1>"oui,non"</formula1>
    </dataValidation>
  </dataValidations>
  <printOptions horizontalCentered="1"/>
  <pageMargins left="0.15748031496062992" right="0.51181102362204722" top="0.15748031496062992" bottom="0.19685039370078741" header="0.31496062992125984" footer="0.15748031496062992"/>
  <pageSetup paperSize="8" scale="44" orientation="landscape" r:id="rId1"/>
  <headerFooter>
    <oddFooter>Page &amp;P de &amp;N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C61EF-4A7B-4C4C-A643-41EC29E6199B}">
  <sheetPr>
    <pageSetUpPr fitToPage="1"/>
  </sheetPr>
  <dimension ref="A1:BB301"/>
  <sheetViews>
    <sheetView zoomScale="60" zoomScaleNormal="60" zoomScaleSheetLayoutView="70" workbookViewId="0">
      <selection activeCell="A2" sqref="A2:S2"/>
    </sheetView>
  </sheetViews>
  <sheetFormatPr baseColWidth="10" defaultColWidth="11.375" defaultRowHeight="13.6" x14ac:dyDescent="0.25"/>
  <cols>
    <col min="1" max="1" width="24.875" style="45" customWidth="1"/>
    <col min="2" max="2" width="21.375" style="45" customWidth="1"/>
    <col min="3" max="3" width="16.625" style="45" customWidth="1"/>
    <col min="4" max="4" width="127.25" style="45" customWidth="1"/>
    <col min="5" max="5" width="13.125" style="107" customWidth="1"/>
    <col min="6" max="6" width="21.75" style="45" bestFit="1" customWidth="1"/>
    <col min="7" max="7" width="21.75" style="45" customWidth="1"/>
    <col min="8" max="8" width="19.75" style="45" customWidth="1"/>
    <col min="9" max="9" width="21.375" style="45" customWidth="1"/>
    <col min="10" max="10" width="25" style="45" customWidth="1"/>
    <col min="11" max="11" width="18" style="26" customWidth="1"/>
    <col min="12" max="12" width="12.75" style="27" customWidth="1"/>
    <col min="13" max="13" width="21.375" style="26" customWidth="1"/>
    <col min="14" max="14" width="16" style="26" customWidth="1"/>
    <col min="15" max="15" width="20.125" style="26" customWidth="1"/>
    <col min="16" max="16" width="5.75" style="26" customWidth="1"/>
    <col min="17" max="17" width="32.25" style="26" customWidth="1"/>
    <col min="18" max="18" width="28.875" style="111" customWidth="1"/>
    <col min="19" max="19" width="18.125" style="112" customWidth="1"/>
    <col min="20" max="54" width="11.375" style="112"/>
    <col min="55" max="16384" width="11.375" style="45"/>
  </cols>
  <sheetData>
    <row r="1" spans="1:54" ht="79.5" customHeight="1" x14ac:dyDescent="0.25">
      <c r="A1" s="187" t="s">
        <v>237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</row>
    <row r="2" spans="1:54" ht="75.75" customHeight="1" x14ac:dyDescent="0.25">
      <c r="A2" s="188" t="s">
        <v>82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54" ht="22.6" customHeight="1" x14ac:dyDescent="0.25">
      <c r="A3" s="194" t="s">
        <v>91</v>
      </c>
      <c r="B3" s="194"/>
      <c r="C3" s="194"/>
      <c r="D3" s="195">
        <f>+BR!B5</f>
        <v>0</v>
      </c>
      <c r="E3" s="195"/>
      <c r="F3" s="195"/>
      <c r="G3" s="195"/>
      <c r="K3" s="45"/>
      <c r="L3" s="45"/>
      <c r="M3" s="45"/>
      <c r="N3" s="45"/>
      <c r="O3" s="45"/>
      <c r="P3" s="45"/>
      <c r="Q3" s="45"/>
      <c r="R3" s="112"/>
    </row>
    <row r="4" spans="1:54" s="23" customFormat="1" ht="22.6" customHeight="1" x14ac:dyDescent="0.25">
      <c r="A4" s="116"/>
      <c r="B4" s="116"/>
      <c r="C4" s="116"/>
      <c r="D4" s="119"/>
      <c r="E4" s="119"/>
      <c r="F4" s="119"/>
      <c r="G4" s="119"/>
    </row>
    <row r="5" spans="1:54" s="29" customFormat="1" ht="145.55000000000001" customHeight="1" x14ac:dyDescent="0.25">
      <c r="A5" s="117" t="s">
        <v>94</v>
      </c>
      <c r="B5" s="117" t="s">
        <v>219</v>
      </c>
      <c r="C5" s="117" t="s">
        <v>0</v>
      </c>
      <c r="D5" s="117" t="s">
        <v>95</v>
      </c>
      <c r="E5" s="118" t="s">
        <v>233</v>
      </c>
      <c r="F5" s="117" t="s">
        <v>20</v>
      </c>
      <c r="G5" s="117" t="s">
        <v>21</v>
      </c>
      <c r="H5" s="117" t="s">
        <v>26</v>
      </c>
      <c r="I5" s="117" t="s">
        <v>27</v>
      </c>
      <c r="J5" s="117" t="s">
        <v>178</v>
      </c>
      <c r="K5" s="117" t="s">
        <v>25</v>
      </c>
      <c r="L5" s="117" t="s">
        <v>24</v>
      </c>
      <c r="M5" s="117" t="s">
        <v>90</v>
      </c>
      <c r="N5" s="117" t="s">
        <v>23</v>
      </c>
      <c r="O5" s="117" t="s">
        <v>28</v>
      </c>
      <c r="P5" s="120" t="s">
        <v>175</v>
      </c>
      <c r="Q5" s="117" t="s">
        <v>22</v>
      </c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</row>
    <row r="6" spans="1:54" ht="30.1" customHeight="1" x14ac:dyDescent="0.25">
      <c r="A6" s="25" t="s">
        <v>218</v>
      </c>
      <c r="B6" s="25" t="s">
        <v>220</v>
      </c>
      <c r="C6" s="25">
        <v>327</v>
      </c>
      <c r="D6" s="47" t="s">
        <v>236</v>
      </c>
      <c r="E6" s="107">
        <v>252</v>
      </c>
      <c r="G6" s="44"/>
      <c r="H6" s="44"/>
      <c r="I6" s="44"/>
      <c r="J6" s="44"/>
      <c r="K6" s="46"/>
      <c r="L6" s="34"/>
      <c r="M6" s="26">
        <f t="shared" ref="M6:M14" si="0">K6-(K6*L6)</f>
        <v>0</v>
      </c>
      <c r="N6" s="36" t="e">
        <f t="shared" ref="N6:N14" si="1">M6/J6</f>
        <v>#DIV/0!</v>
      </c>
      <c r="O6" s="36" t="e">
        <f t="shared" ref="O6:O14" si="2">N6*E6</f>
        <v>#DIV/0!</v>
      </c>
      <c r="Q6" s="44"/>
      <c r="R6" s="112"/>
    </row>
    <row r="7" spans="1:54" ht="30.1" customHeight="1" x14ac:dyDescent="0.25">
      <c r="A7" s="25" t="s">
        <v>218</v>
      </c>
      <c r="B7" s="25" t="s">
        <v>220</v>
      </c>
      <c r="C7" s="25">
        <v>327</v>
      </c>
      <c r="D7" s="47" t="s">
        <v>228</v>
      </c>
      <c r="E7" s="107">
        <v>852</v>
      </c>
      <c r="G7" s="44"/>
      <c r="H7" s="44"/>
      <c r="I7" s="44"/>
      <c r="J7" s="44"/>
      <c r="K7" s="46"/>
      <c r="L7" s="34"/>
      <c r="M7" s="26">
        <f t="shared" si="0"/>
        <v>0</v>
      </c>
      <c r="N7" s="36" t="e">
        <f t="shared" si="1"/>
        <v>#DIV/0!</v>
      </c>
      <c r="O7" s="36" t="e">
        <f t="shared" si="2"/>
        <v>#DIV/0!</v>
      </c>
      <c r="Q7" s="44"/>
      <c r="R7" s="112"/>
    </row>
    <row r="8" spans="1:54" ht="30.1" customHeight="1" x14ac:dyDescent="0.25">
      <c r="A8" s="25" t="s">
        <v>218</v>
      </c>
      <c r="B8" s="25" t="s">
        <v>220</v>
      </c>
      <c r="C8" s="25">
        <v>2</v>
      </c>
      <c r="D8" s="45" t="s">
        <v>221</v>
      </c>
      <c r="E8" s="107">
        <v>8</v>
      </c>
      <c r="G8" s="44"/>
      <c r="H8" s="44"/>
      <c r="I8" s="44"/>
      <c r="J8" s="44"/>
      <c r="K8" s="46"/>
      <c r="L8" s="34"/>
      <c r="M8" s="26">
        <f t="shared" si="0"/>
        <v>0</v>
      </c>
      <c r="N8" s="35" t="e">
        <f t="shared" si="1"/>
        <v>#DIV/0!</v>
      </c>
      <c r="O8" s="26" t="e">
        <f t="shared" si="2"/>
        <v>#DIV/0!</v>
      </c>
      <c r="Q8" s="44"/>
      <c r="R8" s="112"/>
    </row>
    <row r="9" spans="1:54" ht="30.1" customHeight="1" x14ac:dyDescent="0.25">
      <c r="A9" s="25" t="s">
        <v>222</v>
      </c>
      <c r="B9" s="25" t="s">
        <v>223</v>
      </c>
      <c r="C9" s="25">
        <v>268</v>
      </c>
      <c r="D9" s="45" t="s">
        <v>230</v>
      </c>
      <c r="E9" s="109">
        <v>860310</v>
      </c>
      <c r="F9" s="22" t="s">
        <v>31</v>
      </c>
      <c r="G9" s="44"/>
      <c r="H9" s="44"/>
      <c r="I9" s="44"/>
      <c r="J9" s="44"/>
      <c r="K9" s="46"/>
      <c r="L9" s="34"/>
      <c r="M9" s="26">
        <f t="shared" si="0"/>
        <v>0</v>
      </c>
      <c r="N9" s="35" t="e">
        <f t="shared" si="1"/>
        <v>#DIV/0!</v>
      </c>
      <c r="O9" s="26" t="e">
        <f t="shared" si="2"/>
        <v>#DIV/0!</v>
      </c>
      <c r="Q9" s="44"/>
      <c r="R9" s="112"/>
    </row>
    <row r="10" spans="1:54" ht="30.1" customHeight="1" x14ac:dyDescent="0.25">
      <c r="A10" s="25" t="s">
        <v>222</v>
      </c>
      <c r="B10" s="25" t="s">
        <v>223</v>
      </c>
      <c r="C10" s="25">
        <v>268</v>
      </c>
      <c r="D10" s="47" t="s">
        <v>229</v>
      </c>
      <c r="E10" s="109">
        <v>860310</v>
      </c>
      <c r="F10" s="22" t="s">
        <v>31</v>
      </c>
      <c r="G10" s="44"/>
      <c r="H10" s="44"/>
      <c r="I10" s="44"/>
      <c r="J10" s="44"/>
      <c r="K10" s="46"/>
      <c r="L10" s="34"/>
      <c r="M10" s="26">
        <f t="shared" si="0"/>
        <v>0</v>
      </c>
      <c r="N10" s="35" t="e">
        <f t="shared" si="1"/>
        <v>#DIV/0!</v>
      </c>
      <c r="O10" s="26" t="e">
        <f t="shared" si="2"/>
        <v>#DIV/0!</v>
      </c>
      <c r="Q10" s="44"/>
      <c r="R10" s="112"/>
    </row>
    <row r="11" spans="1:54" ht="30.1" customHeight="1" x14ac:dyDescent="0.25">
      <c r="A11" s="25" t="s">
        <v>224</v>
      </c>
      <c r="B11" s="25" t="s">
        <v>225</v>
      </c>
      <c r="C11" s="25">
        <v>416</v>
      </c>
      <c r="D11" s="45" t="s">
        <v>234</v>
      </c>
      <c r="E11" s="20">
        <v>5406</v>
      </c>
      <c r="F11" s="45" t="s">
        <v>227</v>
      </c>
      <c r="G11" s="44"/>
      <c r="H11" s="44"/>
      <c r="I11" s="44"/>
      <c r="J11" s="44"/>
      <c r="K11" s="46"/>
      <c r="L11" s="34"/>
      <c r="M11" s="26">
        <f t="shared" si="0"/>
        <v>0</v>
      </c>
      <c r="N11" s="35" t="e">
        <f t="shared" si="1"/>
        <v>#DIV/0!</v>
      </c>
      <c r="O11" s="26" t="e">
        <f t="shared" si="2"/>
        <v>#DIV/0!</v>
      </c>
      <c r="Q11" s="44"/>
      <c r="R11" s="112"/>
    </row>
    <row r="12" spans="1:54" ht="30.1" customHeight="1" x14ac:dyDescent="0.25">
      <c r="A12" s="25" t="s">
        <v>224</v>
      </c>
      <c r="B12" s="25" t="s">
        <v>225</v>
      </c>
      <c r="C12" s="25">
        <v>416</v>
      </c>
      <c r="D12" s="45" t="s">
        <v>235</v>
      </c>
      <c r="E12" s="20">
        <v>960</v>
      </c>
      <c r="F12" s="45" t="s">
        <v>227</v>
      </c>
      <c r="G12" s="44"/>
      <c r="H12" s="44"/>
      <c r="I12" s="44"/>
      <c r="J12" s="44"/>
      <c r="K12" s="46"/>
      <c r="L12" s="34"/>
      <c r="M12" s="26">
        <f t="shared" si="0"/>
        <v>0</v>
      </c>
      <c r="N12" s="35" t="e">
        <f t="shared" si="1"/>
        <v>#DIV/0!</v>
      </c>
      <c r="O12" s="26" t="e">
        <f t="shared" si="2"/>
        <v>#DIV/0!</v>
      </c>
      <c r="Q12" s="44"/>
      <c r="R12" s="112"/>
    </row>
    <row r="13" spans="1:54" ht="41.3" customHeight="1" x14ac:dyDescent="0.25">
      <c r="A13" s="25" t="s">
        <v>226</v>
      </c>
      <c r="B13" s="110"/>
      <c r="C13" s="110"/>
      <c r="D13" s="45" t="s">
        <v>231</v>
      </c>
      <c r="E13" s="20">
        <v>74</v>
      </c>
      <c r="F13" s="45" t="s">
        <v>227</v>
      </c>
      <c r="G13" s="44"/>
      <c r="H13" s="44"/>
      <c r="I13" s="44"/>
      <c r="J13" s="44"/>
      <c r="K13" s="46"/>
      <c r="L13" s="34"/>
      <c r="M13" s="26">
        <f t="shared" si="0"/>
        <v>0</v>
      </c>
      <c r="N13" s="35" t="e">
        <f t="shared" si="1"/>
        <v>#DIV/0!</v>
      </c>
      <c r="O13" s="26" t="e">
        <f t="shared" si="2"/>
        <v>#DIV/0!</v>
      </c>
      <c r="P13" s="26" t="s">
        <v>37</v>
      </c>
      <c r="Q13" s="44"/>
      <c r="R13" s="112"/>
    </row>
    <row r="14" spans="1:54" ht="41.3" customHeight="1" x14ac:dyDescent="0.25">
      <c r="A14" s="25" t="s">
        <v>226</v>
      </c>
      <c r="B14" s="110"/>
      <c r="C14" s="110"/>
      <c r="D14" s="45" t="s">
        <v>232</v>
      </c>
      <c r="E14" s="20">
        <v>164</v>
      </c>
      <c r="F14" s="45" t="s">
        <v>227</v>
      </c>
      <c r="G14" s="44"/>
      <c r="H14" s="44"/>
      <c r="I14" s="44"/>
      <c r="J14" s="44"/>
      <c r="K14" s="46"/>
      <c r="L14" s="34"/>
      <c r="M14" s="26">
        <f t="shared" si="0"/>
        <v>0</v>
      </c>
      <c r="N14" s="35" t="e">
        <f t="shared" si="1"/>
        <v>#DIV/0!</v>
      </c>
      <c r="O14" s="26" t="e">
        <f t="shared" si="2"/>
        <v>#DIV/0!</v>
      </c>
      <c r="P14" s="26" t="s">
        <v>37</v>
      </c>
      <c r="Q14" s="44"/>
      <c r="R14" s="112"/>
    </row>
    <row r="15" spans="1:54" ht="36.700000000000003" customHeight="1" x14ac:dyDescent="0.25">
      <c r="A15" s="67" t="s">
        <v>184</v>
      </c>
      <c r="B15" s="67"/>
      <c r="C15" s="67"/>
      <c r="D15" s="22"/>
      <c r="E15" s="108"/>
      <c r="F15" s="73"/>
      <c r="G15" s="74"/>
      <c r="H15" s="74"/>
      <c r="I15" s="74"/>
      <c r="J15" s="74"/>
      <c r="K15" s="74"/>
      <c r="L15" s="74"/>
      <c r="M15" s="22"/>
      <c r="N15" s="22"/>
      <c r="O15" s="76" t="e">
        <f>SUBTOTAL(109,Tableau14[Estimation annuelle UM])</f>
        <v>#DIV/0!</v>
      </c>
      <c r="P15" s="22"/>
      <c r="Q15" s="74"/>
      <c r="R15" s="113"/>
      <c r="S15" s="39"/>
    </row>
    <row r="16" spans="1:54" ht="13.6" customHeight="1" x14ac:dyDescent="0.25">
      <c r="F16" s="44"/>
      <c r="G16" s="44"/>
      <c r="H16" s="44"/>
      <c r="I16" s="44"/>
      <c r="J16" s="44"/>
      <c r="K16" s="46"/>
      <c r="L16" s="34"/>
      <c r="O16" s="35"/>
      <c r="R16" s="113"/>
    </row>
    <row r="17" spans="5:18" ht="20.05" customHeight="1" x14ac:dyDescent="0.25">
      <c r="P17" s="36"/>
      <c r="Q17" s="36"/>
      <c r="R17" s="113"/>
    </row>
    <row r="18" spans="5:18" ht="20.05" customHeight="1" x14ac:dyDescent="0.25">
      <c r="K18" s="70" t="s">
        <v>86</v>
      </c>
      <c r="L18" s="186"/>
      <c r="M18" s="186"/>
      <c r="N18" s="186"/>
      <c r="P18" s="36"/>
      <c r="Q18" s="36"/>
      <c r="R18" s="113"/>
    </row>
    <row r="19" spans="5:18" ht="20.05" customHeight="1" x14ac:dyDescent="0.25">
      <c r="K19" s="191" t="s">
        <v>87</v>
      </c>
      <c r="L19" s="192"/>
      <c r="M19" s="192"/>
      <c r="N19" s="192"/>
      <c r="P19" s="36"/>
      <c r="Q19" s="36"/>
      <c r="R19" s="113"/>
    </row>
    <row r="20" spans="5:18" ht="20.05" customHeight="1" x14ac:dyDescent="0.25">
      <c r="K20" s="189"/>
      <c r="L20" s="190"/>
      <c r="M20" s="190"/>
      <c r="N20" s="190"/>
      <c r="P20" s="36"/>
      <c r="Q20" s="36"/>
      <c r="R20" s="113"/>
    </row>
    <row r="21" spans="5:18" ht="20.05" customHeight="1" x14ac:dyDescent="0.25">
      <c r="K21" s="190"/>
      <c r="L21" s="190"/>
      <c r="M21" s="190"/>
      <c r="N21" s="190"/>
      <c r="P21" s="36"/>
      <c r="Q21" s="36"/>
      <c r="R21" s="113"/>
    </row>
    <row r="22" spans="5:18" ht="20.05" customHeight="1" x14ac:dyDescent="0.25">
      <c r="K22" s="190"/>
      <c r="L22" s="190"/>
      <c r="M22" s="190"/>
      <c r="N22" s="190"/>
      <c r="P22" s="36"/>
      <c r="Q22" s="36"/>
      <c r="R22" s="113"/>
    </row>
    <row r="23" spans="5:18" ht="19.55" customHeight="1" x14ac:dyDescent="0.25">
      <c r="K23" s="190"/>
      <c r="L23" s="190"/>
      <c r="M23" s="190"/>
      <c r="N23" s="190"/>
      <c r="P23" s="36"/>
      <c r="Q23" s="36"/>
      <c r="R23" s="113"/>
    </row>
    <row r="24" spans="5:18" ht="20.05" customHeight="1" x14ac:dyDescent="0.25">
      <c r="P24" s="36"/>
      <c r="Q24" s="36"/>
      <c r="R24" s="113"/>
    </row>
    <row r="25" spans="5:18" s="112" customFormat="1" ht="20.05" customHeight="1" x14ac:dyDescent="0.25">
      <c r="E25" s="114"/>
      <c r="K25" s="111"/>
      <c r="L25" s="115"/>
      <c r="M25" s="111"/>
      <c r="N25" s="111"/>
      <c r="O25" s="111"/>
      <c r="P25" s="113"/>
      <c r="Q25" s="113"/>
      <c r="R25" s="113"/>
    </row>
    <row r="26" spans="5:18" s="112" customFormat="1" ht="20.05" customHeight="1" x14ac:dyDescent="0.25">
      <c r="E26" s="114"/>
      <c r="K26" s="111"/>
      <c r="L26" s="115"/>
      <c r="M26" s="111"/>
      <c r="N26" s="111"/>
      <c r="O26" s="111"/>
      <c r="P26" s="113"/>
      <c r="Q26" s="113"/>
      <c r="R26" s="113"/>
    </row>
    <row r="27" spans="5:18" s="112" customFormat="1" ht="20.05" customHeight="1" x14ac:dyDescent="0.25">
      <c r="E27" s="114"/>
      <c r="K27" s="111"/>
      <c r="L27" s="115"/>
      <c r="M27" s="111"/>
      <c r="N27" s="111"/>
      <c r="O27" s="111"/>
      <c r="P27" s="113"/>
      <c r="Q27" s="113"/>
      <c r="R27" s="113"/>
    </row>
    <row r="28" spans="5:18" s="112" customFormat="1" ht="20.05" customHeight="1" x14ac:dyDescent="0.25">
      <c r="E28" s="114"/>
      <c r="K28" s="111"/>
      <c r="L28" s="115"/>
      <c r="M28" s="111"/>
      <c r="N28" s="111"/>
      <c r="O28" s="111"/>
      <c r="P28" s="113"/>
      <c r="Q28" s="113"/>
      <c r="R28" s="113"/>
    </row>
    <row r="29" spans="5:18" s="112" customFormat="1" ht="20.05" customHeight="1" x14ac:dyDescent="0.25">
      <c r="E29" s="114"/>
      <c r="K29" s="111"/>
      <c r="L29" s="115"/>
      <c r="M29" s="111"/>
      <c r="N29" s="111"/>
      <c r="O29" s="111"/>
      <c r="P29" s="113"/>
      <c r="Q29" s="113"/>
      <c r="R29" s="113"/>
    </row>
    <row r="30" spans="5:18" s="112" customFormat="1" ht="20.05" customHeight="1" x14ac:dyDescent="0.25">
      <c r="E30" s="114"/>
      <c r="K30" s="111"/>
      <c r="L30" s="115"/>
      <c r="M30" s="111"/>
      <c r="N30" s="111"/>
      <c r="O30" s="111"/>
      <c r="P30" s="113"/>
      <c r="Q30" s="113"/>
      <c r="R30" s="113"/>
    </row>
    <row r="31" spans="5:18" s="112" customFormat="1" ht="20.05" customHeight="1" x14ac:dyDescent="0.25">
      <c r="E31" s="114"/>
      <c r="K31" s="111"/>
      <c r="L31" s="115"/>
      <c r="M31" s="111"/>
      <c r="N31" s="111"/>
      <c r="O31" s="111"/>
      <c r="P31" s="113"/>
      <c r="Q31" s="113"/>
      <c r="R31" s="113"/>
    </row>
    <row r="32" spans="5:18" s="112" customFormat="1" ht="20.05" customHeight="1" x14ac:dyDescent="0.25">
      <c r="E32" s="114"/>
      <c r="K32" s="111"/>
      <c r="L32" s="115"/>
      <c r="M32" s="111"/>
      <c r="N32" s="111"/>
      <c r="O32" s="111"/>
      <c r="P32" s="113"/>
      <c r="Q32" s="113"/>
      <c r="R32" s="113"/>
    </row>
    <row r="33" spans="5:18" s="112" customFormat="1" ht="20.05" customHeight="1" x14ac:dyDescent="0.25">
      <c r="E33" s="114"/>
      <c r="K33" s="111"/>
      <c r="L33" s="115"/>
      <c r="M33" s="111"/>
      <c r="N33" s="111"/>
      <c r="O33" s="111"/>
      <c r="P33" s="113"/>
      <c r="Q33" s="113"/>
      <c r="R33" s="113"/>
    </row>
    <row r="34" spans="5:18" s="112" customFormat="1" ht="20.05" customHeight="1" x14ac:dyDescent="0.25">
      <c r="E34" s="114"/>
      <c r="K34" s="111"/>
      <c r="L34" s="115"/>
      <c r="M34" s="111"/>
      <c r="N34" s="111"/>
      <c r="O34" s="111"/>
      <c r="P34" s="113"/>
      <c r="Q34" s="113"/>
      <c r="R34" s="113"/>
    </row>
    <row r="35" spans="5:18" s="112" customFormat="1" ht="20.05" customHeight="1" x14ac:dyDescent="0.25">
      <c r="E35" s="114"/>
      <c r="K35" s="111"/>
      <c r="L35" s="115"/>
      <c r="M35" s="111"/>
      <c r="N35" s="111"/>
      <c r="O35" s="111"/>
      <c r="P35" s="113"/>
      <c r="Q35" s="113"/>
      <c r="R35" s="113"/>
    </row>
    <row r="36" spans="5:18" s="112" customFormat="1" ht="20.05" customHeight="1" x14ac:dyDescent="0.25">
      <c r="E36" s="114"/>
      <c r="K36" s="111"/>
      <c r="L36" s="115"/>
      <c r="M36" s="111"/>
      <c r="N36" s="111"/>
      <c r="O36" s="111"/>
      <c r="P36" s="113"/>
      <c r="Q36" s="113"/>
      <c r="R36" s="113"/>
    </row>
    <row r="37" spans="5:18" s="112" customFormat="1" ht="20.05" customHeight="1" x14ac:dyDescent="0.25">
      <c r="E37" s="114"/>
      <c r="K37" s="111"/>
      <c r="L37" s="115"/>
      <c r="M37" s="111"/>
      <c r="N37" s="111"/>
      <c r="O37" s="111"/>
      <c r="P37" s="113"/>
      <c r="Q37" s="113"/>
      <c r="R37" s="113"/>
    </row>
    <row r="38" spans="5:18" s="112" customFormat="1" ht="20.05" customHeight="1" x14ac:dyDescent="0.25">
      <c r="E38" s="114"/>
      <c r="K38" s="111"/>
      <c r="L38" s="115"/>
      <c r="M38" s="111"/>
      <c r="N38" s="111"/>
      <c r="O38" s="111"/>
      <c r="P38" s="113"/>
      <c r="Q38" s="113"/>
      <c r="R38" s="113"/>
    </row>
    <row r="39" spans="5:18" s="112" customFormat="1" ht="20.05" customHeight="1" x14ac:dyDescent="0.25">
      <c r="E39" s="114"/>
      <c r="K39" s="111"/>
      <c r="L39" s="115"/>
      <c r="M39" s="111"/>
      <c r="N39" s="111"/>
      <c r="O39" s="111"/>
      <c r="P39" s="113"/>
      <c r="Q39" s="113"/>
      <c r="R39" s="113"/>
    </row>
    <row r="40" spans="5:18" s="112" customFormat="1" ht="20.05" customHeight="1" x14ac:dyDescent="0.25">
      <c r="E40" s="114"/>
      <c r="K40" s="111"/>
      <c r="L40" s="115"/>
      <c r="M40" s="111"/>
      <c r="N40" s="111"/>
      <c r="O40" s="111"/>
      <c r="P40" s="113"/>
      <c r="Q40" s="113"/>
      <c r="R40" s="113"/>
    </row>
    <row r="41" spans="5:18" s="112" customFormat="1" ht="20.05" customHeight="1" x14ac:dyDescent="0.25">
      <c r="E41" s="114"/>
      <c r="K41" s="111"/>
      <c r="L41" s="115"/>
      <c r="M41" s="111"/>
      <c r="N41" s="111"/>
      <c r="O41" s="111"/>
      <c r="P41" s="113"/>
      <c r="Q41" s="113"/>
      <c r="R41" s="113"/>
    </row>
    <row r="42" spans="5:18" s="112" customFormat="1" ht="20.05" customHeight="1" x14ac:dyDescent="0.25">
      <c r="E42" s="114"/>
      <c r="K42" s="111"/>
      <c r="L42" s="115"/>
      <c r="M42" s="111"/>
      <c r="N42" s="111"/>
      <c r="O42" s="111"/>
      <c r="P42" s="113"/>
      <c r="Q42" s="113"/>
      <c r="R42" s="113"/>
    </row>
    <row r="43" spans="5:18" s="112" customFormat="1" ht="20.05" customHeight="1" x14ac:dyDescent="0.25">
      <c r="E43" s="114"/>
      <c r="K43" s="111"/>
      <c r="L43" s="115"/>
      <c r="M43" s="111"/>
      <c r="N43" s="111"/>
      <c r="O43" s="111"/>
      <c r="P43" s="113"/>
      <c r="Q43" s="113"/>
      <c r="R43" s="113"/>
    </row>
    <row r="44" spans="5:18" s="112" customFormat="1" ht="20.05" customHeight="1" x14ac:dyDescent="0.25">
      <c r="E44" s="114"/>
      <c r="K44" s="111"/>
      <c r="L44" s="115"/>
      <c r="M44" s="111"/>
      <c r="N44" s="111"/>
      <c r="O44" s="111"/>
      <c r="P44" s="113"/>
      <c r="Q44" s="113"/>
      <c r="R44" s="113"/>
    </row>
    <row r="45" spans="5:18" s="112" customFormat="1" ht="20.05" customHeight="1" x14ac:dyDescent="0.25">
      <c r="E45" s="114"/>
      <c r="K45" s="111"/>
      <c r="L45" s="115"/>
      <c r="M45" s="111"/>
      <c r="N45" s="111"/>
      <c r="O45" s="111"/>
      <c r="P45" s="113"/>
      <c r="Q45" s="113"/>
      <c r="R45" s="113"/>
    </row>
    <row r="46" spans="5:18" s="112" customFormat="1" ht="20.05" customHeight="1" x14ac:dyDescent="0.25">
      <c r="E46" s="114"/>
      <c r="K46" s="111"/>
      <c r="L46" s="115"/>
      <c r="M46" s="111"/>
      <c r="N46" s="111"/>
      <c r="O46" s="111"/>
      <c r="P46" s="113"/>
      <c r="Q46" s="113"/>
      <c r="R46" s="113"/>
    </row>
    <row r="47" spans="5:18" s="112" customFormat="1" ht="20.05" customHeight="1" x14ac:dyDescent="0.25">
      <c r="E47" s="114"/>
      <c r="K47" s="111"/>
      <c r="L47" s="115"/>
      <c r="M47" s="111"/>
      <c r="N47" s="111"/>
      <c r="O47" s="111"/>
      <c r="P47" s="113"/>
      <c r="Q47" s="113"/>
      <c r="R47" s="113"/>
    </row>
    <row r="48" spans="5:18" s="112" customFormat="1" ht="20.05" customHeight="1" x14ac:dyDescent="0.25">
      <c r="E48" s="114"/>
      <c r="K48" s="111"/>
      <c r="L48" s="115"/>
      <c r="M48" s="111"/>
      <c r="N48" s="111"/>
      <c r="O48" s="111"/>
      <c r="P48" s="113"/>
      <c r="Q48" s="113"/>
      <c r="R48" s="113"/>
    </row>
    <row r="49" spans="5:18" s="112" customFormat="1" ht="20.05" customHeight="1" x14ac:dyDescent="0.25">
      <c r="E49" s="114"/>
      <c r="K49" s="111"/>
      <c r="L49" s="115"/>
      <c r="M49" s="111"/>
      <c r="N49" s="111"/>
      <c r="O49" s="111"/>
      <c r="P49" s="113"/>
      <c r="Q49" s="113"/>
      <c r="R49" s="113"/>
    </row>
    <row r="50" spans="5:18" s="112" customFormat="1" ht="20.05" customHeight="1" x14ac:dyDescent="0.25">
      <c r="E50" s="114"/>
      <c r="K50" s="111"/>
      <c r="L50" s="115"/>
      <c r="M50" s="111"/>
      <c r="N50" s="111"/>
      <c r="O50" s="111"/>
      <c r="P50" s="113"/>
      <c r="Q50" s="113"/>
      <c r="R50" s="113"/>
    </row>
    <row r="51" spans="5:18" s="112" customFormat="1" ht="20.05" customHeight="1" x14ac:dyDescent="0.25">
      <c r="E51" s="114"/>
      <c r="K51" s="111"/>
      <c r="L51" s="115"/>
      <c r="M51" s="111"/>
      <c r="N51" s="111"/>
      <c r="O51" s="111"/>
      <c r="P51" s="113"/>
      <c r="Q51" s="113"/>
      <c r="R51" s="113"/>
    </row>
    <row r="52" spans="5:18" s="112" customFormat="1" ht="20.05" customHeight="1" x14ac:dyDescent="0.25">
      <c r="E52" s="114"/>
      <c r="K52" s="111"/>
      <c r="L52" s="115"/>
      <c r="M52" s="111"/>
      <c r="N52" s="111"/>
      <c r="O52" s="111"/>
      <c r="P52" s="113"/>
      <c r="Q52" s="113"/>
      <c r="R52" s="113"/>
    </row>
    <row r="53" spans="5:18" s="112" customFormat="1" ht="20.05" customHeight="1" x14ac:dyDescent="0.25">
      <c r="E53" s="114"/>
      <c r="K53" s="111"/>
      <c r="L53" s="115"/>
      <c r="M53" s="111"/>
      <c r="N53" s="111"/>
      <c r="O53" s="111"/>
      <c r="P53" s="113"/>
      <c r="Q53" s="113"/>
      <c r="R53" s="113"/>
    </row>
    <row r="54" spans="5:18" s="112" customFormat="1" ht="20.05" customHeight="1" x14ac:dyDescent="0.25">
      <c r="E54" s="114"/>
      <c r="K54" s="111"/>
      <c r="L54" s="115"/>
      <c r="M54" s="111"/>
      <c r="N54" s="111"/>
      <c r="O54" s="111"/>
      <c r="P54" s="113"/>
      <c r="Q54" s="113"/>
      <c r="R54" s="113"/>
    </row>
    <row r="55" spans="5:18" s="112" customFormat="1" ht="20.05" customHeight="1" x14ac:dyDescent="0.25">
      <c r="E55" s="114"/>
      <c r="K55" s="111"/>
      <c r="L55" s="115"/>
      <c r="M55" s="111"/>
      <c r="N55" s="111"/>
      <c r="O55" s="111"/>
      <c r="P55" s="113"/>
      <c r="Q55" s="113"/>
      <c r="R55" s="113"/>
    </row>
    <row r="56" spans="5:18" s="112" customFormat="1" ht="20.05" customHeight="1" x14ac:dyDescent="0.25">
      <c r="E56" s="114"/>
      <c r="K56" s="111"/>
      <c r="L56" s="115"/>
      <c r="M56" s="111"/>
      <c r="N56" s="111"/>
      <c r="O56" s="111"/>
      <c r="P56" s="113"/>
      <c r="Q56" s="113"/>
      <c r="R56" s="113"/>
    </row>
    <row r="57" spans="5:18" s="112" customFormat="1" ht="20.05" customHeight="1" x14ac:dyDescent="0.25">
      <c r="E57" s="114"/>
      <c r="K57" s="111"/>
      <c r="L57" s="115"/>
      <c r="M57" s="111"/>
      <c r="N57" s="111"/>
      <c r="O57" s="111"/>
      <c r="P57" s="113"/>
      <c r="Q57" s="113"/>
      <c r="R57" s="113"/>
    </row>
    <row r="58" spans="5:18" s="112" customFormat="1" ht="20.05" customHeight="1" x14ac:dyDescent="0.25">
      <c r="E58" s="114"/>
      <c r="K58" s="111"/>
      <c r="L58" s="115"/>
      <c r="M58" s="111"/>
      <c r="N58" s="111"/>
      <c r="O58" s="111"/>
      <c r="P58" s="113"/>
      <c r="Q58" s="113"/>
      <c r="R58" s="113"/>
    </row>
    <row r="59" spans="5:18" s="112" customFormat="1" ht="20.05" customHeight="1" x14ac:dyDescent="0.25">
      <c r="E59" s="114"/>
      <c r="K59" s="111"/>
      <c r="L59" s="115"/>
      <c r="M59" s="111"/>
      <c r="N59" s="111"/>
      <c r="O59" s="111"/>
      <c r="P59" s="113"/>
      <c r="Q59" s="113"/>
      <c r="R59" s="113"/>
    </row>
    <row r="60" spans="5:18" s="112" customFormat="1" ht="20.05" customHeight="1" x14ac:dyDescent="0.25">
      <c r="E60" s="114"/>
      <c r="K60" s="111"/>
      <c r="L60" s="115"/>
      <c r="M60" s="111"/>
      <c r="N60" s="111"/>
      <c r="O60" s="111"/>
      <c r="P60" s="113"/>
      <c r="Q60" s="113"/>
      <c r="R60" s="113"/>
    </row>
    <row r="61" spans="5:18" s="112" customFormat="1" ht="20.05" customHeight="1" x14ac:dyDescent="0.25">
      <c r="E61" s="114"/>
      <c r="K61" s="111"/>
      <c r="L61" s="115"/>
      <c r="M61" s="111"/>
      <c r="N61" s="111"/>
      <c r="O61" s="111"/>
      <c r="P61" s="113"/>
      <c r="Q61" s="113"/>
      <c r="R61" s="113"/>
    </row>
    <row r="62" spans="5:18" s="112" customFormat="1" ht="20.05" customHeight="1" x14ac:dyDescent="0.25">
      <c r="E62" s="114"/>
      <c r="K62" s="111"/>
      <c r="L62" s="115"/>
      <c r="M62" s="111"/>
      <c r="N62" s="111"/>
      <c r="O62" s="111"/>
      <c r="P62" s="113"/>
      <c r="Q62" s="113"/>
      <c r="R62" s="113"/>
    </row>
    <row r="63" spans="5:18" s="112" customFormat="1" ht="20.05" customHeight="1" x14ac:dyDescent="0.25">
      <c r="E63" s="114"/>
      <c r="K63" s="111"/>
      <c r="L63" s="115"/>
      <c r="M63" s="111"/>
      <c r="N63" s="111"/>
      <c r="O63" s="111"/>
      <c r="P63" s="113"/>
      <c r="Q63" s="113"/>
      <c r="R63" s="113"/>
    </row>
    <row r="64" spans="5:18" s="112" customFormat="1" ht="20.05" customHeight="1" x14ac:dyDescent="0.25">
      <c r="E64" s="114"/>
      <c r="K64" s="111"/>
      <c r="L64" s="115"/>
      <c r="M64" s="111"/>
      <c r="N64" s="111"/>
      <c r="O64" s="111"/>
      <c r="P64" s="113"/>
      <c r="Q64" s="113"/>
      <c r="R64" s="113"/>
    </row>
    <row r="65" spans="5:18" s="112" customFormat="1" ht="20.05" customHeight="1" x14ac:dyDescent="0.25">
      <c r="E65" s="114"/>
      <c r="K65" s="111"/>
      <c r="L65" s="115"/>
      <c r="M65" s="111"/>
      <c r="N65" s="111"/>
      <c r="O65" s="111"/>
      <c r="P65" s="113"/>
      <c r="Q65" s="113"/>
      <c r="R65" s="113"/>
    </row>
    <row r="66" spans="5:18" s="112" customFormat="1" ht="20.05" customHeight="1" x14ac:dyDescent="0.25">
      <c r="E66" s="114"/>
      <c r="K66" s="111"/>
      <c r="L66" s="115"/>
      <c r="M66" s="111"/>
      <c r="N66" s="111"/>
      <c r="O66" s="111"/>
      <c r="P66" s="113"/>
      <c r="Q66" s="113"/>
      <c r="R66" s="113"/>
    </row>
    <row r="67" spans="5:18" s="112" customFormat="1" ht="20.05" customHeight="1" x14ac:dyDescent="0.25">
      <c r="E67" s="114"/>
      <c r="K67" s="111"/>
      <c r="L67" s="115"/>
      <c r="M67" s="111"/>
      <c r="N67" s="111"/>
      <c r="O67" s="111"/>
      <c r="P67" s="113"/>
      <c r="Q67" s="113"/>
      <c r="R67" s="113"/>
    </row>
    <row r="68" spans="5:18" s="112" customFormat="1" ht="20.05" customHeight="1" x14ac:dyDescent="0.25">
      <c r="E68" s="114"/>
      <c r="K68" s="111"/>
      <c r="L68" s="115"/>
      <c r="M68" s="111"/>
      <c r="N68" s="111"/>
      <c r="O68" s="111"/>
      <c r="P68" s="113"/>
      <c r="Q68" s="113"/>
      <c r="R68" s="113"/>
    </row>
    <row r="69" spans="5:18" s="112" customFormat="1" ht="20.05" customHeight="1" x14ac:dyDescent="0.25">
      <c r="E69" s="114"/>
      <c r="K69" s="111"/>
      <c r="L69" s="115"/>
      <c r="M69" s="111"/>
      <c r="N69" s="111"/>
      <c r="O69" s="111"/>
      <c r="P69" s="113"/>
      <c r="Q69" s="113"/>
      <c r="R69" s="113"/>
    </row>
    <row r="70" spans="5:18" s="112" customFormat="1" ht="20.05" customHeight="1" x14ac:dyDescent="0.25">
      <c r="E70" s="114"/>
      <c r="K70" s="111"/>
      <c r="L70" s="115"/>
      <c r="M70" s="111"/>
      <c r="N70" s="111"/>
      <c r="O70" s="111"/>
      <c r="P70" s="113"/>
      <c r="Q70" s="113"/>
      <c r="R70" s="113"/>
    </row>
    <row r="71" spans="5:18" s="112" customFormat="1" ht="20.05" customHeight="1" x14ac:dyDescent="0.25">
      <c r="E71" s="114"/>
      <c r="K71" s="111"/>
      <c r="L71" s="115"/>
      <c r="M71" s="111"/>
      <c r="N71" s="111"/>
      <c r="O71" s="111"/>
      <c r="P71" s="113"/>
      <c r="Q71" s="113"/>
      <c r="R71" s="113"/>
    </row>
    <row r="72" spans="5:18" s="112" customFormat="1" ht="20.05" customHeight="1" x14ac:dyDescent="0.25">
      <c r="E72" s="114"/>
      <c r="K72" s="111"/>
      <c r="L72" s="115"/>
      <c r="M72" s="111"/>
      <c r="N72" s="111"/>
      <c r="O72" s="111"/>
      <c r="P72" s="113"/>
      <c r="Q72" s="113"/>
      <c r="R72" s="113"/>
    </row>
    <row r="73" spans="5:18" s="112" customFormat="1" ht="20.05" customHeight="1" x14ac:dyDescent="0.25">
      <c r="E73" s="114"/>
      <c r="K73" s="111"/>
      <c r="L73" s="115"/>
      <c r="M73" s="111"/>
      <c r="N73" s="111"/>
      <c r="O73" s="111"/>
      <c r="P73" s="113"/>
      <c r="Q73" s="113"/>
      <c r="R73" s="113"/>
    </row>
    <row r="74" spans="5:18" s="112" customFormat="1" ht="20.05" customHeight="1" x14ac:dyDescent="0.25">
      <c r="E74" s="114"/>
      <c r="K74" s="111"/>
      <c r="L74" s="115"/>
      <c r="M74" s="111"/>
      <c r="N74" s="111"/>
      <c r="O74" s="111"/>
      <c r="P74" s="113"/>
      <c r="Q74" s="113"/>
      <c r="R74" s="113"/>
    </row>
    <row r="75" spans="5:18" s="112" customFormat="1" ht="20.05" customHeight="1" x14ac:dyDescent="0.25">
      <c r="E75" s="114"/>
      <c r="K75" s="111"/>
      <c r="L75" s="115"/>
      <c r="M75" s="111"/>
      <c r="N75" s="111"/>
      <c r="O75" s="111"/>
      <c r="P75" s="113"/>
      <c r="Q75" s="113"/>
      <c r="R75" s="113"/>
    </row>
    <row r="76" spans="5:18" s="112" customFormat="1" ht="20.05" customHeight="1" x14ac:dyDescent="0.25">
      <c r="E76" s="114"/>
      <c r="K76" s="111"/>
      <c r="L76" s="115"/>
      <c r="M76" s="111"/>
      <c r="N76" s="111"/>
      <c r="O76" s="111"/>
      <c r="P76" s="113"/>
      <c r="Q76" s="113"/>
      <c r="R76" s="113"/>
    </row>
    <row r="77" spans="5:18" s="112" customFormat="1" ht="20.05" customHeight="1" x14ac:dyDescent="0.25">
      <c r="E77" s="114"/>
      <c r="K77" s="111"/>
      <c r="L77" s="115"/>
      <c r="M77" s="111"/>
      <c r="N77" s="111"/>
      <c r="O77" s="111"/>
      <c r="P77" s="113"/>
      <c r="Q77" s="113"/>
      <c r="R77" s="113"/>
    </row>
    <row r="78" spans="5:18" s="112" customFormat="1" ht="20.05" customHeight="1" x14ac:dyDescent="0.25">
      <c r="E78" s="114"/>
      <c r="K78" s="111"/>
      <c r="L78" s="115"/>
      <c r="M78" s="111"/>
      <c r="N78" s="111"/>
      <c r="O78" s="111"/>
      <c r="P78" s="113"/>
      <c r="Q78" s="113"/>
      <c r="R78" s="113"/>
    </row>
    <row r="79" spans="5:18" s="112" customFormat="1" ht="20.05" customHeight="1" x14ac:dyDescent="0.25">
      <c r="E79" s="114"/>
      <c r="K79" s="111"/>
      <c r="L79" s="115"/>
      <c r="M79" s="111"/>
      <c r="N79" s="111"/>
      <c r="O79" s="111"/>
      <c r="P79" s="113"/>
      <c r="Q79" s="113"/>
      <c r="R79" s="113"/>
    </row>
    <row r="80" spans="5:18" s="112" customFormat="1" ht="20.05" customHeight="1" x14ac:dyDescent="0.25">
      <c r="E80" s="114"/>
      <c r="K80" s="111"/>
      <c r="L80" s="115"/>
      <c r="M80" s="111"/>
      <c r="N80" s="111"/>
      <c r="O80" s="111"/>
      <c r="P80" s="113"/>
      <c r="Q80" s="113"/>
      <c r="R80" s="113"/>
    </row>
    <row r="81" spans="5:18" s="112" customFormat="1" ht="20.05" customHeight="1" x14ac:dyDescent="0.25">
      <c r="E81" s="114"/>
      <c r="K81" s="111"/>
      <c r="L81" s="115"/>
      <c r="M81" s="111"/>
      <c r="N81" s="111"/>
      <c r="O81" s="111"/>
      <c r="P81" s="113"/>
      <c r="Q81" s="113"/>
      <c r="R81" s="113"/>
    </row>
    <row r="82" spans="5:18" s="112" customFormat="1" ht="20.05" customHeight="1" x14ac:dyDescent="0.25">
      <c r="E82" s="114"/>
      <c r="K82" s="111"/>
      <c r="L82" s="115"/>
      <c r="M82" s="111"/>
      <c r="N82" s="111"/>
      <c r="O82" s="111"/>
      <c r="P82" s="113"/>
      <c r="Q82" s="113"/>
      <c r="R82" s="113"/>
    </row>
    <row r="83" spans="5:18" s="112" customFormat="1" ht="20.05" customHeight="1" x14ac:dyDescent="0.25">
      <c r="E83" s="114"/>
      <c r="K83" s="111"/>
      <c r="L83" s="115"/>
      <c r="M83" s="111"/>
      <c r="N83" s="111"/>
      <c r="O83" s="111"/>
      <c r="P83" s="113"/>
      <c r="Q83" s="113"/>
      <c r="R83" s="113"/>
    </row>
    <row r="84" spans="5:18" s="112" customFormat="1" ht="20.05" customHeight="1" x14ac:dyDescent="0.25">
      <c r="E84" s="114"/>
      <c r="K84" s="111"/>
      <c r="L84" s="115"/>
      <c r="M84" s="111"/>
      <c r="N84" s="111"/>
      <c r="O84" s="111"/>
      <c r="P84" s="113"/>
      <c r="Q84" s="113"/>
      <c r="R84" s="113"/>
    </row>
    <row r="85" spans="5:18" s="112" customFormat="1" ht="20.05" customHeight="1" x14ac:dyDescent="0.25">
      <c r="E85" s="114"/>
      <c r="K85" s="111"/>
      <c r="L85" s="115"/>
      <c r="M85" s="111"/>
      <c r="N85" s="111"/>
      <c r="O85" s="111"/>
      <c r="P85" s="113"/>
      <c r="Q85" s="113"/>
      <c r="R85" s="113"/>
    </row>
    <row r="86" spans="5:18" s="112" customFormat="1" ht="20.05" customHeight="1" x14ac:dyDescent="0.25">
      <c r="E86" s="114"/>
      <c r="K86" s="111"/>
      <c r="L86" s="115"/>
      <c r="M86" s="111"/>
      <c r="N86" s="111"/>
      <c r="O86" s="111"/>
      <c r="P86" s="113"/>
      <c r="Q86" s="113"/>
      <c r="R86" s="113"/>
    </row>
    <row r="87" spans="5:18" s="112" customFormat="1" ht="20.05" customHeight="1" x14ac:dyDescent="0.25">
      <c r="E87" s="114"/>
      <c r="K87" s="111"/>
      <c r="L87" s="115"/>
      <c r="M87" s="111"/>
      <c r="N87" s="111"/>
      <c r="O87" s="111"/>
      <c r="P87" s="113"/>
      <c r="Q87" s="113"/>
      <c r="R87" s="113"/>
    </row>
    <row r="88" spans="5:18" s="112" customFormat="1" ht="20.05" customHeight="1" x14ac:dyDescent="0.25">
      <c r="E88" s="114"/>
      <c r="K88" s="111"/>
      <c r="L88" s="115"/>
      <c r="M88" s="111"/>
      <c r="N88" s="111"/>
      <c r="O88" s="111"/>
      <c r="P88" s="113"/>
      <c r="Q88" s="113"/>
      <c r="R88" s="113"/>
    </row>
    <row r="89" spans="5:18" s="112" customFormat="1" ht="20.05" customHeight="1" x14ac:dyDescent="0.25">
      <c r="E89" s="114"/>
      <c r="K89" s="111"/>
      <c r="L89" s="115"/>
      <c r="M89" s="111"/>
      <c r="N89" s="111"/>
      <c r="O89" s="111"/>
      <c r="P89" s="113"/>
      <c r="Q89" s="113"/>
      <c r="R89" s="113"/>
    </row>
    <row r="90" spans="5:18" s="112" customFormat="1" ht="20.05" customHeight="1" x14ac:dyDescent="0.25">
      <c r="E90" s="114"/>
      <c r="K90" s="111"/>
      <c r="L90" s="115"/>
      <c r="M90" s="111"/>
      <c r="N90" s="111"/>
      <c r="O90" s="111"/>
      <c r="P90" s="113"/>
      <c r="Q90" s="113"/>
      <c r="R90" s="113"/>
    </row>
    <row r="91" spans="5:18" s="112" customFormat="1" ht="20.05" customHeight="1" x14ac:dyDescent="0.25">
      <c r="E91" s="114"/>
      <c r="K91" s="111"/>
      <c r="L91" s="115"/>
      <c r="M91" s="111"/>
      <c r="N91" s="111"/>
      <c r="O91" s="111"/>
      <c r="P91" s="113"/>
      <c r="Q91" s="113"/>
      <c r="R91" s="113"/>
    </row>
    <row r="92" spans="5:18" s="112" customFormat="1" ht="20.05" customHeight="1" x14ac:dyDescent="0.25">
      <c r="E92" s="114"/>
      <c r="K92" s="111"/>
      <c r="L92" s="115"/>
      <c r="M92" s="111"/>
      <c r="N92" s="111"/>
      <c r="O92" s="111"/>
      <c r="P92" s="113"/>
      <c r="Q92" s="113"/>
      <c r="R92" s="113"/>
    </row>
    <row r="93" spans="5:18" s="112" customFormat="1" ht="20.05" customHeight="1" x14ac:dyDescent="0.25">
      <c r="E93" s="114"/>
      <c r="K93" s="111"/>
      <c r="L93" s="115"/>
      <c r="M93" s="111"/>
      <c r="N93" s="111"/>
      <c r="O93" s="111"/>
      <c r="P93" s="113"/>
      <c r="Q93" s="113"/>
      <c r="R93" s="113"/>
    </row>
    <row r="94" spans="5:18" s="112" customFormat="1" ht="20.05" customHeight="1" x14ac:dyDescent="0.25">
      <c r="E94" s="114"/>
      <c r="K94" s="111"/>
      <c r="L94" s="115"/>
      <c r="M94" s="111"/>
      <c r="N94" s="111"/>
      <c r="O94" s="111"/>
      <c r="P94" s="113"/>
      <c r="Q94" s="113"/>
      <c r="R94" s="113"/>
    </row>
    <row r="95" spans="5:18" s="112" customFormat="1" ht="20.05" customHeight="1" x14ac:dyDescent="0.25">
      <c r="E95" s="114"/>
      <c r="K95" s="111"/>
      <c r="L95" s="115"/>
      <c r="M95" s="111"/>
      <c r="N95" s="111"/>
      <c r="O95" s="111"/>
      <c r="P95" s="113"/>
      <c r="Q95" s="113"/>
      <c r="R95" s="113"/>
    </row>
    <row r="96" spans="5:18" s="112" customFormat="1" ht="20.05" customHeight="1" x14ac:dyDescent="0.25">
      <c r="E96" s="114"/>
      <c r="K96" s="111"/>
      <c r="L96" s="115"/>
      <c r="M96" s="111"/>
      <c r="N96" s="111"/>
      <c r="O96" s="111"/>
      <c r="P96" s="113"/>
      <c r="Q96" s="113"/>
      <c r="R96" s="113"/>
    </row>
    <row r="97" spans="5:18" s="112" customFormat="1" ht="20.05" customHeight="1" x14ac:dyDescent="0.25">
      <c r="E97" s="114"/>
      <c r="K97" s="111"/>
      <c r="L97" s="115"/>
      <c r="M97" s="111"/>
      <c r="N97" s="111"/>
      <c r="O97" s="111"/>
      <c r="P97" s="113"/>
      <c r="Q97" s="113"/>
      <c r="R97" s="113"/>
    </row>
    <row r="98" spans="5:18" s="112" customFormat="1" ht="20.05" customHeight="1" x14ac:dyDescent="0.25">
      <c r="E98" s="114"/>
      <c r="K98" s="111"/>
      <c r="L98" s="115"/>
      <c r="M98" s="111"/>
      <c r="N98" s="111"/>
      <c r="O98" s="111"/>
      <c r="P98" s="113"/>
      <c r="Q98" s="113"/>
      <c r="R98" s="113"/>
    </row>
    <row r="99" spans="5:18" s="112" customFormat="1" ht="20.05" customHeight="1" x14ac:dyDescent="0.25">
      <c r="E99" s="114"/>
      <c r="K99" s="111"/>
      <c r="L99" s="115"/>
      <c r="M99" s="111"/>
      <c r="N99" s="111"/>
      <c r="O99" s="111"/>
      <c r="P99" s="113"/>
      <c r="Q99" s="113"/>
      <c r="R99" s="113"/>
    </row>
    <row r="100" spans="5:18" s="112" customFormat="1" ht="20.05" customHeight="1" x14ac:dyDescent="0.25">
      <c r="E100" s="114"/>
      <c r="K100" s="111"/>
      <c r="L100" s="115"/>
      <c r="M100" s="111"/>
      <c r="N100" s="111"/>
      <c r="O100" s="111"/>
      <c r="P100" s="113"/>
      <c r="Q100" s="113"/>
      <c r="R100" s="113"/>
    </row>
    <row r="101" spans="5:18" s="112" customFormat="1" ht="20.05" customHeight="1" x14ac:dyDescent="0.25">
      <c r="E101" s="114"/>
      <c r="K101" s="111"/>
      <c r="L101" s="115"/>
      <c r="M101" s="111"/>
      <c r="N101" s="111"/>
      <c r="O101" s="111"/>
      <c r="P101" s="113"/>
      <c r="Q101" s="113"/>
      <c r="R101" s="113"/>
    </row>
    <row r="102" spans="5:18" s="112" customFormat="1" x14ac:dyDescent="0.25">
      <c r="E102" s="114"/>
      <c r="K102" s="111"/>
      <c r="L102" s="115"/>
      <c r="M102" s="111"/>
      <c r="N102" s="111"/>
      <c r="O102" s="111"/>
      <c r="P102" s="113"/>
      <c r="Q102" s="113"/>
      <c r="R102" s="113"/>
    </row>
    <row r="103" spans="5:18" s="112" customFormat="1" x14ac:dyDescent="0.25">
      <c r="E103" s="114"/>
      <c r="K103" s="111"/>
      <c r="L103" s="115"/>
      <c r="M103" s="111"/>
      <c r="N103" s="111"/>
      <c r="O103" s="111"/>
      <c r="P103" s="113"/>
      <c r="Q103" s="113"/>
      <c r="R103" s="113"/>
    </row>
    <row r="104" spans="5:18" s="112" customFormat="1" x14ac:dyDescent="0.25">
      <c r="E104" s="114"/>
      <c r="K104" s="111"/>
      <c r="L104" s="115"/>
      <c r="M104" s="111"/>
      <c r="N104" s="111"/>
      <c r="O104" s="111"/>
      <c r="P104" s="113"/>
      <c r="Q104" s="113"/>
      <c r="R104" s="113"/>
    </row>
    <row r="105" spans="5:18" s="112" customFormat="1" x14ac:dyDescent="0.25">
      <c r="E105" s="114"/>
      <c r="K105" s="111"/>
      <c r="L105" s="115"/>
      <c r="M105" s="111"/>
      <c r="N105" s="111"/>
      <c r="O105" s="111"/>
      <c r="P105" s="113"/>
      <c r="Q105" s="113"/>
      <c r="R105" s="113"/>
    </row>
    <row r="106" spans="5:18" s="112" customFormat="1" x14ac:dyDescent="0.25">
      <c r="E106" s="114"/>
      <c r="K106" s="111"/>
      <c r="L106" s="115"/>
      <c r="M106" s="111"/>
      <c r="N106" s="111"/>
      <c r="O106" s="111"/>
      <c r="P106" s="113"/>
      <c r="Q106" s="113"/>
      <c r="R106" s="113"/>
    </row>
    <row r="107" spans="5:18" s="112" customFormat="1" x14ac:dyDescent="0.25">
      <c r="E107" s="114"/>
      <c r="K107" s="111"/>
      <c r="L107" s="115"/>
      <c r="M107" s="111"/>
      <c r="N107" s="111"/>
      <c r="O107" s="111"/>
      <c r="P107" s="113"/>
      <c r="Q107" s="113"/>
      <c r="R107" s="113"/>
    </row>
    <row r="108" spans="5:18" s="112" customFormat="1" x14ac:dyDescent="0.25">
      <c r="E108" s="114"/>
      <c r="K108" s="111"/>
      <c r="L108" s="115"/>
      <c r="M108" s="111"/>
      <c r="N108" s="111"/>
      <c r="O108" s="111"/>
      <c r="P108" s="113"/>
      <c r="Q108" s="113"/>
      <c r="R108" s="113"/>
    </row>
    <row r="109" spans="5:18" s="112" customFormat="1" x14ac:dyDescent="0.25">
      <c r="E109" s="114"/>
      <c r="K109" s="111"/>
      <c r="L109" s="115"/>
      <c r="M109" s="111"/>
      <c r="N109" s="111"/>
      <c r="O109" s="111"/>
      <c r="P109" s="113"/>
      <c r="Q109" s="113"/>
      <c r="R109" s="113"/>
    </row>
    <row r="110" spans="5:18" s="112" customFormat="1" x14ac:dyDescent="0.25">
      <c r="E110" s="114"/>
      <c r="K110" s="111"/>
      <c r="L110" s="115"/>
      <c r="M110" s="111"/>
      <c r="N110" s="111"/>
      <c r="O110" s="111"/>
      <c r="P110" s="113"/>
      <c r="Q110" s="113"/>
      <c r="R110" s="113"/>
    </row>
    <row r="111" spans="5:18" s="112" customFormat="1" x14ac:dyDescent="0.25">
      <c r="E111" s="114"/>
      <c r="K111" s="111"/>
      <c r="L111" s="115"/>
      <c r="M111" s="111"/>
      <c r="N111" s="111"/>
      <c r="O111" s="111"/>
      <c r="P111" s="113"/>
      <c r="Q111" s="113"/>
      <c r="R111" s="113"/>
    </row>
    <row r="112" spans="5:18" s="112" customFormat="1" x14ac:dyDescent="0.25">
      <c r="E112" s="114"/>
      <c r="K112" s="111"/>
      <c r="L112" s="115"/>
      <c r="M112" s="111"/>
      <c r="N112" s="111"/>
      <c r="O112" s="111"/>
      <c r="P112" s="113"/>
      <c r="Q112" s="113"/>
      <c r="R112" s="113"/>
    </row>
    <row r="113" spans="5:18" s="112" customFormat="1" x14ac:dyDescent="0.25">
      <c r="E113" s="114"/>
      <c r="K113" s="111"/>
      <c r="L113" s="115"/>
      <c r="M113" s="111"/>
      <c r="N113" s="111"/>
      <c r="O113" s="111"/>
      <c r="P113" s="113"/>
      <c r="Q113" s="113"/>
      <c r="R113" s="113"/>
    </row>
    <row r="114" spans="5:18" s="112" customFormat="1" x14ac:dyDescent="0.25">
      <c r="E114" s="114"/>
      <c r="K114" s="111"/>
      <c r="L114" s="115"/>
      <c r="M114" s="111"/>
      <c r="N114" s="111"/>
      <c r="O114" s="111"/>
      <c r="P114" s="113"/>
      <c r="Q114" s="113"/>
      <c r="R114" s="113"/>
    </row>
    <row r="115" spans="5:18" s="112" customFormat="1" x14ac:dyDescent="0.25">
      <c r="E115" s="114"/>
      <c r="K115" s="111"/>
      <c r="L115" s="115"/>
      <c r="M115" s="111"/>
      <c r="N115" s="111"/>
      <c r="O115" s="111"/>
      <c r="P115" s="113"/>
      <c r="Q115" s="113"/>
      <c r="R115" s="113"/>
    </row>
    <row r="116" spans="5:18" s="112" customFormat="1" x14ac:dyDescent="0.25">
      <c r="E116" s="114"/>
      <c r="K116" s="111"/>
      <c r="L116" s="115"/>
      <c r="M116" s="111"/>
      <c r="N116" s="111"/>
      <c r="O116" s="111"/>
      <c r="P116" s="113"/>
      <c r="Q116" s="113"/>
      <c r="R116" s="113"/>
    </row>
    <row r="117" spans="5:18" s="112" customFormat="1" x14ac:dyDescent="0.25">
      <c r="E117" s="114"/>
      <c r="K117" s="111"/>
      <c r="L117" s="115"/>
      <c r="M117" s="111"/>
      <c r="N117" s="111"/>
      <c r="O117" s="111"/>
      <c r="P117" s="113"/>
      <c r="Q117" s="113"/>
      <c r="R117" s="113"/>
    </row>
    <row r="118" spans="5:18" s="112" customFormat="1" x14ac:dyDescent="0.25">
      <c r="E118" s="114"/>
      <c r="K118" s="111"/>
      <c r="L118" s="115"/>
      <c r="M118" s="111"/>
      <c r="N118" s="111"/>
      <c r="O118" s="111"/>
      <c r="P118" s="113"/>
      <c r="Q118" s="113"/>
      <c r="R118" s="113"/>
    </row>
    <row r="119" spans="5:18" s="112" customFormat="1" x14ac:dyDescent="0.25">
      <c r="E119" s="114"/>
      <c r="K119" s="111"/>
      <c r="L119" s="115"/>
      <c r="M119" s="111"/>
      <c r="N119" s="111"/>
      <c r="O119" s="111"/>
      <c r="P119" s="113"/>
      <c r="Q119" s="113"/>
      <c r="R119" s="113"/>
    </row>
    <row r="120" spans="5:18" s="112" customFormat="1" x14ac:dyDescent="0.25">
      <c r="E120" s="114"/>
      <c r="K120" s="111"/>
      <c r="L120" s="115"/>
      <c r="M120" s="111"/>
      <c r="N120" s="111"/>
      <c r="O120" s="111"/>
      <c r="P120" s="113"/>
      <c r="Q120" s="113"/>
      <c r="R120" s="113"/>
    </row>
    <row r="121" spans="5:18" s="112" customFormat="1" x14ac:dyDescent="0.25">
      <c r="E121" s="114"/>
      <c r="K121" s="111"/>
      <c r="L121" s="115"/>
      <c r="M121" s="111"/>
      <c r="N121" s="111"/>
      <c r="O121" s="111"/>
      <c r="P121" s="113"/>
      <c r="Q121" s="113"/>
      <c r="R121" s="113"/>
    </row>
    <row r="122" spans="5:18" s="112" customFormat="1" x14ac:dyDescent="0.25">
      <c r="E122" s="114"/>
      <c r="K122" s="111"/>
      <c r="L122" s="115"/>
      <c r="M122" s="111"/>
      <c r="N122" s="111"/>
      <c r="O122" s="111"/>
      <c r="P122" s="113"/>
      <c r="Q122" s="113"/>
      <c r="R122" s="113"/>
    </row>
    <row r="123" spans="5:18" s="112" customFormat="1" x14ac:dyDescent="0.25">
      <c r="E123" s="114"/>
      <c r="K123" s="111"/>
      <c r="L123" s="115"/>
      <c r="M123" s="111"/>
      <c r="N123" s="111"/>
      <c r="O123" s="111"/>
      <c r="P123" s="113"/>
      <c r="Q123" s="113"/>
      <c r="R123" s="113"/>
    </row>
    <row r="124" spans="5:18" s="112" customFormat="1" x14ac:dyDescent="0.25">
      <c r="E124" s="114"/>
      <c r="K124" s="111"/>
      <c r="L124" s="115"/>
      <c r="M124" s="111"/>
      <c r="N124" s="111"/>
      <c r="O124" s="111"/>
      <c r="P124" s="113"/>
      <c r="Q124" s="113"/>
      <c r="R124" s="113"/>
    </row>
    <row r="125" spans="5:18" s="112" customFormat="1" x14ac:dyDescent="0.25">
      <c r="E125" s="114"/>
      <c r="K125" s="111"/>
      <c r="L125" s="115"/>
      <c r="M125" s="111"/>
      <c r="N125" s="111"/>
      <c r="O125" s="111"/>
      <c r="P125" s="113"/>
      <c r="Q125" s="113"/>
      <c r="R125" s="113"/>
    </row>
    <row r="126" spans="5:18" s="112" customFormat="1" x14ac:dyDescent="0.25">
      <c r="E126" s="114"/>
      <c r="K126" s="111"/>
      <c r="L126" s="115"/>
      <c r="M126" s="111"/>
      <c r="N126" s="111"/>
      <c r="O126" s="111"/>
      <c r="P126" s="113"/>
      <c r="Q126" s="113"/>
      <c r="R126" s="113"/>
    </row>
    <row r="127" spans="5:18" s="112" customFormat="1" x14ac:dyDescent="0.25">
      <c r="E127" s="114"/>
      <c r="K127" s="111"/>
      <c r="L127" s="115"/>
      <c r="M127" s="111"/>
      <c r="N127" s="111"/>
      <c r="O127" s="111"/>
      <c r="P127" s="113"/>
      <c r="Q127" s="113"/>
      <c r="R127" s="113"/>
    </row>
    <row r="128" spans="5:18" s="112" customFormat="1" x14ac:dyDescent="0.25">
      <c r="E128" s="114"/>
      <c r="K128" s="111"/>
      <c r="L128" s="115"/>
      <c r="M128" s="111"/>
      <c r="N128" s="111"/>
      <c r="O128" s="111"/>
      <c r="P128" s="113"/>
      <c r="Q128" s="113"/>
      <c r="R128" s="113"/>
    </row>
    <row r="129" spans="5:18" s="112" customFormat="1" x14ac:dyDescent="0.25">
      <c r="E129" s="114"/>
      <c r="K129" s="111"/>
      <c r="L129" s="115"/>
      <c r="M129" s="111"/>
      <c r="N129" s="111"/>
      <c r="O129" s="111"/>
      <c r="P129" s="113"/>
      <c r="Q129" s="113"/>
      <c r="R129" s="113"/>
    </row>
    <row r="130" spans="5:18" s="112" customFormat="1" x14ac:dyDescent="0.25">
      <c r="E130" s="114"/>
      <c r="K130" s="111"/>
      <c r="L130" s="115"/>
      <c r="M130" s="111"/>
      <c r="N130" s="111"/>
      <c r="O130" s="111"/>
      <c r="P130" s="113"/>
      <c r="Q130" s="113"/>
      <c r="R130" s="113"/>
    </row>
    <row r="131" spans="5:18" s="112" customFormat="1" x14ac:dyDescent="0.25">
      <c r="E131" s="114"/>
      <c r="K131" s="111"/>
      <c r="L131" s="115"/>
      <c r="M131" s="111"/>
      <c r="N131" s="111"/>
      <c r="O131" s="111"/>
      <c r="P131" s="113"/>
      <c r="Q131" s="113"/>
      <c r="R131" s="113"/>
    </row>
    <row r="132" spans="5:18" s="112" customFormat="1" x14ac:dyDescent="0.25">
      <c r="E132" s="114"/>
      <c r="K132" s="111"/>
      <c r="L132" s="115"/>
      <c r="M132" s="111"/>
      <c r="N132" s="111"/>
      <c r="O132" s="111"/>
      <c r="P132" s="113"/>
      <c r="Q132" s="113"/>
      <c r="R132" s="113"/>
    </row>
    <row r="133" spans="5:18" s="112" customFormat="1" x14ac:dyDescent="0.25">
      <c r="E133" s="114"/>
      <c r="K133" s="111"/>
      <c r="L133" s="115"/>
      <c r="M133" s="111"/>
      <c r="N133" s="111"/>
      <c r="O133" s="111"/>
      <c r="P133" s="113"/>
      <c r="Q133" s="113"/>
      <c r="R133" s="113"/>
    </row>
    <row r="134" spans="5:18" s="112" customFormat="1" x14ac:dyDescent="0.25">
      <c r="E134" s="114"/>
      <c r="K134" s="111"/>
      <c r="L134" s="115"/>
      <c r="M134" s="111"/>
      <c r="N134" s="111"/>
      <c r="O134" s="111"/>
      <c r="P134" s="113"/>
      <c r="Q134" s="113"/>
      <c r="R134" s="113"/>
    </row>
    <row r="135" spans="5:18" s="112" customFormat="1" x14ac:dyDescent="0.25">
      <c r="E135" s="114"/>
      <c r="K135" s="111"/>
      <c r="L135" s="115"/>
      <c r="M135" s="111"/>
      <c r="N135" s="111"/>
      <c r="O135" s="111"/>
      <c r="P135" s="113"/>
      <c r="Q135" s="113"/>
      <c r="R135" s="113"/>
    </row>
    <row r="136" spans="5:18" s="112" customFormat="1" x14ac:dyDescent="0.25">
      <c r="E136" s="114"/>
      <c r="K136" s="111"/>
      <c r="L136" s="115"/>
      <c r="M136" s="111"/>
      <c r="N136" s="111"/>
      <c r="O136" s="111"/>
      <c r="P136" s="113"/>
      <c r="Q136" s="113"/>
      <c r="R136" s="113"/>
    </row>
    <row r="137" spans="5:18" s="112" customFormat="1" x14ac:dyDescent="0.25">
      <c r="E137" s="114"/>
      <c r="K137" s="111"/>
      <c r="L137" s="115"/>
      <c r="M137" s="111"/>
      <c r="N137" s="111"/>
      <c r="O137" s="111"/>
      <c r="P137" s="113"/>
      <c r="Q137" s="113"/>
      <c r="R137" s="113"/>
    </row>
    <row r="138" spans="5:18" s="112" customFormat="1" x14ac:dyDescent="0.25">
      <c r="E138" s="114"/>
      <c r="K138" s="111"/>
      <c r="L138" s="115"/>
      <c r="M138" s="111"/>
      <c r="N138" s="111"/>
      <c r="O138" s="111"/>
      <c r="P138" s="113"/>
      <c r="Q138" s="113"/>
      <c r="R138" s="113"/>
    </row>
    <row r="139" spans="5:18" s="112" customFormat="1" x14ac:dyDescent="0.25">
      <c r="E139" s="114"/>
      <c r="K139" s="111"/>
      <c r="L139" s="115"/>
      <c r="M139" s="111"/>
      <c r="N139" s="111"/>
      <c r="O139" s="111"/>
      <c r="P139" s="113"/>
      <c r="Q139" s="113"/>
      <c r="R139" s="113"/>
    </row>
    <row r="140" spans="5:18" s="112" customFormat="1" x14ac:dyDescent="0.25">
      <c r="E140" s="114"/>
      <c r="K140" s="111"/>
      <c r="L140" s="115"/>
      <c r="M140" s="111"/>
      <c r="N140" s="111"/>
      <c r="O140" s="111"/>
      <c r="P140" s="113"/>
      <c r="Q140" s="113"/>
      <c r="R140" s="113"/>
    </row>
    <row r="141" spans="5:18" s="112" customFormat="1" x14ac:dyDescent="0.25">
      <c r="E141" s="114"/>
      <c r="K141" s="111"/>
      <c r="L141" s="115"/>
      <c r="M141" s="111"/>
      <c r="N141" s="111"/>
      <c r="O141" s="111"/>
      <c r="P141" s="113"/>
      <c r="Q141" s="113"/>
      <c r="R141" s="113"/>
    </row>
    <row r="142" spans="5:18" s="112" customFormat="1" x14ac:dyDescent="0.25">
      <c r="E142" s="114"/>
      <c r="K142" s="111"/>
      <c r="L142" s="115"/>
      <c r="M142" s="111"/>
      <c r="N142" s="111"/>
      <c r="O142" s="111"/>
      <c r="P142" s="113"/>
      <c r="Q142" s="113"/>
      <c r="R142" s="113"/>
    </row>
    <row r="143" spans="5:18" s="112" customFormat="1" x14ac:dyDescent="0.25">
      <c r="E143" s="114"/>
      <c r="K143" s="111"/>
      <c r="L143" s="115"/>
      <c r="M143" s="111"/>
      <c r="N143" s="111"/>
      <c r="O143" s="111"/>
      <c r="P143" s="113"/>
      <c r="Q143" s="113"/>
      <c r="R143" s="113"/>
    </row>
    <row r="144" spans="5:18" s="112" customFormat="1" x14ac:dyDescent="0.25">
      <c r="E144" s="114"/>
      <c r="K144" s="111"/>
      <c r="L144" s="115"/>
      <c r="M144" s="111"/>
      <c r="N144" s="111"/>
      <c r="O144" s="111"/>
      <c r="P144" s="113"/>
      <c r="Q144" s="113"/>
      <c r="R144" s="113"/>
    </row>
    <row r="145" spans="5:18" s="112" customFormat="1" x14ac:dyDescent="0.25">
      <c r="E145" s="114"/>
      <c r="K145" s="111"/>
      <c r="L145" s="115"/>
      <c r="M145" s="111"/>
      <c r="N145" s="111"/>
      <c r="O145" s="111"/>
      <c r="P145" s="113"/>
      <c r="Q145" s="113"/>
      <c r="R145" s="113"/>
    </row>
    <row r="146" spans="5:18" s="112" customFormat="1" x14ac:dyDescent="0.25">
      <c r="E146" s="114"/>
      <c r="K146" s="111"/>
      <c r="L146" s="115"/>
      <c r="M146" s="111"/>
      <c r="N146" s="111"/>
      <c r="O146" s="111"/>
      <c r="P146" s="113"/>
      <c r="Q146" s="113"/>
      <c r="R146" s="113"/>
    </row>
    <row r="147" spans="5:18" s="112" customFormat="1" x14ac:dyDescent="0.25">
      <c r="E147" s="114"/>
      <c r="K147" s="111"/>
      <c r="L147" s="115"/>
      <c r="M147" s="111"/>
      <c r="N147" s="111"/>
      <c r="O147" s="111"/>
      <c r="P147" s="113"/>
      <c r="Q147" s="113"/>
      <c r="R147" s="113"/>
    </row>
    <row r="148" spans="5:18" s="112" customFormat="1" x14ac:dyDescent="0.25">
      <c r="E148" s="114"/>
      <c r="K148" s="111"/>
      <c r="L148" s="115"/>
      <c r="M148" s="111"/>
      <c r="N148" s="111"/>
      <c r="O148" s="111"/>
      <c r="P148" s="113"/>
      <c r="Q148" s="113"/>
      <c r="R148" s="113"/>
    </row>
    <row r="149" spans="5:18" s="112" customFormat="1" x14ac:dyDescent="0.25">
      <c r="E149" s="114"/>
      <c r="K149" s="111"/>
      <c r="L149" s="115"/>
      <c r="M149" s="111"/>
      <c r="N149" s="111"/>
      <c r="O149" s="111"/>
      <c r="P149" s="113"/>
      <c r="Q149" s="113"/>
      <c r="R149" s="113"/>
    </row>
    <row r="150" spans="5:18" s="112" customFormat="1" x14ac:dyDescent="0.25">
      <c r="E150" s="114"/>
      <c r="K150" s="111"/>
      <c r="L150" s="115"/>
      <c r="M150" s="111"/>
      <c r="N150" s="111"/>
      <c r="O150" s="111"/>
      <c r="P150" s="113"/>
      <c r="Q150" s="113"/>
      <c r="R150" s="113"/>
    </row>
    <row r="151" spans="5:18" s="112" customFormat="1" x14ac:dyDescent="0.25">
      <c r="E151" s="114"/>
      <c r="K151" s="111"/>
      <c r="L151" s="115"/>
      <c r="M151" s="111"/>
      <c r="N151" s="111"/>
      <c r="O151" s="111"/>
      <c r="P151" s="113"/>
      <c r="Q151" s="113"/>
      <c r="R151" s="113"/>
    </row>
    <row r="152" spans="5:18" s="112" customFormat="1" x14ac:dyDescent="0.25">
      <c r="E152" s="114"/>
      <c r="K152" s="111"/>
      <c r="L152" s="115"/>
      <c r="M152" s="111"/>
      <c r="N152" s="111"/>
      <c r="O152" s="111"/>
      <c r="P152" s="113"/>
      <c r="Q152" s="113"/>
      <c r="R152" s="113"/>
    </row>
    <row r="153" spans="5:18" s="112" customFormat="1" x14ac:dyDescent="0.25">
      <c r="E153" s="114"/>
      <c r="K153" s="111"/>
      <c r="L153" s="115"/>
      <c r="M153" s="111"/>
      <c r="N153" s="111"/>
      <c r="O153" s="111"/>
      <c r="P153" s="113"/>
      <c r="Q153" s="113"/>
      <c r="R153" s="113"/>
    </row>
    <row r="154" spans="5:18" s="112" customFormat="1" x14ac:dyDescent="0.25">
      <c r="E154" s="114"/>
      <c r="K154" s="111"/>
      <c r="L154" s="115"/>
      <c r="M154" s="111"/>
      <c r="N154" s="111"/>
      <c r="O154" s="111"/>
      <c r="P154" s="113"/>
      <c r="Q154" s="113"/>
      <c r="R154" s="113"/>
    </row>
    <row r="155" spans="5:18" s="112" customFormat="1" x14ac:dyDescent="0.25">
      <c r="E155" s="114"/>
      <c r="K155" s="111"/>
      <c r="L155" s="115"/>
      <c r="M155" s="111"/>
      <c r="N155" s="111"/>
      <c r="O155" s="111"/>
      <c r="P155" s="113"/>
      <c r="Q155" s="113"/>
      <c r="R155" s="113"/>
    </row>
    <row r="156" spans="5:18" s="112" customFormat="1" x14ac:dyDescent="0.25">
      <c r="E156" s="114"/>
      <c r="K156" s="111"/>
      <c r="L156" s="115"/>
      <c r="M156" s="111"/>
      <c r="N156" s="111"/>
      <c r="O156" s="111"/>
      <c r="P156" s="113"/>
      <c r="Q156" s="113"/>
      <c r="R156" s="113"/>
    </row>
    <row r="157" spans="5:18" s="112" customFormat="1" x14ac:dyDescent="0.25">
      <c r="E157" s="114"/>
      <c r="K157" s="111"/>
      <c r="L157" s="115"/>
      <c r="M157" s="111"/>
      <c r="N157" s="111"/>
      <c r="O157" s="111"/>
      <c r="P157" s="113"/>
      <c r="Q157" s="113"/>
      <c r="R157" s="113"/>
    </row>
    <row r="158" spans="5:18" s="112" customFormat="1" x14ac:dyDescent="0.25">
      <c r="E158" s="114"/>
      <c r="K158" s="111"/>
      <c r="L158" s="115"/>
      <c r="M158" s="111"/>
      <c r="N158" s="111"/>
      <c r="O158" s="111"/>
      <c r="P158" s="113"/>
      <c r="Q158" s="113"/>
      <c r="R158" s="113"/>
    </row>
    <row r="159" spans="5:18" s="112" customFormat="1" x14ac:dyDescent="0.25">
      <c r="E159" s="114"/>
      <c r="K159" s="111"/>
      <c r="L159" s="115"/>
      <c r="M159" s="111"/>
      <c r="N159" s="111"/>
      <c r="O159" s="111"/>
      <c r="P159" s="113"/>
      <c r="Q159" s="113"/>
      <c r="R159" s="113"/>
    </row>
    <row r="160" spans="5:18" s="112" customFormat="1" x14ac:dyDescent="0.25">
      <c r="E160" s="114"/>
      <c r="K160" s="111"/>
      <c r="L160" s="115"/>
      <c r="M160" s="111"/>
      <c r="N160" s="111"/>
      <c r="O160" s="111"/>
      <c r="P160" s="113"/>
      <c r="Q160" s="113"/>
      <c r="R160" s="113"/>
    </row>
    <row r="161" spans="5:18" s="112" customFormat="1" x14ac:dyDescent="0.25">
      <c r="E161" s="114"/>
      <c r="K161" s="111"/>
      <c r="L161" s="115"/>
      <c r="M161" s="111"/>
      <c r="N161" s="111"/>
      <c r="O161" s="111"/>
      <c r="P161" s="113"/>
      <c r="Q161" s="113"/>
      <c r="R161" s="113"/>
    </row>
    <row r="162" spans="5:18" s="112" customFormat="1" x14ac:dyDescent="0.25">
      <c r="E162" s="114"/>
      <c r="K162" s="111"/>
      <c r="L162" s="115"/>
      <c r="M162" s="111"/>
      <c r="N162" s="111"/>
      <c r="O162" s="111"/>
      <c r="P162" s="113"/>
      <c r="Q162" s="113"/>
      <c r="R162" s="113"/>
    </row>
    <row r="163" spans="5:18" s="112" customFormat="1" x14ac:dyDescent="0.25">
      <c r="E163" s="114"/>
      <c r="K163" s="111"/>
      <c r="L163" s="115"/>
      <c r="M163" s="111"/>
      <c r="N163" s="111"/>
      <c r="O163" s="111"/>
      <c r="P163" s="113"/>
      <c r="Q163" s="113"/>
      <c r="R163" s="113"/>
    </row>
    <row r="164" spans="5:18" s="112" customFormat="1" x14ac:dyDescent="0.25">
      <c r="E164" s="114"/>
      <c r="K164" s="111"/>
      <c r="L164" s="115"/>
      <c r="M164" s="111"/>
      <c r="N164" s="111"/>
      <c r="O164" s="111"/>
      <c r="P164" s="113"/>
      <c r="Q164" s="113"/>
      <c r="R164" s="113"/>
    </row>
    <row r="165" spans="5:18" s="112" customFormat="1" x14ac:dyDescent="0.25">
      <c r="E165" s="114"/>
      <c r="K165" s="111"/>
      <c r="L165" s="115"/>
      <c r="M165" s="111"/>
      <c r="N165" s="111"/>
      <c r="O165" s="111"/>
      <c r="P165" s="113"/>
      <c r="Q165" s="113"/>
      <c r="R165" s="113"/>
    </row>
    <row r="166" spans="5:18" s="112" customFormat="1" x14ac:dyDescent="0.25">
      <c r="E166" s="114"/>
      <c r="K166" s="111"/>
      <c r="L166" s="115"/>
      <c r="M166" s="111"/>
      <c r="N166" s="111"/>
      <c r="O166" s="111"/>
      <c r="P166" s="113"/>
      <c r="Q166" s="113"/>
      <c r="R166" s="113"/>
    </row>
    <row r="167" spans="5:18" s="112" customFormat="1" x14ac:dyDescent="0.25">
      <c r="E167" s="114"/>
      <c r="K167" s="111"/>
      <c r="L167" s="115"/>
      <c r="M167" s="111"/>
      <c r="N167" s="111"/>
      <c r="O167" s="111"/>
      <c r="P167" s="113"/>
      <c r="Q167" s="113"/>
      <c r="R167" s="113"/>
    </row>
    <row r="168" spans="5:18" s="112" customFormat="1" x14ac:dyDescent="0.25">
      <c r="E168" s="114"/>
      <c r="K168" s="111"/>
      <c r="L168" s="115"/>
      <c r="M168" s="111"/>
      <c r="N168" s="111"/>
      <c r="O168" s="111"/>
      <c r="P168" s="113"/>
      <c r="Q168" s="113"/>
      <c r="R168" s="113"/>
    </row>
    <row r="169" spans="5:18" s="112" customFormat="1" x14ac:dyDescent="0.25">
      <c r="E169" s="114"/>
      <c r="K169" s="111"/>
      <c r="L169" s="115"/>
      <c r="M169" s="111"/>
      <c r="N169" s="111"/>
      <c r="O169" s="111"/>
      <c r="P169" s="113"/>
      <c r="Q169" s="113"/>
      <c r="R169" s="113"/>
    </row>
    <row r="170" spans="5:18" s="112" customFormat="1" x14ac:dyDescent="0.25">
      <c r="E170" s="114"/>
      <c r="K170" s="111"/>
      <c r="L170" s="115"/>
      <c r="M170" s="111"/>
      <c r="N170" s="111"/>
      <c r="O170" s="111"/>
      <c r="P170" s="113"/>
      <c r="Q170" s="113"/>
      <c r="R170" s="113"/>
    </row>
    <row r="171" spans="5:18" s="112" customFormat="1" x14ac:dyDescent="0.25">
      <c r="E171" s="114"/>
      <c r="K171" s="111"/>
      <c r="L171" s="115"/>
      <c r="M171" s="111"/>
      <c r="N171" s="111"/>
      <c r="O171" s="111"/>
      <c r="P171" s="113"/>
      <c r="Q171" s="113"/>
      <c r="R171" s="113"/>
    </row>
    <row r="172" spans="5:18" s="112" customFormat="1" x14ac:dyDescent="0.25">
      <c r="E172" s="114"/>
      <c r="K172" s="111"/>
      <c r="L172" s="115"/>
      <c r="M172" s="111"/>
      <c r="N172" s="111"/>
      <c r="O172" s="111"/>
      <c r="P172" s="113"/>
      <c r="Q172" s="113"/>
      <c r="R172" s="113"/>
    </row>
    <row r="173" spans="5:18" s="112" customFormat="1" x14ac:dyDescent="0.25">
      <c r="E173" s="114"/>
      <c r="K173" s="111"/>
      <c r="L173" s="115"/>
      <c r="M173" s="111"/>
      <c r="N173" s="111"/>
      <c r="O173" s="111"/>
      <c r="P173" s="113"/>
      <c r="Q173" s="113"/>
      <c r="R173" s="113"/>
    </row>
    <row r="174" spans="5:18" s="112" customFormat="1" x14ac:dyDescent="0.25">
      <c r="E174" s="114"/>
      <c r="K174" s="111"/>
      <c r="L174" s="115"/>
      <c r="M174" s="111"/>
      <c r="N174" s="111"/>
      <c r="O174" s="111"/>
      <c r="P174" s="113"/>
      <c r="Q174" s="113"/>
      <c r="R174" s="113"/>
    </row>
    <row r="175" spans="5:18" s="112" customFormat="1" x14ac:dyDescent="0.25">
      <c r="E175" s="114"/>
      <c r="K175" s="111"/>
      <c r="L175" s="115"/>
      <c r="M175" s="111"/>
      <c r="N175" s="111"/>
      <c r="O175" s="111"/>
      <c r="P175" s="113"/>
      <c r="Q175" s="113"/>
      <c r="R175" s="113"/>
    </row>
    <row r="176" spans="5:18" s="112" customFormat="1" x14ac:dyDescent="0.25">
      <c r="E176" s="114"/>
      <c r="K176" s="111"/>
      <c r="L176" s="115"/>
      <c r="M176" s="111"/>
      <c r="N176" s="111"/>
      <c r="O176" s="111"/>
      <c r="P176" s="113"/>
      <c r="Q176" s="113"/>
      <c r="R176" s="113"/>
    </row>
    <row r="177" spans="5:18" s="112" customFormat="1" x14ac:dyDescent="0.25">
      <c r="E177" s="114"/>
      <c r="K177" s="111"/>
      <c r="L177" s="115"/>
      <c r="M177" s="111"/>
      <c r="N177" s="111"/>
      <c r="O177" s="111"/>
      <c r="P177" s="113"/>
      <c r="Q177" s="113"/>
      <c r="R177" s="113"/>
    </row>
    <row r="178" spans="5:18" s="112" customFormat="1" x14ac:dyDescent="0.25">
      <c r="E178" s="114"/>
      <c r="K178" s="111"/>
      <c r="L178" s="115"/>
      <c r="M178" s="111"/>
      <c r="N178" s="111"/>
      <c r="O178" s="111"/>
      <c r="P178" s="113"/>
      <c r="Q178" s="113"/>
      <c r="R178" s="113"/>
    </row>
    <row r="179" spans="5:18" s="112" customFormat="1" x14ac:dyDescent="0.25">
      <c r="E179" s="114"/>
      <c r="K179" s="111"/>
      <c r="L179" s="115"/>
      <c r="M179" s="111"/>
      <c r="N179" s="111"/>
      <c r="O179" s="111"/>
      <c r="P179" s="113"/>
      <c r="Q179" s="113"/>
      <c r="R179" s="113"/>
    </row>
    <row r="180" spans="5:18" s="112" customFormat="1" x14ac:dyDescent="0.25">
      <c r="E180" s="114"/>
      <c r="K180" s="111"/>
      <c r="L180" s="115"/>
      <c r="M180" s="111"/>
      <c r="N180" s="111"/>
      <c r="O180" s="111"/>
      <c r="P180" s="113"/>
      <c r="Q180" s="113"/>
      <c r="R180" s="113"/>
    </row>
    <row r="181" spans="5:18" s="112" customFormat="1" x14ac:dyDescent="0.25">
      <c r="E181" s="114"/>
      <c r="K181" s="111"/>
      <c r="L181" s="115"/>
      <c r="M181" s="111"/>
      <c r="N181" s="111"/>
      <c r="O181" s="111"/>
      <c r="P181" s="113"/>
      <c r="Q181" s="113"/>
      <c r="R181" s="113"/>
    </row>
    <row r="182" spans="5:18" s="112" customFormat="1" x14ac:dyDescent="0.25">
      <c r="E182" s="114"/>
      <c r="K182" s="111"/>
      <c r="L182" s="115"/>
      <c r="M182" s="111"/>
      <c r="N182" s="111"/>
      <c r="O182" s="111"/>
      <c r="P182" s="113"/>
      <c r="Q182" s="113"/>
      <c r="R182" s="113"/>
    </row>
    <row r="183" spans="5:18" s="112" customFormat="1" x14ac:dyDescent="0.25">
      <c r="E183" s="114"/>
      <c r="K183" s="111"/>
      <c r="L183" s="115"/>
      <c r="M183" s="111"/>
      <c r="N183" s="111"/>
      <c r="O183" s="111"/>
      <c r="P183" s="113"/>
      <c r="Q183" s="113"/>
      <c r="R183" s="113"/>
    </row>
    <row r="184" spans="5:18" s="112" customFormat="1" x14ac:dyDescent="0.25">
      <c r="E184" s="114"/>
      <c r="K184" s="111"/>
      <c r="L184" s="115"/>
      <c r="M184" s="111"/>
      <c r="N184" s="111"/>
      <c r="O184" s="111"/>
      <c r="P184" s="113"/>
      <c r="Q184" s="113"/>
      <c r="R184" s="113"/>
    </row>
    <row r="185" spans="5:18" s="112" customFormat="1" x14ac:dyDescent="0.25">
      <c r="E185" s="114"/>
      <c r="K185" s="111"/>
      <c r="L185" s="115"/>
      <c r="M185" s="111"/>
      <c r="N185" s="111"/>
      <c r="O185" s="111"/>
      <c r="P185" s="113"/>
      <c r="Q185" s="113"/>
      <c r="R185" s="113"/>
    </row>
    <row r="186" spans="5:18" s="112" customFormat="1" x14ac:dyDescent="0.25">
      <c r="E186" s="114"/>
      <c r="K186" s="111"/>
      <c r="L186" s="115"/>
      <c r="M186" s="111"/>
      <c r="N186" s="111"/>
      <c r="O186" s="111"/>
      <c r="P186" s="113"/>
      <c r="Q186" s="113"/>
      <c r="R186" s="113"/>
    </row>
    <row r="187" spans="5:18" s="112" customFormat="1" x14ac:dyDescent="0.25">
      <c r="E187" s="114"/>
      <c r="K187" s="111"/>
      <c r="L187" s="115"/>
      <c r="M187" s="111"/>
      <c r="N187" s="111"/>
      <c r="O187" s="111"/>
      <c r="P187" s="113"/>
      <c r="Q187" s="113"/>
      <c r="R187" s="113"/>
    </row>
    <row r="188" spans="5:18" s="112" customFormat="1" x14ac:dyDescent="0.25">
      <c r="E188" s="114"/>
      <c r="K188" s="111"/>
      <c r="L188" s="115"/>
      <c r="M188" s="111"/>
      <c r="N188" s="111"/>
      <c r="O188" s="111"/>
      <c r="P188" s="113"/>
      <c r="Q188" s="113"/>
      <c r="R188" s="113"/>
    </row>
    <row r="189" spans="5:18" s="112" customFormat="1" x14ac:dyDescent="0.25">
      <c r="E189" s="114"/>
      <c r="K189" s="111"/>
      <c r="L189" s="115"/>
      <c r="M189" s="111"/>
      <c r="N189" s="111"/>
      <c r="O189" s="111"/>
      <c r="P189" s="113"/>
      <c r="Q189" s="113"/>
      <c r="R189" s="113"/>
    </row>
    <row r="190" spans="5:18" s="112" customFormat="1" x14ac:dyDescent="0.25">
      <c r="E190" s="114"/>
      <c r="K190" s="111"/>
      <c r="L190" s="115"/>
      <c r="M190" s="111"/>
      <c r="N190" s="111"/>
      <c r="O190" s="111"/>
      <c r="P190" s="113"/>
      <c r="Q190" s="113"/>
      <c r="R190" s="113"/>
    </row>
    <row r="191" spans="5:18" s="112" customFormat="1" x14ac:dyDescent="0.25">
      <c r="E191" s="114"/>
      <c r="K191" s="111"/>
      <c r="L191" s="115"/>
      <c r="M191" s="111"/>
      <c r="N191" s="111"/>
      <c r="O191" s="111"/>
      <c r="P191" s="113"/>
      <c r="Q191" s="113"/>
      <c r="R191" s="113"/>
    </row>
    <row r="192" spans="5:18" s="112" customFormat="1" x14ac:dyDescent="0.25">
      <c r="E192" s="114"/>
      <c r="K192" s="111"/>
      <c r="L192" s="115"/>
      <c r="M192" s="111"/>
      <c r="N192" s="111"/>
      <c r="O192" s="111"/>
      <c r="P192" s="113"/>
      <c r="Q192" s="113"/>
      <c r="R192" s="113"/>
    </row>
    <row r="193" spans="5:18" s="112" customFormat="1" x14ac:dyDescent="0.25">
      <c r="E193" s="114"/>
      <c r="K193" s="111"/>
      <c r="L193" s="115"/>
      <c r="M193" s="111"/>
      <c r="N193" s="111"/>
      <c r="O193" s="111"/>
      <c r="P193" s="113"/>
      <c r="Q193" s="113"/>
      <c r="R193" s="113"/>
    </row>
    <row r="194" spans="5:18" s="112" customFormat="1" x14ac:dyDescent="0.25">
      <c r="E194" s="114"/>
      <c r="K194" s="111"/>
      <c r="L194" s="115"/>
      <c r="M194" s="111"/>
      <c r="N194" s="111"/>
      <c r="O194" s="111"/>
      <c r="P194" s="113"/>
      <c r="Q194" s="113"/>
      <c r="R194" s="113"/>
    </row>
    <row r="195" spans="5:18" s="112" customFormat="1" x14ac:dyDescent="0.25">
      <c r="E195" s="114"/>
      <c r="K195" s="111"/>
      <c r="L195" s="115"/>
      <c r="M195" s="111"/>
      <c r="N195" s="111"/>
      <c r="O195" s="111"/>
      <c r="P195" s="113"/>
      <c r="Q195" s="113"/>
      <c r="R195" s="113"/>
    </row>
    <row r="196" spans="5:18" s="112" customFormat="1" x14ac:dyDescent="0.25">
      <c r="E196" s="114"/>
      <c r="K196" s="111"/>
      <c r="L196" s="115"/>
      <c r="M196" s="111"/>
      <c r="N196" s="111"/>
      <c r="O196" s="111"/>
      <c r="P196" s="113"/>
      <c r="Q196" s="113"/>
      <c r="R196" s="113"/>
    </row>
    <row r="197" spans="5:18" s="112" customFormat="1" x14ac:dyDescent="0.25">
      <c r="E197" s="114"/>
      <c r="K197" s="111"/>
      <c r="L197" s="115"/>
      <c r="M197" s="111"/>
      <c r="N197" s="111"/>
      <c r="O197" s="111"/>
      <c r="P197" s="113"/>
      <c r="Q197" s="113"/>
      <c r="R197" s="113"/>
    </row>
    <row r="198" spans="5:18" s="112" customFormat="1" x14ac:dyDescent="0.25">
      <c r="E198" s="114"/>
      <c r="K198" s="111"/>
      <c r="L198" s="115"/>
      <c r="M198" s="111"/>
      <c r="N198" s="111"/>
      <c r="O198" s="111"/>
      <c r="P198" s="113"/>
      <c r="Q198" s="113"/>
      <c r="R198" s="113"/>
    </row>
    <row r="199" spans="5:18" s="112" customFormat="1" x14ac:dyDescent="0.25">
      <c r="E199" s="114"/>
      <c r="K199" s="111"/>
      <c r="L199" s="115"/>
      <c r="M199" s="111"/>
      <c r="N199" s="111"/>
      <c r="O199" s="111"/>
      <c r="P199" s="113"/>
      <c r="Q199" s="113"/>
      <c r="R199" s="113"/>
    </row>
    <row r="200" spans="5:18" s="112" customFormat="1" x14ac:dyDescent="0.25">
      <c r="E200" s="114"/>
      <c r="K200" s="111"/>
      <c r="L200" s="115"/>
      <c r="M200" s="111"/>
      <c r="N200" s="111"/>
      <c r="O200" s="111"/>
      <c r="P200" s="113"/>
      <c r="Q200" s="113"/>
      <c r="R200" s="113"/>
    </row>
    <row r="201" spans="5:18" s="112" customFormat="1" x14ac:dyDescent="0.25">
      <c r="E201" s="114"/>
      <c r="K201" s="111"/>
      <c r="L201" s="115"/>
      <c r="M201" s="111"/>
      <c r="N201" s="111"/>
      <c r="O201" s="111"/>
      <c r="P201" s="113"/>
      <c r="Q201" s="113"/>
      <c r="R201" s="113"/>
    </row>
    <row r="202" spans="5:18" s="112" customFormat="1" x14ac:dyDescent="0.25">
      <c r="E202" s="114"/>
      <c r="K202" s="111"/>
      <c r="L202" s="115"/>
      <c r="M202" s="111"/>
      <c r="N202" s="111"/>
      <c r="O202" s="111"/>
      <c r="P202" s="113"/>
      <c r="Q202" s="113"/>
      <c r="R202" s="113"/>
    </row>
    <row r="203" spans="5:18" s="112" customFormat="1" x14ac:dyDescent="0.25">
      <c r="E203" s="114"/>
      <c r="K203" s="111"/>
      <c r="L203" s="115"/>
      <c r="M203" s="111"/>
      <c r="N203" s="111"/>
      <c r="O203" s="111"/>
      <c r="P203" s="113"/>
      <c r="Q203" s="113"/>
      <c r="R203" s="113"/>
    </row>
    <row r="204" spans="5:18" s="112" customFormat="1" x14ac:dyDescent="0.25">
      <c r="E204" s="114"/>
      <c r="K204" s="111"/>
      <c r="L204" s="115"/>
      <c r="M204" s="111"/>
      <c r="N204" s="111"/>
      <c r="O204" s="111"/>
      <c r="P204" s="113"/>
      <c r="Q204" s="113"/>
      <c r="R204" s="113"/>
    </row>
    <row r="205" spans="5:18" s="112" customFormat="1" x14ac:dyDescent="0.25">
      <c r="E205" s="114"/>
      <c r="K205" s="111"/>
      <c r="L205" s="115"/>
      <c r="M205" s="111"/>
      <c r="N205" s="111"/>
      <c r="O205" s="111"/>
      <c r="P205" s="113"/>
      <c r="Q205" s="113"/>
      <c r="R205" s="113"/>
    </row>
    <row r="206" spans="5:18" s="112" customFormat="1" x14ac:dyDescent="0.25">
      <c r="E206" s="114"/>
      <c r="K206" s="111"/>
      <c r="L206" s="115"/>
      <c r="M206" s="111"/>
      <c r="N206" s="111"/>
      <c r="O206" s="111"/>
      <c r="P206" s="113"/>
      <c r="Q206" s="113"/>
      <c r="R206" s="113"/>
    </row>
    <row r="207" spans="5:18" s="112" customFormat="1" x14ac:dyDescent="0.25">
      <c r="E207" s="114"/>
      <c r="K207" s="111"/>
      <c r="L207" s="115"/>
      <c r="M207" s="111"/>
      <c r="N207" s="111"/>
      <c r="O207" s="111"/>
      <c r="P207" s="113"/>
      <c r="Q207" s="113"/>
      <c r="R207" s="113"/>
    </row>
    <row r="208" spans="5:18" s="112" customFormat="1" x14ac:dyDescent="0.25">
      <c r="E208" s="114"/>
      <c r="K208" s="111"/>
      <c r="L208" s="115"/>
      <c r="M208" s="111"/>
      <c r="N208" s="111"/>
      <c r="O208" s="111"/>
      <c r="P208" s="113"/>
      <c r="Q208" s="113"/>
      <c r="R208" s="113"/>
    </row>
    <row r="209" spans="5:18" s="112" customFormat="1" x14ac:dyDescent="0.25">
      <c r="E209" s="114"/>
      <c r="K209" s="111"/>
      <c r="L209" s="115"/>
      <c r="M209" s="111"/>
      <c r="N209" s="111"/>
      <c r="O209" s="111"/>
      <c r="P209" s="113"/>
      <c r="Q209" s="113"/>
      <c r="R209" s="113"/>
    </row>
    <row r="210" spans="5:18" s="112" customFormat="1" x14ac:dyDescent="0.25">
      <c r="E210" s="114"/>
      <c r="K210" s="111"/>
      <c r="L210" s="115"/>
      <c r="M210" s="111"/>
      <c r="N210" s="111"/>
      <c r="O210" s="111"/>
      <c r="P210" s="113"/>
      <c r="Q210" s="113"/>
      <c r="R210" s="113"/>
    </row>
    <row r="211" spans="5:18" s="112" customFormat="1" x14ac:dyDescent="0.25">
      <c r="E211" s="114"/>
      <c r="K211" s="111"/>
      <c r="L211" s="115"/>
      <c r="M211" s="111"/>
      <c r="N211" s="111"/>
      <c r="O211" s="111"/>
      <c r="P211" s="113"/>
      <c r="Q211" s="113"/>
      <c r="R211" s="113"/>
    </row>
    <row r="212" spans="5:18" s="112" customFormat="1" x14ac:dyDescent="0.25">
      <c r="E212" s="114"/>
      <c r="K212" s="111"/>
      <c r="L212" s="115"/>
      <c r="M212" s="111"/>
      <c r="N212" s="111"/>
      <c r="O212" s="111"/>
      <c r="P212" s="113"/>
      <c r="Q212" s="113"/>
      <c r="R212" s="113"/>
    </row>
    <row r="213" spans="5:18" s="112" customFormat="1" x14ac:dyDescent="0.25">
      <c r="E213" s="114"/>
      <c r="K213" s="111"/>
      <c r="L213" s="115"/>
      <c r="M213" s="111"/>
      <c r="N213" s="111"/>
      <c r="O213" s="111"/>
      <c r="P213" s="113"/>
      <c r="Q213" s="113"/>
      <c r="R213" s="113"/>
    </row>
    <row r="214" spans="5:18" s="112" customFormat="1" x14ac:dyDescent="0.25">
      <c r="E214" s="114"/>
      <c r="K214" s="111"/>
      <c r="L214" s="115"/>
      <c r="M214" s="111"/>
      <c r="N214" s="111"/>
      <c r="O214" s="111"/>
      <c r="P214" s="113"/>
      <c r="Q214" s="113"/>
      <c r="R214" s="113"/>
    </row>
    <row r="215" spans="5:18" s="112" customFormat="1" x14ac:dyDescent="0.25">
      <c r="E215" s="114"/>
      <c r="K215" s="111"/>
      <c r="L215" s="115"/>
      <c r="M215" s="111"/>
      <c r="N215" s="111"/>
      <c r="O215" s="111"/>
      <c r="P215" s="113"/>
      <c r="Q215" s="113"/>
      <c r="R215" s="113"/>
    </row>
    <row r="216" spans="5:18" s="112" customFormat="1" x14ac:dyDescent="0.25">
      <c r="E216" s="114"/>
      <c r="K216" s="111"/>
      <c r="L216" s="115"/>
      <c r="M216" s="111"/>
      <c r="N216" s="111"/>
      <c r="O216" s="111"/>
      <c r="P216" s="113"/>
      <c r="Q216" s="113"/>
      <c r="R216" s="113"/>
    </row>
    <row r="217" spans="5:18" s="112" customFormat="1" x14ac:dyDescent="0.25">
      <c r="E217" s="114"/>
      <c r="K217" s="111"/>
      <c r="L217" s="115"/>
      <c r="M217" s="111"/>
      <c r="N217" s="111"/>
      <c r="O217" s="111"/>
      <c r="P217" s="113"/>
      <c r="Q217" s="113"/>
      <c r="R217" s="113"/>
    </row>
    <row r="218" spans="5:18" s="112" customFormat="1" x14ac:dyDescent="0.25">
      <c r="E218" s="114"/>
      <c r="K218" s="111"/>
      <c r="L218" s="115"/>
      <c r="M218" s="111"/>
      <c r="N218" s="111"/>
      <c r="O218" s="111"/>
      <c r="P218" s="113"/>
      <c r="Q218" s="113"/>
      <c r="R218" s="113"/>
    </row>
    <row r="219" spans="5:18" s="112" customFormat="1" x14ac:dyDescent="0.25">
      <c r="E219" s="114"/>
      <c r="K219" s="111"/>
      <c r="L219" s="115"/>
      <c r="M219" s="111"/>
      <c r="N219" s="111"/>
      <c r="O219" s="111"/>
      <c r="P219" s="113"/>
      <c r="Q219" s="113"/>
      <c r="R219" s="113"/>
    </row>
    <row r="220" spans="5:18" s="112" customFormat="1" x14ac:dyDescent="0.25">
      <c r="E220" s="114"/>
      <c r="K220" s="111"/>
      <c r="L220" s="115"/>
      <c r="M220" s="111"/>
      <c r="N220" s="111"/>
      <c r="O220" s="111"/>
      <c r="P220" s="113"/>
      <c r="Q220" s="113"/>
      <c r="R220" s="113"/>
    </row>
    <row r="221" spans="5:18" s="112" customFormat="1" x14ac:dyDescent="0.25">
      <c r="E221" s="114"/>
      <c r="K221" s="111"/>
      <c r="L221" s="115"/>
      <c r="M221" s="111"/>
      <c r="N221" s="111"/>
      <c r="O221" s="111"/>
      <c r="P221" s="113"/>
      <c r="Q221" s="113"/>
      <c r="R221" s="113"/>
    </row>
    <row r="222" spans="5:18" s="112" customFormat="1" x14ac:dyDescent="0.25">
      <c r="E222" s="114"/>
      <c r="K222" s="111"/>
      <c r="L222" s="115"/>
      <c r="M222" s="111"/>
      <c r="N222" s="111"/>
      <c r="O222" s="111"/>
      <c r="P222" s="113"/>
      <c r="Q222" s="113"/>
      <c r="R222" s="113"/>
    </row>
    <row r="223" spans="5:18" s="112" customFormat="1" x14ac:dyDescent="0.25">
      <c r="E223" s="114"/>
      <c r="K223" s="111"/>
      <c r="L223" s="115"/>
      <c r="M223" s="111"/>
      <c r="N223" s="111"/>
      <c r="O223" s="111"/>
      <c r="P223" s="113"/>
      <c r="Q223" s="113"/>
      <c r="R223" s="113"/>
    </row>
    <row r="224" spans="5:18" s="112" customFormat="1" x14ac:dyDescent="0.25">
      <c r="E224" s="114"/>
      <c r="K224" s="111"/>
      <c r="L224" s="115"/>
      <c r="M224" s="111"/>
      <c r="N224" s="111"/>
      <c r="O224" s="111"/>
      <c r="P224" s="113"/>
      <c r="Q224" s="113"/>
      <c r="R224" s="113"/>
    </row>
    <row r="225" spans="5:18" s="112" customFormat="1" x14ac:dyDescent="0.25">
      <c r="E225" s="114"/>
      <c r="K225" s="111"/>
      <c r="L225" s="115"/>
      <c r="M225" s="111"/>
      <c r="N225" s="111"/>
      <c r="O225" s="111"/>
      <c r="P225" s="113"/>
      <c r="Q225" s="113"/>
      <c r="R225" s="113"/>
    </row>
    <row r="226" spans="5:18" s="112" customFormat="1" x14ac:dyDescent="0.25">
      <c r="E226" s="114"/>
      <c r="K226" s="111"/>
      <c r="L226" s="115"/>
      <c r="M226" s="111"/>
      <c r="N226" s="111"/>
      <c r="O226" s="111"/>
      <c r="P226" s="113"/>
      <c r="Q226" s="113"/>
      <c r="R226" s="113"/>
    </row>
    <row r="227" spans="5:18" s="112" customFormat="1" x14ac:dyDescent="0.25">
      <c r="E227" s="114"/>
      <c r="K227" s="111"/>
      <c r="L227" s="115"/>
      <c r="M227" s="111"/>
      <c r="N227" s="111"/>
      <c r="O227" s="111"/>
      <c r="P227" s="113"/>
      <c r="Q227" s="113"/>
      <c r="R227" s="113"/>
    </row>
    <row r="228" spans="5:18" s="112" customFormat="1" x14ac:dyDescent="0.25">
      <c r="E228" s="114"/>
      <c r="K228" s="111"/>
      <c r="L228" s="115"/>
      <c r="M228" s="111"/>
      <c r="N228" s="111"/>
      <c r="O228" s="111"/>
      <c r="P228" s="113"/>
      <c r="Q228" s="113"/>
      <c r="R228" s="113"/>
    </row>
    <row r="229" spans="5:18" s="112" customFormat="1" x14ac:dyDescent="0.25">
      <c r="E229" s="114"/>
      <c r="K229" s="111"/>
      <c r="L229" s="115"/>
      <c r="M229" s="111"/>
      <c r="N229" s="111"/>
      <c r="O229" s="111"/>
      <c r="P229" s="113"/>
      <c r="Q229" s="113"/>
      <c r="R229" s="113"/>
    </row>
    <row r="230" spans="5:18" s="112" customFormat="1" x14ac:dyDescent="0.25">
      <c r="E230" s="114"/>
      <c r="K230" s="111"/>
      <c r="L230" s="115"/>
      <c r="M230" s="111"/>
      <c r="N230" s="111"/>
      <c r="O230" s="111"/>
      <c r="P230" s="113"/>
      <c r="Q230" s="113"/>
      <c r="R230" s="113"/>
    </row>
    <row r="231" spans="5:18" s="112" customFormat="1" x14ac:dyDescent="0.25">
      <c r="E231" s="114"/>
      <c r="K231" s="111"/>
      <c r="L231" s="115"/>
      <c r="M231" s="111"/>
      <c r="N231" s="111"/>
      <c r="O231" s="111"/>
      <c r="P231" s="113"/>
      <c r="Q231" s="113"/>
      <c r="R231" s="113"/>
    </row>
    <row r="232" spans="5:18" s="112" customFormat="1" x14ac:dyDescent="0.25">
      <c r="E232" s="114"/>
      <c r="K232" s="111"/>
      <c r="L232" s="115"/>
      <c r="M232" s="111"/>
      <c r="N232" s="111"/>
      <c r="O232" s="111"/>
      <c r="P232" s="113"/>
      <c r="Q232" s="113"/>
      <c r="R232" s="113"/>
    </row>
    <row r="233" spans="5:18" s="112" customFormat="1" x14ac:dyDescent="0.25">
      <c r="E233" s="114"/>
      <c r="K233" s="111"/>
      <c r="L233" s="115"/>
      <c r="M233" s="111"/>
      <c r="N233" s="111"/>
      <c r="O233" s="111"/>
      <c r="P233" s="113"/>
      <c r="Q233" s="113"/>
      <c r="R233" s="113"/>
    </row>
    <row r="234" spans="5:18" s="112" customFormat="1" x14ac:dyDescent="0.25">
      <c r="E234" s="114"/>
      <c r="K234" s="111"/>
      <c r="L234" s="115"/>
      <c r="M234" s="111"/>
      <c r="N234" s="111"/>
      <c r="O234" s="111"/>
      <c r="P234" s="113"/>
      <c r="Q234" s="113"/>
      <c r="R234" s="113"/>
    </row>
    <row r="235" spans="5:18" s="112" customFormat="1" x14ac:dyDescent="0.25">
      <c r="E235" s="114"/>
      <c r="K235" s="111"/>
      <c r="L235" s="115"/>
      <c r="M235" s="111"/>
      <c r="N235" s="111"/>
      <c r="O235" s="111"/>
      <c r="P235" s="113"/>
      <c r="Q235" s="113"/>
      <c r="R235" s="113"/>
    </row>
    <row r="236" spans="5:18" s="112" customFormat="1" x14ac:dyDescent="0.25">
      <c r="E236" s="114"/>
      <c r="K236" s="111"/>
      <c r="L236" s="115"/>
      <c r="M236" s="111"/>
      <c r="N236" s="111"/>
      <c r="O236" s="111"/>
      <c r="P236" s="113"/>
      <c r="Q236" s="113"/>
      <c r="R236" s="113"/>
    </row>
    <row r="237" spans="5:18" s="112" customFormat="1" x14ac:dyDescent="0.25">
      <c r="E237" s="114"/>
      <c r="K237" s="111"/>
      <c r="L237" s="115"/>
      <c r="M237" s="111"/>
      <c r="N237" s="111"/>
      <c r="O237" s="111"/>
      <c r="P237" s="113"/>
      <c r="Q237" s="113"/>
      <c r="R237" s="113"/>
    </row>
    <row r="238" spans="5:18" s="112" customFormat="1" x14ac:dyDescent="0.25">
      <c r="E238" s="114"/>
      <c r="K238" s="111"/>
      <c r="L238" s="115"/>
      <c r="M238" s="111"/>
      <c r="N238" s="111"/>
      <c r="O238" s="111"/>
      <c r="P238" s="113"/>
      <c r="Q238" s="113"/>
      <c r="R238" s="113"/>
    </row>
    <row r="239" spans="5:18" s="112" customFormat="1" x14ac:dyDescent="0.25">
      <c r="E239" s="114"/>
      <c r="K239" s="111"/>
      <c r="L239" s="115"/>
      <c r="M239" s="111"/>
      <c r="N239" s="111"/>
      <c r="O239" s="111"/>
      <c r="P239" s="113"/>
      <c r="Q239" s="113"/>
      <c r="R239" s="113"/>
    </row>
    <row r="240" spans="5:18" s="112" customFormat="1" x14ac:dyDescent="0.25">
      <c r="E240" s="114"/>
      <c r="K240" s="111"/>
      <c r="L240" s="115"/>
      <c r="M240" s="111"/>
      <c r="N240" s="111"/>
      <c r="O240" s="111"/>
      <c r="P240" s="113"/>
      <c r="Q240" s="113"/>
      <c r="R240" s="113"/>
    </row>
    <row r="241" spans="5:18" s="112" customFormat="1" x14ac:dyDescent="0.25">
      <c r="E241" s="114"/>
      <c r="K241" s="111"/>
      <c r="L241" s="115"/>
      <c r="M241" s="111"/>
      <c r="N241" s="111"/>
      <c r="O241" s="111"/>
      <c r="P241" s="113"/>
      <c r="Q241" s="113"/>
      <c r="R241" s="113"/>
    </row>
    <row r="242" spans="5:18" s="112" customFormat="1" x14ac:dyDescent="0.25">
      <c r="E242" s="114"/>
      <c r="K242" s="111"/>
      <c r="L242" s="115"/>
      <c r="M242" s="111"/>
      <c r="N242" s="111"/>
      <c r="O242" s="111"/>
      <c r="P242" s="113"/>
      <c r="Q242" s="113"/>
      <c r="R242" s="113"/>
    </row>
    <row r="243" spans="5:18" s="112" customFormat="1" x14ac:dyDescent="0.25">
      <c r="E243" s="114"/>
      <c r="K243" s="111"/>
      <c r="L243" s="115"/>
      <c r="M243" s="111"/>
      <c r="N243" s="111"/>
      <c r="O243" s="111"/>
      <c r="P243" s="113"/>
      <c r="Q243" s="113"/>
      <c r="R243" s="113"/>
    </row>
    <row r="244" spans="5:18" s="112" customFormat="1" x14ac:dyDescent="0.25">
      <c r="E244" s="114"/>
      <c r="K244" s="111"/>
      <c r="L244" s="115"/>
      <c r="M244" s="111"/>
      <c r="N244" s="111"/>
      <c r="O244" s="111"/>
      <c r="P244" s="113"/>
      <c r="Q244" s="113"/>
      <c r="R244" s="113"/>
    </row>
    <row r="245" spans="5:18" s="112" customFormat="1" x14ac:dyDescent="0.25">
      <c r="E245" s="114"/>
      <c r="K245" s="111"/>
      <c r="L245" s="115"/>
      <c r="M245" s="111"/>
      <c r="N245" s="111"/>
      <c r="O245" s="111"/>
      <c r="P245" s="113"/>
      <c r="Q245" s="113"/>
      <c r="R245" s="113"/>
    </row>
    <row r="246" spans="5:18" s="112" customFormat="1" x14ac:dyDescent="0.25">
      <c r="E246" s="114"/>
      <c r="K246" s="111"/>
      <c r="L246" s="115"/>
      <c r="M246" s="111"/>
      <c r="N246" s="111"/>
      <c r="O246" s="111"/>
      <c r="P246" s="113"/>
      <c r="Q246" s="113"/>
      <c r="R246" s="113"/>
    </row>
    <row r="247" spans="5:18" s="112" customFormat="1" x14ac:dyDescent="0.25">
      <c r="E247" s="114"/>
      <c r="K247" s="111"/>
      <c r="L247" s="115"/>
      <c r="M247" s="111"/>
      <c r="N247" s="111"/>
      <c r="O247" s="111"/>
      <c r="P247" s="113"/>
      <c r="Q247" s="113"/>
      <c r="R247" s="113"/>
    </row>
    <row r="248" spans="5:18" s="112" customFormat="1" x14ac:dyDescent="0.25">
      <c r="E248" s="114"/>
      <c r="K248" s="111"/>
      <c r="L248" s="115"/>
      <c r="M248" s="111"/>
      <c r="N248" s="111"/>
      <c r="O248" s="111"/>
      <c r="P248" s="113"/>
      <c r="Q248" s="113"/>
      <c r="R248" s="113"/>
    </row>
    <row r="249" spans="5:18" s="112" customFormat="1" x14ac:dyDescent="0.25">
      <c r="E249" s="114"/>
      <c r="K249" s="111"/>
      <c r="L249" s="115"/>
      <c r="M249" s="111"/>
      <c r="N249" s="111"/>
      <c r="O249" s="111"/>
      <c r="P249" s="113"/>
      <c r="Q249" s="113"/>
      <c r="R249" s="113"/>
    </row>
    <row r="250" spans="5:18" s="112" customFormat="1" x14ac:dyDescent="0.25">
      <c r="E250" s="114"/>
      <c r="K250" s="111"/>
      <c r="L250" s="115"/>
      <c r="M250" s="111"/>
      <c r="N250" s="111"/>
      <c r="O250" s="111"/>
      <c r="P250" s="113"/>
      <c r="Q250" s="113"/>
      <c r="R250" s="113"/>
    </row>
    <row r="251" spans="5:18" s="112" customFormat="1" x14ac:dyDescent="0.25">
      <c r="E251" s="114"/>
      <c r="K251" s="111"/>
      <c r="L251" s="115"/>
      <c r="M251" s="111"/>
      <c r="N251" s="111"/>
      <c r="O251" s="111"/>
      <c r="P251" s="113"/>
      <c r="Q251" s="113"/>
      <c r="R251" s="113"/>
    </row>
    <row r="252" spans="5:18" s="112" customFormat="1" x14ac:dyDescent="0.25">
      <c r="E252" s="114"/>
      <c r="K252" s="111"/>
      <c r="L252" s="115"/>
      <c r="M252" s="111"/>
      <c r="N252" s="111"/>
      <c r="O252" s="111"/>
      <c r="P252" s="113"/>
      <c r="Q252" s="113"/>
      <c r="R252" s="113"/>
    </row>
    <row r="253" spans="5:18" s="112" customFormat="1" x14ac:dyDescent="0.25">
      <c r="E253" s="114"/>
      <c r="K253" s="111"/>
      <c r="L253" s="115"/>
      <c r="M253" s="111"/>
      <c r="N253" s="111"/>
      <c r="O253" s="111"/>
      <c r="P253" s="113"/>
      <c r="Q253" s="113"/>
      <c r="R253" s="113"/>
    </row>
    <row r="254" spans="5:18" s="112" customFormat="1" x14ac:dyDescent="0.25">
      <c r="E254" s="114"/>
      <c r="K254" s="111"/>
      <c r="L254" s="115"/>
      <c r="M254" s="111"/>
      <c r="N254" s="111"/>
      <c r="O254" s="111"/>
      <c r="P254" s="113"/>
      <c r="Q254" s="113"/>
      <c r="R254" s="113"/>
    </row>
    <row r="255" spans="5:18" s="112" customFormat="1" x14ac:dyDescent="0.25">
      <c r="E255" s="114"/>
      <c r="K255" s="111"/>
      <c r="L255" s="115"/>
      <c r="M255" s="111"/>
      <c r="N255" s="111"/>
      <c r="O255" s="111"/>
      <c r="P255" s="113"/>
      <c r="Q255" s="113"/>
      <c r="R255" s="113"/>
    </row>
    <row r="256" spans="5:18" s="112" customFormat="1" x14ac:dyDescent="0.25">
      <c r="E256" s="114"/>
      <c r="K256" s="111"/>
      <c r="L256" s="115"/>
      <c r="M256" s="111"/>
      <c r="N256" s="111"/>
      <c r="O256" s="111"/>
      <c r="P256" s="113"/>
      <c r="Q256" s="113"/>
      <c r="R256" s="113"/>
    </row>
    <row r="257" spans="5:18" s="112" customFormat="1" x14ac:dyDescent="0.25">
      <c r="E257" s="114"/>
      <c r="K257" s="111"/>
      <c r="L257" s="115"/>
      <c r="M257" s="111"/>
      <c r="N257" s="111"/>
      <c r="O257" s="111"/>
      <c r="P257" s="113"/>
      <c r="Q257" s="113"/>
      <c r="R257" s="113"/>
    </row>
    <row r="258" spans="5:18" s="112" customFormat="1" x14ac:dyDescent="0.25">
      <c r="E258" s="114"/>
      <c r="K258" s="111"/>
      <c r="L258" s="115"/>
      <c r="M258" s="111"/>
      <c r="N258" s="111"/>
      <c r="O258" s="111"/>
      <c r="P258" s="113"/>
      <c r="Q258" s="113"/>
      <c r="R258" s="113"/>
    </row>
    <row r="259" spans="5:18" s="112" customFormat="1" x14ac:dyDescent="0.25">
      <c r="E259" s="114"/>
      <c r="K259" s="111"/>
      <c r="L259" s="115"/>
      <c r="M259" s="111"/>
      <c r="N259" s="111"/>
      <c r="O259" s="111"/>
      <c r="P259" s="113"/>
      <c r="Q259" s="113"/>
      <c r="R259" s="113"/>
    </row>
    <row r="260" spans="5:18" s="112" customFormat="1" x14ac:dyDescent="0.25">
      <c r="E260" s="114"/>
      <c r="K260" s="111"/>
      <c r="L260" s="115"/>
      <c r="M260" s="111"/>
      <c r="N260" s="111"/>
      <c r="O260" s="111"/>
      <c r="P260" s="113"/>
      <c r="Q260" s="113"/>
      <c r="R260" s="113"/>
    </row>
    <row r="261" spans="5:18" s="112" customFormat="1" x14ac:dyDescent="0.25">
      <c r="E261" s="114"/>
      <c r="K261" s="111"/>
      <c r="L261" s="115"/>
      <c r="M261" s="111"/>
      <c r="N261" s="111"/>
      <c r="O261" s="111"/>
      <c r="P261" s="113"/>
      <c r="Q261" s="113"/>
      <c r="R261" s="113"/>
    </row>
    <row r="262" spans="5:18" s="112" customFormat="1" x14ac:dyDescent="0.25">
      <c r="E262" s="114"/>
      <c r="K262" s="111"/>
      <c r="L262" s="115"/>
      <c r="M262" s="111"/>
      <c r="N262" s="111"/>
      <c r="O262" s="111"/>
      <c r="P262" s="113"/>
      <c r="Q262" s="113"/>
      <c r="R262" s="113"/>
    </row>
    <row r="263" spans="5:18" s="112" customFormat="1" x14ac:dyDescent="0.25">
      <c r="E263" s="114"/>
      <c r="K263" s="111"/>
      <c r="L263" s="115"/>
      <c r="M263" s="111"/>
      <c r="N263" s="111"/>
      <c r="O263" s="111"/>
      <c r="P263" s="113"/>
      <c r="Q263" s="113"/>
      <c r="R263" s="113"/>
    </row>
    <row r="264" spans="5:18" s="112" customFormat="1" x14ac:dyDescent="0.25">
      <c r="E264" s="114"/>
      <c r="K264" s="111"/>
      <c r="L264" s="115"/>
      <c r="M264" s="111"/>
      <c r="N264" s="111"/>
      <c r="O264" s="111"/>
      <c r="P264" s="113"/>
      <c r="Q264" s="113"/>
      <c r="R264" s="113"/>
    </row>
    <row r="265" spans="5:18" s="112" customFormat="1" x14ac:dyDescent="0.25">
      <c r="E265" s="114"/>
      <c r="K265" s="111"/>
      <c r="L265" s="115"/>
      <c r="M265" s="111"/>
      <c r="N265" s="111"/>
      <c r="O265" s="111"/>
      <c r="P265" s="113"/>
      <c r="Q265" s="113"/>
      <c r="R265" s="113"/>
    </row>
    <row r="266" spans="5:18" s="112" customFormat="1" x14ac:dyDescent="0.25">
      <c r="E266" s="114"/>
      <c r="K266" s="111"/>
      <c r="L266" s="115"/>
      <c r="M266" s="111"/>
      <c r="N266" s="111"/>
      <c r="O266" s="111"/>
      <c r="P266" s="113"/>
      <c r="Q266" s="113"/>
      <c r="R266" s="113"/>
    </row>
    <row r="267" spans="5:18" s="112" customFormat="1" x14ac:dyDescent="0.25">
      <c r="E267" s="114"/>
      <c r="K267" s="111"/>
      <c r="L267" s="115"/>
      <c r="M267" s="111"/>
      <c r="N267" s="111"/>
      <c r="O267" s="111"/>
      <c r="P267" s="113"/>
      <c r="Q267" s="113"/>
      <c r="R267" s="113"/>
    </row>
    <row r="268" spans="5:18" s="112" customFormat="1" x14ac:dyDescent="0.25">
      <c r="E268" s="114"/>
      <c r="K268" s="111"/>
      <c r="L268" s="115"/>
      <c r="M268" s="111"/>
      <c r="N268" s="111"/>
      <c r="O268" s="111"/>
      <c r="P268" s="113"/>
      <c r="Q268" s="113"/>
      <c r="R268" s="113"/>
    </row>
    <row r="269" spans="5:18" s="112" customFormat="1" x14ac:dyDescent="0.25">
      <c r="E269" s="114"/>
      <c r="K269" s="111"/>
      <c r="L269" s="115"/>
      <c r="M269" s="111"/>
      <c r="N269" s="111"/>
      <c r="O269" s="111"/>
      <c r="P269" s="113"/>
      <c r="Q269" s="113"/>
      <c r="R269" s="113"/>
    </row>
    <row r="270" spans="5:18" s="112" customFormat="1" x14ac:dyDescent="0.25">
      <c r="E270" s="114"/>
      <c r="K270" s="111"/>
      <c r="L270" s="115"/>
      <c r="M270" s="111"/>
      <c r="N270" s="111"/>
      <c r="O270" s="111"/>
      <c r="P270" s="113"/>
      <c r="Q270" s="113"/>
      <c r="R270" s="113"/>
    </row>
    <row r="271" spans="5:18" s="112" customFormat="1" x14ac:dyDescent="0.25">
      <c r="E271" s="114"/>
      <c r="K271" s="111"/>
      <c r="L271" s="115"/>
      <c r="M271" s="111"/>
      <c r="N271" s="111"/>
      <c r="O271" s="111"/>
      <c r="P271" s="113"/>
      <c r="Q271" s="113"/>
      <c r="R271" s="113"/>
    </row>
    <row r="272" spans="5:18" s="112" customFormat="1" x14ac:dyDescent="0.25">
      <c r="E272" s="114"/>
      <c r="K272" s="111"/>
      <c r="L272" s="115"/>
      <c r="M272" s="111"/>
      <c r="N272" s="111"/>
      <c r="O272" s="111"/>
      <c r="P272" s="113"/>
      <c r="Q272" s="113"/>
      <c r="R272" s="113"/>
    </row>
    <row r="273" spans="5:18" s="112" customFormat="1" x14ac:dyDescent="0.25">
      <c r="E273" s="114"/>
      <c r="K273" s="111"/>
      <c r="L273" s="115"/>
      <c r="M273" s="111"/>
      <c r="N273" s="111"/>
      <c r="O273" s="111"/>
      <c r="P273" s="113"/>
      <c r="Q273" s="113"/>
      <c r="R273" s="113"/>
    </row>
    <row r="274" spans="5:18" s="112" customFormat="1" x14ac:dyDescent="0.25">
      <c r="E274" s="114"/>
      <c r="K274" s="111"/>
      <c r="L274" s="115"/>
      <c r="M274" s="111"/>
      <c r="N274" s="111"/>
      <c r="O274" s="111"/>
      <c r="P274" s="113"/>
      <c r="Q274" s="113"/>
      <c r="R274" s="113"/>
    </row>
    <row r="275" spans="5:18" s="112" customFormat="1" x14ac:dyDescent="0.25">
      <c r="E275" s="114"/>
      <c r="K275" s="111"/>
      <c r="L275" s="115"/>
      <c r="M275" s="111"/>
      <c r="N275" s="111"/>
      <c r="O275" s="111"/>
      <c r="P275" s="113"/>
      <c r="Q275" s="113"/>
      <c r="R275" s="113"/>
    </row>
    <row r="276" spans="5:18" s="112" customFormat="1" x14ac:dyDescent="0.25">
      <c r="E276" s="114"/>
      <c r="K276" s="111"/>
      <c r="L276" s="115"/>
      <c r="M276" s="111"/>
      <c r="N276" s="111"/>
      <c r="O276" s="111"/>
      <c r="P276" s="113"/>
      <c r="Q276" s="113"/>
      <c r="R276" s="113"/>
    </row>
    <row r="277" spans="5:18" s="112" customFormat="1" x14ac:dyDescent="0.25">
      <c r="E277" s="114"/>
      <c r="K277" s="111"/>
      <c r="L277" s="115"/>
      <c r="M277" s="111"/>
      <c r="N277" s="111"/>
      <c r="O277" s="111"/>
      <c r="P277" s="113"/>
      <c r="Q277" s="113"/>
      <c r="R277" s="113"/>
    </row>
    <row r="278" spans="5:18" s="112" customFormat="1" x14ac:dyDescent="0.25">
      <c r="E278" s="114"/>
      <c r="K278" s="111"/>
      <c r="L278" s="115"/>
      <c r="M278" s="111"/>
      <c r="N278" s="111"/>
      <c r="O278" s="111"/>
      <c r="P278" s="113"/>
      <c r="Q278" s="113"/>
      <c r="R278" s="113"/>
    </row>
    <row r="279" spans="5:18" s="112" customFormat="1" x14ac:dyDescent="0.25">
      <c r="E279" s="114"/>
      <c r="K279" s="111"/>
      <c r="L279" s="115"/>
      <c r="M279" s="111"/>
      <c r="N279" s="111"/>
      <c r="O279" s="111"/>
      <c r="P279" s="113"/>
      <c r="Q279" s="113"/>
      <c r="R279" s="113"/>
    </row>
    <row r="280" spans="5:18" s="112" customFormat="1" x14ac:dyDescent="0.25">
      <c r="E280" s="114"/>
      <c r="K280" s="111"/>
      <c r="L280" s="115"/>
      <c r="M280" s="111"/>
      <c r="N280" s="111"/>
      <c r="O280" s="111"/>
      <c r="P280" s="113"/>
      <c r="Q280" s="113"/>
      <c r="R280" s="113"/>
    </row>
    <row r="281" spans="5:18" s="112" customFormat="1" x14ac:dyDescent="0.25">
      <c r="E281" s="114"/>
      <c r="K281" s="111"/>
      <c r="L281" s="115"/>
      <c r="M281" s="111"/>
      <c r="N281" s="111"/>
      <c r="O281" s="111"/>
      <c r="P281" s="113"/>
      <c r="Q281" s="113"/>
      <c r="R281" s="113"/>
    </row>
    <row r="282" spans="5:18" s="112" customFormat="1" x14ac:dyDescent="0.25">
      <c r="E282" s="114"/>
      <c r="K282" s="111"/>
      <c r="L282" s="115"/>
      <c r="M282" s="111"/>
      <c r="N282" s="111"/>
      <c r="O282" s="111"/>
      <c r="P282" s="113"/>
      <c r="Q282" s="113"/>
      <c r="R282" s="113"/>
    </row>
    <row r="283" spans="5:18" s="112" customFormat="1" x14ac:dyDescent="0.25">
      <c r="E283" s="114"/>
      <c r="K283" s="111"/>
      <c r="L283" s="115"/>
      <c r="M283" s="111"/>
      <c r="N283" s="111"/>
      <c r="O283" s="111"/>
      <c r="P283" s="113"/>
      <c r="Q283" s="113"/>
      <c r="R283" s="113"/>
    </row>
    <row r="284" spans="5:18" s="112" customFormat="1" x14ac:dyDescent="0.25">
      <c r="E284" s="114"/>
      <c r="K284" s="111"/>
      <c r="L284" s="115"/>
      <c r="M284" s="111"/>
      <c r="N284" s="111"/>
      <c r="O284" s="111"/>
      <c r="P284" s="113"/>
      <c r="Q284" s="113"/>
      <c r="R284" s="113"/>
    </row>
    <row r="285" spans="5:18" s="112" customFormat="1" x14ac:dyDescent="0.25">
      <c r="E285" s="114"/>
      <c r="K285" s="111"/>
      <c r="L285" s="115"/>
      <c r="M285" s="111"/>
      <c r="N285" s="111"/>
      <c r="O285" s="111"/>
      <c r="P285" s="113"/>
      <c r="Q285" s="113"/>
      <c r="R285" s="113"/>
    </row>
    <row r="286" spans="5:18" s="112" customFormat="1" x14ac:dyDescent="0.25">
      <c r="E286" s="114"/>
      <c r="K286" s="111"/>
      <c r="L286" s="115"/>
      <c r="M286" s="111"/>
      <c r="N286" s="111"/>
      <c r="O286" s="111"/>
      <c r="P286" s="113"/>
      <c r="Q286" s="113"/>
      <c r="R286" s="113"/>
    </row>
    <row r="287" spans="5:18" s="112" customFormat="1" x14ac:dyDescent="0.25">
      <c r="E287" s="114"/>
      <c r="K287" s="111"/>
      <c r="L287" s="115"/>
      <c r="M287" s="111"/>
      <c r="N287" s="111"/>
      <c r="O287" s="111"/>
      <c r="P287" s="113"/>
      <c r="Q287" s="113"/>
      <c r="R287" s="113"/>
    </row>
    <row r="288" spans="5:18" s="112" customFormat="1" x14ac:dyDescent="0.25">
      <c r="E288" s="114"/>
      <c r="K288" s="111"/>
      <c r="L288" s="115"/>
      <c r="M288" s="111"/>
      <c r="N288" s="111"/>
      <c r="O288" s="111"/>
      <c r="P288" s="113"/>
      <c r="Q288" s="113"/>
      <c r="R288" s="113"/>
    </row>
    <row r="289" spans="5:18" s="112" customFormat="1" x14ac:dyDescent="0.25">
      <c r="E289" s="114"/>
      <c r="K289" s="111"/>
      <c r="L289" s="115"/>
      <c r="M289" s="111"/>
      <c r="N289" s="111"/>
      <c r="O289" s="111"/>
      <c r="P289" s="113"/>
      <c r="Q289" s="113"/>
      <c r="R289" s="113"/>
    </row>
    <row r="290" spans="5:18" s="112" customFormat="1" x14ac:dyDescent="0.25">
      <c r="E290" s="114"/>
      <c r="K290" s="111"/>
      <c r="L290" s="115"/>
      <c r="M290" s="111"/>
      <c r="N290" s="111"/>
      <c r="O290" s="111"/>
      <c r="P290" s="113"/>
      <c r="Q290" s="113"/>
      <c r="R290" s="113"/>
    </row>
    <row r="291" spans="5:18" s="112" customFormat="1" x14ac:dyDescent="0.25">
      <c r="E291" s="114"/>
      <c r="K291" s="111"/>
      <c r="L291" s="115"/>
      <c r="M291" s="111"/>
      <c r="N291" s="111"/>
      <c r="O291" s="111"/>
      <c r="P291" s="113"/>
      <c r="Q291" s="113"/>
      <c r="R291" s="113"/>
    </row>
    <row r="292" spans="5:18" s="112" customFormat="1" x14ac:dyDescent="0.25">
      <c r="E292" s="114"/>
      <c r="K292" s="111"/>
      <c r="L292" s="115"/>
      <c r="M292" s="111"/>
      <c r="N292" s="111"/>
      <c r="O292" s="111"/>
      <c r="P292" s="113"/>
      <c r="Q292" s="113"/>
      <c r="R292" s="113"/>
    </row>
    <row r="293" spans="5:18" s="112" customFormat="1" x14ac:dyDescent="0.25">
      <c r="E293" s="114"/>
      <c r="K293" s="111"/>
      <c r="L293" s="115"/>
      <c r="M293" s="111"/>
      <c r="N293" s="111"/>
      <c r="O293" s="111"/>
      <c r="P293" s="113"/>
      <c r="Q293" s="113"/>
      <c r="R293" s="113"/>
    </row>
    <row r="294" spans="5:18" s="112" customFormat="1" x14ac:dyDescent="0.25">
      <c r="E294" s="114"/>
      <c r="K294" s="111"/>
      <c r="L294" s="115"/>
      <c r="M294" s="111"/>
      <c r="N294" s="111"/>
      <c r="O294" s="111"/>
      <c r="P294" s="113"/>
      <c r="Q294" s="113"/>
      <c r="R294" s="113"/>
    </row>
    <row r="295" spans="5:18" s="112" customFormat="1" x14ac:dyDescent="0.25">
      <c r="E295" s="114"/>
      <c r="K295" s="111"/>
      <c r="L295" s="115"/>
      <c r="M295" s="111"/>
      <c r="N295" s="111"/>
      <c r="O295" s="111"/>
      <c r="P295" s="113"/>
      <c r="Q295" s="113"/>
      <c r="R295" s="113"/>
    </row>
    <row r="296" spans="5:18" s="112" customFormat="1" x14ac:dyDescent="0.25">
      <c r="E296" s="114"/>
      <c r="K296" s="111"/>
      <c r="L296" s="115"/>
      <c r="M296" s="111"/>
      <c r="N296" s="111"/>
      <c r="O296" s="111"/>
      <c r="P296" s="113"/>
      <c r="Q296" s="113"/>
      <c r="R296" s="113"/>
    </row>
    <row r="297" spans="5:18" s="112" customFormat="1" x14ac:dyDescent="0.25">
      <c r="E297" s="114"/>
      <c r="K297" s="111"/>
      <c r="L297" s="115"/>
      <c r="M297" s="111"/>
      <c r="N297" s="111"/>
      <c r="O297" s="111"/>
      <c r="P297" s="113"/>
      <c r="Q297" s="113"/>
      <c r="R297" s="113"/>
    </row>
    <row r="298" spans="5:18" s="112" customFormat="1" x14ac:dyDescent="0.25">
      <c r="E298" s="114"/>
      <c r="K298" s="111"/>
      <c r="L298" s="115"/>
      <c r="M298" s="111"/>
      <c r="N298" s="111"/>
      <c r="O298" s="111"/>
      <c r="P298" s="113"/>
      <c r="Q298" s="113"/>
      <c r="R298" s="113"/>
    </row>
    <row r="299" spans="5:18" s="112" customFormat="1" x14ac:dyDescent="0.25">
      <c r="E299" s="114"/>
      <c r="K299" s="111"/>
      <c r="L299" s="115"/>
      <c r="M299" s="111"/>
      <c r="N299" s="111"/>
      <c r="O299" s="111"/>
      <c r="P299" s="113"/>
      <c r="Q299" s="113"/>
      <c r="R299" s="113"/>
    </row>
    <row r="300" spans="5:18" s="112" customFormat="1" x14ac:dyDescent="0.25">
      <c r="E300" s="114"/>
      <c r="K300" s="111"/>
      <c r="L300" s="115"/>
      <c r="M300" s="111"/>
      <c r="N300" s="111"/>
      <c r="O300" s="111"/>
      <c r="P300" s="113"/>
      <c r="Q300" s="113"/>
      <c r="R300" s="113"/>
    </row>
    <row r="301" spans="5:18" s="112" customFormat="1" x14ac:dyDescent="0.25">
      <c r="E301" s="114"/>
      <c r="K301" s="111"/>
      <c r="L301" s="115"/>
      <c r="M301" s="111"/>
      <c r="N301" s="111"/>
      <c r="O301" s="111"/>
      <c r="P301" s="113"/>
      <c r="Q301" s="113"/>
      <c r="R301" s="113"/>
    </row>
  </sheetData>
  <mergeCells count="7">
    <mergeCell ref="K20:N23"/>
    <mergeCell ref="A3:C3"/>
    <mergeCell ref="A1:Q1"/>
    <mergeCell ref="A2:S2"/>
    <mergeCell ref="D3:G3"/>
    <mergeCell ref="L18:N18"/>
    <mergeCell ref="K19:N19"/>
  </mergeCells>
  <phoneticPr fontId="22" type="noConversion"/>
  <dataValidations count="1">
    <dataValidation type="list" allowBlank="1" showInputMessage="1" showErrorMessage="1" sqref="H26:H301 H16:H25 I6:I14" xr:uid="{F35F12C1-794F-466F-A3B3-26E356A436F0}">
      <formula1>"oui,non"</formula1>
    </dataValidation>
  </dataValidations>
  <printOptions horizontalCentered="1"/>
  <pageMargins left="0.15748031496062992" right="0.51181102362204722" top="0.15748031496062992" bottom="0.19685039370078741" header="0.31496062992125984" footer="0.15748031496062992"/>
  <pageSetup paperSize="8" scale="46" orientation="landscape" r:id="rId1"/>
  <headerFooter>
    <oddFooter>Page &amp;P de &amp;N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9467F-D0FB-429C-8E9B-1B87F391A0FF}">
  <sheetPr>
    <pageSetUpPr fitToPage="1"/>
  </sheetPr>
  <dimension ref="A1:BB321"/>
  <sheetViews>
    <sheetView topLeftCell="A10" zoomScale="85" zoomScaleNormal="85" zoomScaleSheetLayoutView="70" workbookViewId="0">
      <selection activeCell="E8" sqref="E8"/>
    </sheetView>
  </sheetViews>
  <sheetFormatPr baseColWidth="10" defaultColWidth="11.375" defaultRowHeight="13.6" x14ac:dyDescent="0.25"/>
  <cols>
    <col min="1" max="1" width="24.875" style="45" customWidth="1"/>
    <col min="2" max="2" width="62.75" style="45" customWidth="1"/>
    <col min="3" max="3" width="16.625" style="38" customWidth="1"/>
    <col min="4" max="4" width="34.375" style="45" customWidth="1"/>
    <col min="5" max="5" width="13.125" style="107" customWidth="1"/>
    <col min="6" max="6" width="21.75" style="45" bestFit="1" customWidth="1"/>
    <col min="7" max="7" width="21.75" style="45" customWidth="1"/>
    <col min="8" max="8" width="19.75" style="45" customWidth="1"/>
    <col min="9" max="9" width="21.375" style="45" customWidth="1"/>
    <col min="10" max="10" width="25" style="45" customWidth="1"/>
    <col min="11" max="11" width="18" style="26" customWidth="1"/>
    <col min="12" max="12" width="12.75" style="27" customWidth="1"/>
    <col min="13" max="13" width="76.25" style="26" customWidth="1"/>
    <col min="14" max="14" width="16" style="26" customWidth="1"/>
    <col min="15" max="15" width="20.125" style="26" customWidth="1"/>
    <col min="16" max="16" width="5.75" style="26" customWidth="1"/>
    <col min="17" max="17" width="32.25" style="26" customWidth="1"/>
    <col min="18" max="18" width="28.875" style="111" customWidth="1"/>
    <col min="19" max="19" width="18.125" style="112" customWidth="1"/>
    <col min="20" max="54" width="11.375" style="112"/>
    <col min="55" max="16384" width="11.375" style="45"/>
  </cols>
  <sheetData>
    <row r="1" spans="1:54" ht="79.5" customHeight="1" x14ac:dyDescent="0.25">
      <c r="A1" s="187" t="s">
        <v>238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</row>
    <row r="2" spans="1:54" ht="75.75" customHeight="1" x14ac:dyDescent="0.25">
      <c r="A2" s="188" t="s">
        <v>82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54" ht="22.6" customHeight="1" x14ac:dyDescent="0.25">
      <c r="A3" s="194" t="s">
        <v>91</v>
      </c>
      <c r="B3" s="194"/>
      <c r="C3" s="194"/>
      <c r="D3" s="195">
        <f>+BR!B5</f>
        <v>0</v>
      </c>
      <c r="E3" s="195"/>
      <c r="F3" s="195"/>
      <c r="G3" s="195"/>
      <c r="K3" s="45"/>
      <c r="L3" s="45"/>
      <c r="M3" s="45"/>
      <c r="N3" s="45"/>
      <c r="O3" s="45"/>
      <c r="P3" s="45"/>
      <c r="Q3" s="45"/>
      <c r="R3" s="112"/>
    </row>
    <row r="4" spans="1:54" s="23" customFormat="1" ht="22.6" customHeight="1" x14ac:dyDescent="0.25">
      <c r="A4" s="116"/>
      <c r="B4" s="116"/>
      <c r="C4" s="124"/>
      <c r="D4" s="119"/>
      <c r="E4" s="119"/>
      <c r="F4" s="119"/>
      <c r="G4" s="119"/>
    </row>
    <row r="5" spans="1:54" s="29" customFormat="1" ht="145.55000000000001" customHeight="1" x14ac:dyDescent="0.25">
      <c r="A5" s="117" t="s">
        <v>94</v>
      </c>
      <c r="B5" s="117" t="s">
        <v>95</v>
      </c>
      <c r="C5" s="125" t="s">
        <v>233</v>
      </c>
      <c r="D5" s="117" t="s">
        <v>21</v>
      </c>
      <c r="E5" s="117" t="s">
        <v>26</v>
      </c>
      <c r="F5" s="117" t="s">
        <v>27</v>
      </c>
      <c r="G5" s="117" t="s">
        <v>178</v>
      </c>
      <c r="H5" s="117" t="s">
        <v>25</v>
      </c>
      <c r="I5" s="117" t="s">
        <v>24</v>
      </c>
      <c r="J5" s="117" t="s">
        <v>90</v>
      </c>
      <c r="K5" s="117" t="s">
        <v>23</v>
      </c>
      <c r="L5" s="117" t="s">
        <v>28</v>
      </c>
      <c r="M5" s="117" t="s">
        <v>22</v>
      </c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</row>
    <row r="6" spans="1:54" ht="30.1" customHeight="1" x14ac:dyDescent="0.25">
      <c r="A6" s="30" t="s">
        <v>6</v>
      </c>
      <c r="B6" s="51" t="s">
        <v>89</v>
      </c>
      <c r="C6" s="126">
        <v>320</v>
      </c>
      <c r="D6" s="44"/>
      <c r="E6" s="44"/>
      <c r="F6" s="44"/>
      <c r="G6" s="44"/>
      <c r="H6" s="46"/>
      <c r="I6" s="34"/>
      <c r="J6" s="26">
        <f t="shared" ref="J6:J11" si="0">H6-(H6*I6)</f>
        <v>0</v>
      </c>
      <c r="K6" s="36" t="e">
        <f t="shared" ref="K6:K11" si="1">J6/G6</f>
        <v>#DIV/0!</v>
      </c>
      <c r="L6" s="36" t="e">
        <f>K6*C6</f>
        <v>#DIV/0!</v>
      </c>
      <c r="M6" s="44"/>
      <c r="N6" s="112"/>
      <c r="O6" s="112"/>
      <c r="P6" s="112"/>
      <c r="Q6" s="112"/>
      <c r="R6" s="112"/>
      <c r="AY6" s="45"/>
      <c r="AZ6" s="45"/>
      <c r="BA6" s="45"/>
      <c r="BB6" s="45"/>
    </row>
    <row r="7" spans="1:54" ht="30.1" customHeight="1" x14ac:dyDescent="0.25">
      <c r="A7" s="30" t="s">
        <v>6</v>
      </c>
      <c r="B7" s="51" t="s">
        <v>88</v>
      </c>
      <c r="C7" s="126">
        <v>612</v>
      </c>
      <c r="D7" s="44"/>
      <c r="E7" s="44"/>
      <c r="F7" s="44"/>
      <c r="G7" s="44"/>
      <c r="H7" s="46"/>
      <c r="I7" s="34"/>
      <c r="J7" s="26">
        <f t="shared" si="0"/>
        <v>0</v>
      </c>
      <c r="K7" s="35" t="e">
        <f t="shared" si="1"/>
        <v>#DIV/0!</v>
      </c>
      <c r="L7" s="26" t="e">
        <f>K7*C7</f>
        <v>#DIV/0!</v>
      </c>
      <c r="M7" s="44"/>
      <c r="N7" s="112"/>
      <c r="O7" s="112"/>
      <c r="P7" s="112"/>
      <c r="Q7" s="112"/>
      <c r="R7" s="112"/>
      <c r="AY7" s="45"/>
      <c r="AZ7" s="45"/>
      <c r="BA7" s="45"/>
      <c r="BB7" s="45"/>
    </row>
    <row r="8" spans="1:54" ht="30.1" customHeight="1" x14ac:dyDescent="0.25">
      <c r="A8" s="30" t="s">
        <v>6</v>
      </c>
      <c r="B8" s="25" t="s">
        <v>7</v>
      </c>
      <c r="C8" s="127">
        <v>37.142857142857146</v>
      </c>
      <c r="D8" s="44"/>
      <c r="E8" s="44"/>
      <c r="F8" s="44"/>
      <c r="G8" s="44"/>
      <c r="H8" s="46"/>
      <c r="I8" s="34"/>
      <c r="J8" s="26">
        <f t="shared" si="0"/>
        <v>0</v>
      </c>
      <c r="K8" s="35" t="e">
        <f t="shared" si="1"/>
        <v>#DIV/0!</v>
      </c>
      <c r="L8" s="26" t="e">
        <f>K8*C8</f>
        <v>#DIV/0!</v>
      </c>
      <c r="M8" s="44"/>
      <c r="N8" s="112"/>
      <c r="O8" s="112"/>
      <c r="P8" s="112"/>
      <c r="Q8" s="112"/>
      <c r="R8" s="112"/>
      <c r="AY8" s="45"/>
      <c r="AZ8" s="45"/>
      <c r="BA8" s="45"/>
      <c r="BB8" s="45"/>
    </row>
    <row r="9" spans="1:54" ht="30.1" customHeight="1" x14ac:dyDescent="0.25">
      <c r="A9" s="30" t="s">
        <v>6</v>
      </c>
      <c r="B9" s="45" t="s">
        <v>239</v>
      </c>
      <c r="C9" s="128">
        <v>5</v>
      </c>
      <c r="D9" s="44"/>
      <c r="E9" s="44"/>
      <c r="F9" s="44"/>
      <c r="G9" s="44"/>
      <c r="H9" s="46"/>
      <c r="I9" s="34"/>
      <c r="J9" s="26">
        <f t="shared" si="0"/>
        <v>0</v>
      </c>
      <c r="K9" s="35" t="e">
        <f t="shared" si="1"/>
        <v>#DIV/0!</v>
      </c>
      <c r="L9" s="26" t="e">
        <f>K9*C9</f>
        <v>#DIV/0!</v>
      </c>
      <c r="M9" s="44"/>
      <c r="N9" s="112"/>
      <c r="O9" s="112"/>
      <c r="P9" s="112"/>
      <c r="Q9" s="112"/>
      <c r="R9" s="112"/>
      <c r="AY9" s="45"/>
      <c r="AZ9" s="45"/>
      <c r="BA9" s="45"/>
      <c r="BB9" s="45"/>
    </row>
    <row r="10" spans="1:54" ht="30.1" customHeight="1" x14ac:dyDescent="0.25">
      <c r="A10" s="30" t="s">
        <v>8</v>
      </c>
      <c r="B10" s="25" t="s">
        <v>9</v>
      </c>
      <c r="C10" s="128">
        <f>343+429</f>
        <v>772</v>
      </c>
      <c r="D10" s="44"/>
      <c r="E10" s="44"/>
      <c r="F10" s="44"/>
      <c r="G10" s="44"/>
      <c r="H10" s="46"/>
      <c r="I10" s="34"/>
      <c r="J10" s="26">
        <f t="shared" si="0"/>
        <v>0</v>
      </c>
      <c r="K10" s="35" t="e">
        <f t="shared" si="1"/>
        <v>#DIV/0!</v>
      </c>
      <c r="L10" s="26" t="e">
        <f>K10*#REF!</f>
        <v>#DIV/0!</v>
      </c>
      <c r="M10" s="44"/>
      <c r="N10" s="112"/>
      <c r="O10" s="112"/>
      <c r="P10" s="112"/>
      <c r="Q10" s="112"/>
      <c r="R10" s="112"/>
      <c r="AY10" s="45"/>
      <c r="AZ10" s="45"/>
      <c r="BA10" s="45"/>
      <c r="BB10" s="45"/>
    </row>
    <row r="11" spans="1:54" ht="30.1" customHeight="1" x14ac:dyDescent="0.25">
      <c r="A11" s="30" t="s">
        <v>8</v>
      </c>
      <c r="B11" s="25" t="s">
        <v>1</v>
      </c>
      <c r="C11" s="128">
        <f>485+1572</f>
        <v>2057</v>
      </c>
      <c r="D11" s="44"/>
      <c r="E11" s="44"/>
      <c r="F11" s="44"/>
      <c r="G11" s="44"/>
      <c r="H11" s="46"/>
      <c r="I11" s="34"/>
      <c r="J11" s="26">
        <f t="shared" si="0"/>
        <v>0</v>
      </c>
      <c r="K11" s="35" t="e">
        <f t="shared" si="1"/>
        <v>#DIV/0!</v>
      </c>
      <c r="L11" s="26" t="e">
        <f>K11*#REF!</f>
        <v>#DIV/0!</v>
      </c>
      <c r="M11" s="44"/>
      <c r="N11" s="112"/>
      <c r="O11" s="112"/>
      <c r="P11" s="112"/>
      <c r="Q11" s="112"/>
      <c r="R11" s="112"/>
      <c r="AY11" s="45"/>
      <c r="AZ11" s="45"/>
      <c r="BA11" s="45"/>
      <c r="BB11" s="45"/>
    </row>
    <row r="12" spans="1:54" ht="30.1" customHeight="1" x14ac:dyDescent="0.25">
      <c r="A12" s="30" t="s">
        <v>8</v>
      </c>
      <c r="B12" s="25" t="s">
        <v>2</v>
      </c>
      <c r="C12" s="128">
        <f>2428+771</f>
        <v>3199</v>
      </c>
      <c r="D12" s="44"/>
      <c r="E12" s="44"/>
      <c r="F12" s="44"/>
      <c r="G12" s="44"/>
      <c r="H12" s="46"/>
      <c r="I12" s="34"/>
      <c r="J12" s="26">
        <f t="shared" ref="J12:J34" si="2">H12-(H12*I12)</f>
        <v>0</v>
      </c>
      <c r="K12" s="35" t="e">
        <f t="shared" ref="K12:K34" si="3">J12/G12</f>
        <v>#DIV/0!</v>
      </c>
      <c r="L12" s="26" t="e">
        <f>K12*#REF!</f>
        <v>#DIV/0!</v>
      </c>
      <c r="M12" s="46"/>
      <c r="N12" s="113"/>
      <c r="O12" s="39"/>
      <c r="P12" s="112"/>
      <c r="Q12" s="112"/>
      <c r="R12" s="112"/>
      <c r="AY12" s="45"/>
      <c r="AZ12" s="45"/>
      <c r="BA12" s="45"/>
      <c r="BB12" s="45"/>
    </row>
    <row r="13" spans="1:54" ht="30.1" customHeight="1" x14ac:dyDescent="0.25">
      <c r="A13" s="30" t="s">
        <v>8</v>
      </c>
      <c r="B13" s="25" t="s">
        <v>10</v>
      </c>
      <c r="C13" s="128">
        <v>171.42857142857142</v>
      </c>
      <c r="D13" s="74"/>
      <c r="E13" s="74"/>
      <c r="F13" s="74"/>
      <c r="G13" s="74"/>
      <c r="H13" s="121"/>
      <c r="I13" s="122"/>
      <c r="J13" s="76">
        <f t="shared" si="2"/>
        <v>0</v>
      </c>
      <c r="K13" s="123" t="e">
        <f t="shared" si="3"/>
        <v>#DIV/0!</v>
      </c>
      <c r="L13" s="76" t="e">
        <f>K13*C13</f>
        <v>#DIV/0!</v>
      </c>
      <c r="M13" s="74"/>
      <c r="N13" s="113"/>
      <c r="O13" s="112"/>
      <c r="P13" s="112"/>
      <c r="Q13" s="112"/>
      <c r="R13" s="112"/>
      <c r="AY13" s="45"/>
      <c r="AZ13" s="45"/>
      <c r="BA13" s="45"/>
      <c r="BB13" s="45"/>
    </row>
    <row r="14" spans="1:54" s="112" customFormat="1" ht="30.1" customHeight="1" x14ac:dyDescent="0.25">
      <c r="A14" s="30" t="s">
        <v>8</v>
      </c>
      <c r="B14" s="25" t="s">
        <v>11</v>
      </c>
      <c r="C14" s="128">
        <f>286+1429</f>
        <v>1715</v>
      </c>
      <c r="D14" s="74"/>
      <c r="E14" s="74"/>
      <c r="F14" s="74"/>
      <c r="G14" s="74"/>
      <c r="H14" s="121"/>
      <c r="I14" s="122"/>
      <c r="J14" s="76">
        <f t="shared" si="2"/>
        <v>0</v>
      </c>
      <c r="K14" s="123" t="e">
        <f t="shared" si="3"/>
        <v>#DIV/0!</v>
      </c>
      <c r="L14" s="76" t="e">
        <f>K14*C14</f>
        <v>#DIV/0!</v>
      </c>
      <c r="M14" s="74"/>
      <c r="N14" s="113"/>
    </row>
    <row r="15" spans="1:54" s="112" customFormat="1" ht="30.1" customHeight="1" x14ac:dyDescent="0.25">
      <c r="A15" s="30" t="s">
        <v>8</v>
      </c>
      <c r="B15" s="25" t="s">
        <v>12</v>
      </c>
      <c r="C15" s="128">
        <v>2860</v>
      </c>
      <c r="D15" s="74"/>
      <c r="E15" s="74"/>
      <c r="F15" s="74"/>
      <c r="G15" s="74"/>
      <c r="H15" s="121"/>
      <c r="I15" s="122"/>
      <c r="J15" s="76">
        <f t="shared" si="2"/>
        <v>0</v>
      </c>
      <c r="K15" s="123" t="e">
        <f t="shared" si="3"/>
        <v>#DIV/0!</v>
      </c>
      <c r="L15" s="76" t="e">
        <f>K15*C15</f>
        <v>#DIV/0!</v>
      </c>
      <c r="M15" s="74"/>
      <c r="N15" s="113"/>
    </row>
    <row r="16" spans="1:54" s="112" customFormat="1" ht="30.1" customHeight="1" x14ac:dyDescent="0.25">
      <c r="A16" s="30" t="s">
        <v>8</v>
      </c>
      <c r="B16" s="25" t="s">
        <v>13</v>
      </c>
      <c r="C16" s="131">
        <v>0</v>
      </c>
      <c r="D16" s="74"/>
      <c r="E16" s="74"/>
      <c r="F16" s="74"/>
      <c r="G16" s="74"/>
      <c r="H16" s="121"/>
      <c r="I16" s="122"/>
      <c r="J16" s="76">
        <f t="shared" si="2"/>
        <v>0</v>
      </c>
      <c r="K16" s="123" t="e">
        <f t="shared" si="3"/>
        <v>#DIV/0!</v>
      </c>
      <c r="L16" s="76" t="e">
        <f>K16*C10</f>
        <v>#DIV/0!</v>
      </c>
      <c r="M16" s="74"/>
      <c r="N16" s="113"/>
    </row>
    <row r="17" spans="1:14" s="112" customFormat="1" ht="30.1" customHeight="1" x14ac:dyDescent="0.25">
      <c r="A17" s="30" t="s">
        <v>8</v>
      </c>
      <c r="B17" s="25" t="s">
        <v>14</v>
      </c>
      <c r="C17" s="131">
        <v>0</v>
      </c>
      <c r="D17" s="74"/>
      <c r="E17" s="74"/>
      <c r="F17" s="74"/>
      <c r="G17" s="74"/>
      <c r="H17" s="121"/>
      <c r="I17" s="122"/>
      <c r="J17" s="76">
        <f t="shared" si="2"/>
        <v>0</v>
      </c>
      <c r="K17" s="123" t="e">
        <f t="shared" si="3"/>
        <v>#DIV/0!</v>
      </c>
      <c r="L17" s="76" t="e">
        <f>K17*C11</f>
        <v>#DIV/0!</v>
      </c>
      <c r="M17" s="74"/>
      <c r="N17" s="113"/>
    </row>
    <row r="18" spans="1:14" s="112" customFormat="1" ht="30.1" customHeight="1" x14ac:dyDescent="0.25">
      <c r="A18" s="30" t="s">
        <v>8</v>
      </c>
      <c r="B18" s="25" t="s">
        <v>15</v>
      </c>
      <c r="C18" s="131">
        <v>0</v>
      </c>
      <c r="D18" s="74"/>
      <c r="E18" s="74"/>
      <c r="F18" s="74"/>
      <c r="G18" s="74"/>
      <c r="H18" s="121"/>
      <c r="I18" s="122"/>
      <c r="J18" s="76">
        <f t="shared" si="2"/>
        <v>0</v>
      </c>
      <c r="K18" s="123" t="e">
        <f t="shared" si="3"/>
        <v>#DIV/0!</v>
      </c>
      <c r="L18" s="76" t="e">
        <f>K18*C12</f>
        <v>#DIV/0!</v>
      </c>
      <c r="M18" s="74"/>
      <c r="N18" s="113"/>
    </row>
    <row r="19" spans="1:14" s="112" customFormat="1" ht="30.1" customHeight="1" x14ac:dyDescent="0.25">
      <c r="A19" s="30" t="s">
        <v>8</v>
      </c>
      <c r="B19" s="25" t="s">
        <v>16</v>
      </c>
      <c r="C19" s="128">
        <v>771.42857142857144</v>
      </c>
      <c r="D19" s="74"/>
      <c r="E19" s="74"/>
      <c r="F19" s="74"/>
      <c r="G19" s="74"/>
      <c r="H19" s="121"/>
      <c r="I19" s="122"/>
      <c r="J19" s="76">
        <f t="shared" si="2"/>
        <v>0</v>
      </c>
      <c r="K19" s="123" t="e">
        <f t="shared" si="3"/>
        <v>#DIV/0!</v>
      </c>
      <c r="L19" s="76" t="e">
        <f t="shared" ref="L19:L34" si="4">K19*C19</f>
        <v>#DIV/0!</v>
      </c>
      <c r="M19" s="74"/>
      <c r="N19" s="113"/>
    </row>
    <row r="20" spans="1:14" s="112" customFormat="1" ht="30.1" customHeight="1" x14ac:dyDescent="0.25">
      <c r="A20" s="30" t="s">
        <v>8</v>
      </c>
      <c r="B20" s="25" t="s">
        <v>17</v>
      </c>
      <c r="C20" s="128">
        <v>1200</v>
      </c>
      <c r="D20" s="74"/>
      <c r="E20" s="74"/>
      <c r="F20" s="74"/>
      <c r="G20" s="74"/>
      <c r="H20" s="121"/>
      <c r="I20" s="122"/>
      <c r="J20" s="76">
        <f t="shared" si="2"/>
        <v>0</v>
      </c>
      <c r="K20" s="123" t="e">
        <f t="shared" si="3"/>
        <v>#DIV/0!</v>
      </c>
      <c r="L20" s="76" t="e">
        <f t="shared" si="4"/>
        <v>#DIV/0!</v>
      </c>
      <c r="M20" s="74"/>
      <c r="N20" s="113"/>
    </row>
    <row r="21" spans="1:14" s="112" customFormat="1" ht="30.1" customHeight="1" x14ac:dyDescent="0.25">
      <c r="A21" s="30" t="s">
        <v>8</v>
      </c>
      <c r="B21" s="25" t="s">
        <v>18</v>
      </c>
      <c r="C21" s="128">
        <v>1142.8571428571429</v>
      </c>
      <c r="D21" s="74"/>
      <c r="E21" s="74"/>
      <c r="F21" s="74"/>
      <c r="G21" s="74"/>
      <c r="H21" s="121"/>
      <c r="I21" s="122"/>
      <c r="J21" s="76">
        <f t="shared" si="2"/>
        <v>0</v>
      </c>
      <c r="K21" s="123" t="e">
        <f t="shared" si="3"/>
        <v>#DIV/0!</v>
      </c>
      <c r="L21" s="76" t="e">
        <f t="shared" si="4"/>
        <v>#DIV/0!</v>
      </c>
      <c r="M21" s="74"/>
      <c r="N21" s="113"/>
    </row>
    <row r="22" spans="1:14" s="112" customFormat="1" ht="30.1" customHeight="1" x14ac:dyDescent="0.25">
      <c r="A22" s="30" t="s">
        <v>8</v>
      </c>
      <c r="B22" s="25" t="s">
        <v>240</v>
      </c>
      <c r="C22" s="128">
        <v>171.42857142857142</v>
      </c>
      <c r="D22" s="74"/>
      <c r="E22" s="74"/>
      <c r="F22" s="74"/>
      <c r="G22" s="74"/>
      <c r="H22" s="121"/>
      <c r="I22" s="122"/>
      <c r="J22" s="76">
        <f t="shared" ref="J22" si="5">H22-(H22*I22)</f>
        <v>0</v>
      </c>
      <c r="K22" s="123" t="e">
        <f t="shared" ref="K22" si="6">J22/G22</f>
        <v>#DIV/0!</v>
      </c>
      <c r="L22" s="76" t="e">
        <f t="shared" si="4"/>
        <v>#DIV/0!</v>
      </c>
      <c r="M22" s="74"/>
      <c r="N22" s="113"/>
    </row>
    <row r="23" spans="1:14" s="112" customFormat="1" ht="30.1" customHeight="1" x14ac:dyDescent="0.25">
      <c r="A23" s="37" t="s">
        <v>19</v>
      </c>
      <c r="B23" s="22" t="s">
        <v>241</v>
      </c>
      <c r="C23" s="128">
        <f>204*20/3.5</f>
        <v>1165.7142857142858</v>
      </c>
      <c r="D23" s="74"/>
      <c r="E23" s="74"/>
      <c r="F23" s="74"/>
      <c r="G23" s="74"/>
      <c r="H23" s="121"/>
      <c r="I23" s="122"/>
      <c r="J23" s="76">
        <f t="shared" si="2"/>
        <v>0</v>
      </c>
      <c r="K23" s="123" t="e">
        <f t="shared" si="3"/>
        <v>#DIV/0!</v>
      </c>
      <c r="L23" s="76" t="e">
        <f t="shared" si="4"/>
        <v>#DIV/0!</v>
      </c>
      <c r="M23" s="74"/>
      <c r="N23" s="113"/>
    </row>
    <row r="24" spans="1:14" s="112" customFormat="1" ht="30.1" customHeight="1" x14ac:dyDescent="0.25">
      <c r="A24" s="37" t="s">
        <v>19</v>
      </c>
      <c r="B24" s="22" t="s">
        <v>247</v>
      </c>
      <c r="C24" s="128">
        <f>200/3.5*20</f>
        <v>1142.8571428571429</v>
      </c>
      <c r="D24" s="74"/>
      <c r="E24" s="74"/>
      <c r="F24" s="74"/>
      <c r="G24" s="74"/>
      <c r="H24" s="121"/>
      <c r="I24" s="122"/>
      <c r="J24" s="76">
        <f t="shared" ref="J24" si="7">H24-(H24*I24)</f>
        <v>0</v>
      </c>
      <c r="K24" s="123" t="e">
        <f t="shared" ref="K24" si="8">J24/G24</f>
        <v>#DIV/0!</v>
      </c>
      <c r="L24" s="76" t="e">
        <f t="shared" si="4"/>
        <v>#DIV/0!</v>
      </c>
      <c r="M24" s="74"/>
      <c r="N24" s="113"/>
    </row>
    <row r="25" spans="1:14" s="112" customFormat="1" ht="30.1" customHeight="1" x14ac:dyDescent="0.25">
      <c r="A25" s="37" t="s">
        <v>19</v>
      </c>
      <c r="B25" s="22" t="s">
        <v>242</v>
      </c>
      <c r="C25" s="128">
        <f>982*25/3.5</f>
        <v>7014.2857142857147</v>
      </c>
      <c r="D25" s="74"/>
      <c r="E25" s="74"/>
      <c r="F25" s="74"/>
      <c r="G25" s="74"/>
      <c r="H25" s="121"/>
      <c r="I25" s="122"/>
      <c r="J25" s="76">
        <f t="shared" si="2"/>
        <v>0</v>
      </c>
      <c r="K25" s="123" t="e">
        <f t="shared" si="3"/>
        <v>#DIV/0!</v>
      </c>
      <c r="L25" s="76" t="e">
        <f t="shared" si="4"/>
        <v>#DIV/0!</v>
      </c>
      <c r="M25" s="74"/>
      <c r="N25" s="113"/>
    </row>
    <row r="26" spans="1:14" s="112" customFormat="1" ht="30.1" customHeight="1" x14ac:dyDescent="0.25">
      <c r="A26" s="37" t="s">
        <v>19</v>
      </c>
      <c r="B26" s="22" t="s">
        <v>243</v>
      </c>
      <c r="C26" s="128">
        <f>1398/3.5*25</f>
        <v>9985.7142857142862</v>
      </c>
      <c r="D26" s="74"/>
      <c r="E26" s="74"/>
      <c r="F26" s="74"/>
      <c r="G26" s="74"/>
      <c r="H26" s="121"/>
      <c r="I26" s="122"/>
      <c r="J26" s="76">
        <f t="shared" si="2"/>
        <v>0</v>
      </c>
      <c r="K26" s="123" t="e">
        <f t="shared" si="3"/>
        <v>#DIV/0!</v>
      </c>
      <c r="L26" s="76" t="e">
        <f t="shared" si="4"/>
        <v>#DIV/0!</v>
      </c>
      <c r="M26" s="74"/>
      <c r="N26" s="113"/>
    </row>
    <row r="27" spans="1:14" s="112" customFormat="1" ht="30.1" customHeight="1" x14ac:dyDescent="0.25">
      <c r="A27" s="37" t="s">
        <v>19</v>
      </c>
      <c r="B27" s="22" t="s">
        <v>248</v>
      </c>
      <c r="C27" s="128">
        <f>533*50/3.5</f>
        <v>7614.2857142857147</v>
      </c>
      <c r="D27" s="74"/>
      <c r="E27" s="74"/>
      <c r="F27" s="74"/>
      <c r="G27" s="74"/>
      <c r="H27" s="121"/>
      <c r="I27" s="122"/>
      <c r="J27" s="76">
        <f t="shared" ref="J27" si="9">H27-(H27*I27)</f>
        <v>0</v>
      </c>
      <c r="K27" s="123" t="e">
        <f t="shared" ref="K27" si="10">J27/G27</f>
        <v>#DIV/0!</v>
      </c>
      <c r="L27" s="76" t="e">
        <f t="shared" si="4"/>
        <v>#DIV/0!</v>
      </c>
      <c r="M27" s="74"/>
      <c r="N27" s="113"/>
    </row>
    <row r="28" spans="1:14" s="112" customFormat="1" ht="30.1" customHeight="1" x14ac:dyDescent="0.25">
      <c r="A28" s="37" t="s">
        <v>19</v>
      </c>
      <c r="B28" s="22" t="s">
        <v>246</v>
      </c>
      <c r="C28" s="128">
        <f>836*50/3.5</f>
        <v>11942.857142857143</v>
      </c>
      <c r="D28" s="74"/>
      <c r="E28" s="74"/>
      <c r="F28" s="74"/>
      <c r="G28" s="74"/>
      <c r="H28" s="121"/>
      <c r="I28" s="122"/>
      <c r="J28" s="76">
        <f t="shared" si="2"/>
        <v>0</v>
      </c>
      <c r="K28" s="123" t="e">
        <f t="shared" si="3"/>
        <v>#DIV/0!</v>
      </c>
      <c r="L28" s="76" t="e">
        <f t="shared" si="4"/>
        <v>#DIV/0!</v>
      </c>
      <c r="M28" s="74"/>
      <c r="N28" s="113"/>
    </row>
    <row r="29" spans="1:14" s="112" customFormat="1" ht="30.1" customHeight="1" x14ac:dyDescent="0.25">
      <c r="A29" s="37" t="s">
        <v>19</v>
      </c>
      <c r="B29" s="22" t="s">
        <v>244</v>
      </c>
      <c r="C29" s="128">
        <f>135/3.5*50</f>
        <v>1928.5714285714284</v>
      </c>
      <c r="D29" s="74"/>
      <c r="E29" s="74"/>
      <c r="F29" s="74"/>
      <c r="G29" s="74"/>
      <c r="H29" s="121"/>
      <c r="I29" s="122"/>
      <c r="J29" s="76">
        <f t="shared" si="2"/>
        <v>0</v>
      </c>
      <c r="K29" s="123" t="e">
        <f t="shared" si="3"/>
        <v>#DIV/0!</v>
      </c>
      <c r="L29" s="76" t="e">
        <f t="shared" si="4"/>
        <v>#DIV/0!</v>
      </c>
      <c r="M29" s="74"/>
      <c r="N29" s="113"/>
    </row>
    <row r="30" spans="1:14" s="112" customFormat="1" ht="30.1" customHeight="1" x14ac:dyDescent="0.25">
      <c r="A30" s="37" t="s">
        <v>19</v>
      </c>
      <c r="B30" s="22" t="s">
        <v>245</v>
      </c>
      <c r="C30" s="128">
        <f>87/3.5*50</f>
        <v>1242.8571428571429</v>
      </c>
      <c r="D30" s="74"/>
      <c r="E30" s="74"/>
      <c r="F30" s="74"/>
      <c r="G30" s="74"/>
      <c r="H30" s="121"/>
      <c r="I30" s="122"/>
      <c r="J30" s="76">
        <f t="shared" si="2"/>
        <v>0</v>
      </c>
      <c r="K30" s="123" t="e">
        <f t="shared" si="3"/>
        <v>#DIV/0!</v>
      </c>
      <c r="L30" s="76" t="e">
        <f t="shared" si="4"/>
        <v>#DIV/0!</v>
      </c>
      <c r="M30" s="74"/>
      <c r="N30" s="113"/>
    </row>
    <row r="31" spans="1:14" s="112" customFormat="1" ht="30.1" customHeight="1" x14ac:dyDescent="0.25">
      <c r="A31" s="37" t="s">
        <v>19</v>
      </c>
      <c r="B31" s="22" t="s">
        <v>250</v>
      </c>
      <c r="C31" s="128">
        <f>370*25/3.5</f>
        <v>2642.8571428571427</v>
      </c>
      <c r="D31" s="74"/>
      <c r="E31" s="74"/>
      <c r="F31" s="74"/>
      <c r="G31" s="74"/>
      <c r="H31" s="121"/>
      <c r="I31" s="122"/>
      <c r="J31" s="76">
        <f t="shared" si="2"/>
        <v>0</v>
      </c>
      <c r="K31" s="123" t="e">
        <f t="shared" si="3"/>
        <v>#DIV/0!</v>
      </c>
      <c r="L31" s="76" t="e">
        <f t="shared" si="4"/>
        <v>#DIV/0!</v>
      </c>
      <c r="M31" s="74"/>
      <c r="N31" s="113"/>
    </row>
    <row r="32" spans="1:14" s="112" customFormat="1" ht="30.1" customHeight="1" x14ac:dyDescent="0.25">
      <c r="A32" s="37" t="s">
        <v>19</v>
      </c>
      <c r="B32" s="22" t="s">
        <v>252</v>
      </c>
      <c r="C32" s="128">
        <f>365*25/3.5</f>
        <v>2607.1428571428573</v>
      </c>
      <c r="D32" s="74"/>
      <c r="E32" s="74"/>
      <c r="F32" s="74"/>
      <c r="G32" s="74"/>
      <c r="H32" s="121"/>
      <c r="I32" s="122"/>
      <c r="J32" s="76">
        <f t="shared" si="2"/>
        <v>0</v>
      </c>
      <c r="K32" s="123" t="e">
        <f t="shared" si="3"/>
        <v>#DIV/0!</v>
      </c>
      <c r="L32" s="76" t="e">
        <f t="shared" si="4"/>
        <v>#DIV/0!</v>
      </c>
      <c r="M32" s="74"/>
      <c r="N32" s="113"/>
    </row>
    <row r="33" spans="1:18" s="112" customFormat="1" ht="30.1" customHeight="1" x14ac:dyDescent="0.25">
      <c r="A33" s="37" t="s">
        <v>19</v>
      </c>
      <c r="B33" s="22" t="s">
        <v>251</v>
      </c>
      <c r="C33" s="128">
        <f>255*25/3.5</f>
        <v>1821.4285714285713</v>
      </c>
      <c r="D33" s="74"/>
      <c r="E33" s="74"/>
      <c r="F33" s="74"/>
      <c r="G33" s="74"/>
      <c r="H33" s="121"/>
      <c r="I33" s="122"/>
      <c r="J33" s="76">
        <f t="shared" ref="J33" si="11">H33-(H33*I33)</f>
        <v>0</v>
      </c>
      <c r="K33" s="123" t="e">
        <f t="shared" ref="K33" si="12">J33/G33</f>
        <v>#DIV/0!</v>
      </c>
      <c r="L33" s="76" t="e">
        <f t="shared" si="4"/>
        <v>#DIV/0!</v>
      </c>
      <c r="M33" s="74"/>
      <c r="N33" s="113"/>
    </row>
    <row r="34" spans="1:18" s="112" customFormat="1" ht="30.1" customHeight="1" x14ac:dyDescent="0.25">
      <c r="A34" s="37" t="s">
        <v>19</v>
      </c>
      <c r="B34" s="22" t="s">
        <v>249</v>
      </c>
      <c r="C34" s="128"/>
      <c r="D34" s="74"/>
      <c r="E34" s="74"/>
      <c r="F34" s="74"/>
      <c r="G34" s="74"/>
      <c r="H34" s="121"/>
      <c r="I34" s="122"/>
      <c r="J34" s="76">
        <f t="shared" si="2"/>
        <v>0</v>
      </c>
      <c r="K34" s="123" t="e">
        <f t="shared" si="3"/>
        <v>#DIV/0!</v>
      </c>
      <c r="L34" s="76" t="e">
        <f t="shared" si="4"/>
        <v>#DIV/0!</v>
      </c>
      <c r="M34" s="74"/>
      <c r="N34" s="113"/>
    </row>
    <row r="35" spans="1:18" s="112" customFormat="1" ht="20.05" customHeight="1" x14ac:dyDescent="0.25">
      <c r="A35" s="37" t="s">
        <v>184</v>
      </c>
      <c r="B35" s="22"/>
      <c r="C35" s="129"/>
      <c r="D35" s="74"/>
      <c r="E35" s="74"/>
      <c r="F35" s="74"/>
      <c r="G35" s="74"/>
      <c r="H35" s="74"/>
      <c r="I35" s="74"/>
      <c r="J35" s="22"/>
      <c r="K35" s="22"/>
      <c r="L35" s="76" t="e">
        <f>SUBTOTAL(109,Tableau145[Estimation annuelle UM])</f>
        <v>#DIV/0!</v>
      </c>
      <c r="M35" s="74"/>
      <c r="N35" s="113"/>
    </row>
    <row r="36" spans="1:18" s="112" customFormat="1" ht="20.05" customHeight="1" x14ac:dyDescent="0.25">
      <c r="A36" s="45"/>
      <c r="B36" s="45"/>
      <c r="C36" s="38"/>
      <c r="D36" s="45"/>
      <c r="E36" s="107"/>
      <c r="F36" s="44"/>
      <c r="G36" s="44"/>
      <c r="H36" s="44"/>
      <c r="I36" s="44"/>
      <c r="J36" s="44"/>
      <c r="K36" s="46"/>
      <c r="L36" s="34"/>
      <c r="M36" s="26"/>
      <c r="N36" s="26"/>
      <c r="O36" s="35"/>
      <c r="P36" s="26"/>
      <c r="Q36" s="26"/>
      <c r="R36" s="113"/>
    </row>
    <row r="37" spans="1:18" s="112" customFormat="1" ht="20.05" customHeight="1" x14ac:dyDescent="0.25">
      <c r="A37" s="45"/>
      <c r="B37" s="45"/>
      <c r="C37" s="38"/>
      <c r="D37" s="45"/>
      <c r="E37" s="107"/>
      <c r="F37" s="45"/>
      <c r="G37" s="45"/>
      <c r="H37" s="45"/>
      <c r="I37" s="45"/>
      <c r="J37" s="45"/>
      <c r="K37" s="26"/>
      <c r="L37" s="27"/>
      <c r="M37" s="26"/>
      <c r="N37" s="26"/>
      <c r="O37" s="26"/>
      <c r="P37" s="36"/>
      <c r="Q37" s="36"/>
      <c r="R37" s="113"/>
    </row>
    <row r="38" spans="1:18" s="112" customFormat="1" ht="20.05" customHeight="1" x14ac:dyDescent="0.25">
      <c r="A38" s="45"/>
      <c r="B38" s="45"/>
      <c r="C38" s="38"/>
      <c r="D38" s="45"/>
      <c r="E38" s="107"/>
      <c r="F38" s="45"/>
      <c r="G38" s="45"/>
      <c r="H38" s="45"/>
      <c r="I38" s="45"/>
      <c r="J38" s="45"/>
      <c r="K38" s="70" t="s">
        <v>86</v>
      </c>
      <c r="L38" s="186"/>
      <c r="M38" s="186"/>
      <c r="N38" s="186"/>
      <c r="O38" s="26"/>
      <c r="P38" s="36"/>
      <c r="Q38" s="36"/>
      <c r="R38" s="113"/>
    </row>
    <row r="39" spans="1:18" s="112" customFormat="1" ht="20.05" customHeight="1" x14ac:dyDescent="0.25">
      <c r="A39" s="45"/>
      <c r="B39" s="45"/>
      <c r="C39" s="38"/>
      <c r="D39" s="45"/>
      <c r="E39" s="107"/>
      <c r="F39" s="45"/>
      <c r="G39" s="45"/>
      <c r="H39" s="45"/>
      <c r="I39" s="45"/>
      <c r="J39" s="45"/>
      <c r="K39" s="191" t="s">
        <v>87</v>
      </c>
      <c r="L39" s="192"/>
      <c r="M39" s="192"/>
      <c r="N39" s="192"/>
      <c r="O39" s="26"/>
      <c r="P39" s="36"/>
      <c r="Q39" s="36"/>
      <c r="R39" s="113"/>
    </row>
    <row r="40" spans="1:18" s="112" customFormat="1" ht="20.05" customHeight="1" x14ac:dyDescent="0.25">
      <c r="A40" s="45"/>
      <c r="B40" s="45"/>
      <c r="C40" s="38"/>
      <c r="D40" s="45"/>
      <c r="E40" s="107"/>
      <c r="F40" s="45"/>
      <c r="G40" s="45"/>
      <c r="H40" s="45"/>
      <c r="I40" s="45"/>
      <c r="J40" s="45"/>
      <c r="K40" s="189"/>
      <c r="L40" s="190"/>
      <c r="M40" s="190"/>
      <c r="N40" s="190"/>
      <c r="O40" s="26"/>
      <c r="P40" s="36"/>
      <c r="Q40" s="36"/>
      <c r="R40" s="113"/>
    </row>
    <row r="41" spans="1:18" s="112" customFormat="1" ht="20.05" customHeight="1" x14ac:dyDescent="0.25">
      <c r="A41" s="45"/>
      <c r="B41" s="45"/>
      <c r="C41" s="38"/>
      <c r="D41" s="45"/>
      <c r="E41" s="107"/>
      <c r="F41" s="45"/>
      <c r="G41" s="45"/>
      <c r="H41" s="45"/>
      <c r="I41" s="45"/>
      <c r="J41" s="45"/>
      <c r="K41" s="190"/>
      <c r="L41" s="190"/>
      <c r="M41" s="190"/>
      <c r="N41" s="190"/>
      <c r="O41" s="26"/>
      <c r="P41" s="36"/>
      <c r="Q41" s="36"/>
      <c r="R41" s="113"/>
    </row>
    <row r="42" spans="1:18" s="112" customFormat="1" ht="20.05" customHeight="1" x14ac:dyDescent="0.25">
      <c r="A42" s="45"/>
      <c r="B42" s="45"/>
      <c r="C42" s="38"/>
      <c r="D42" s="45"/>
      <c r="E42" s="107"/>
      <c r="F42" s="45"/>
      <c r="G42" s="45"/>
      <c r="H42" s="45"/>
      <c r="I42" s="45"/>
      <c r="J42" s="45"/>
      <c r="K42" s="190"/>
      <c r="L42" s="190"/>
      <c r="M42" s="190"/>
      <c r="N42" s="190"/>
      <c r="O42" s="26"/>
      <c r="P42" s="36"/>
      <c r="Q42" s="36"/>
      <c r="R42" s="113"/>
    </row>
    <row r="43" spans="1:18" s="112" customFormat="1" ht="20.05" customHeight="1" x14ac:dyDescent="0.25">
      <c r="A43" s="45"/>
      <c r="B43" s="45"/>
      <c r="C43" s="38"/>
      <c r="D43" s="45"/>
      <c r="E43" s="107"/>
      <c r="F43" s="45"/>
      <c r="G43" s="45"/>
      <c r="H43" s="45"/>
      <c r="I43" s="45"/>
      <c r="J43" s="45"/>
      <c r="K43" s="190"/>
      <c r="L43" s="190"/>
      <c r="M43" s="190"/>
      <c r="N43" s="190"/>
      <c r="O43" s="26"/>
      <c r="P43" s="36"/>
      <c r="Q43" s="36"/>
      <c r="R43" s="113"/>
    </row>
    <row r="44" spans="1:18" s="112" customFormat="1" ht="20.05" customHeight="1" x14ac:dyDescent="0.25">
      <c r="A44" s="45"/>
      <c r="B44" s="45"/>
      <c r="C44" s="38"/>
      <c r="D44" s="45"/>
      <c r="E44" s="107"/>
      <c r="F44" s="45"/>
      <c r="G44" s="45"/>
      <c r="H44" s="45"/>
      <c r="I44" s="45"/>
      <c r="J44" s="45"/>
      <c r="K44" s="26"/>
      <c r="L44" s="27"/>
      <c r="M44" s="26"/>
      <c r="N44" s="26"/>
      <c r="O44" s="26"/>
      <c r="P44" s="36"/>
      <c r="Q44" s="36"/>
      <c r="R44" s="113"/>
    </row>
    <row r="45" spans="1:18" s="112" customFormat="1" ht="20.05" customHeight="1" x14ac:dyDescent="0.25">
      <c r="C45" s="130"/>
      <c r="E45" s="114"/>
      <c r="K45" s="111"/>
      <c r="L45" s="115"/>
      <c r="M45" s="111"/>
      <c r="N45" s="111"/>
      <c r="O45" s="111"/>
      <c r="P45" s="113"/>
      <c r="Q45" s="113"/>
      <c r="R45" s="113"/>
    </row>
    <row r="46" spans="1:18" s="112" customFormat="1" ht="20.05" customHeight="1" x14ac:dyDescent="0.25">
      <c r="C46" s="130"/>
      <c r="E46" s="114"/>
      <c r="K46" s="111"/>
      <c r="L46" s="115"/>
      <c r="M46" s="111"/>
      <c r="N46" s="111"/>
      <c r="O46" s="111"/>
      <c r="P46" s="113"/>
      <c r="Q46" s="113"/>
      <c r="R46" s="113"/>
    </row>
    <row r="47" spans="1:18" s="112" customFormat="1" ht="20.05" customHeight="1" x14ac:dyDescent="0.25">
      <c r="C47" s="130"/>
      <c r="E47" s="114"/>
      <c r="K47" s="111"/>
      <c r="L47" s="115"/>
      <c r="M47" s="111"/>
      <c r="N47" s="111"/>
      <c r="O47" s="111"/>
      <c r="P47" s="113"/>
      <c r="Q47" s="113"/>
      <c r="R47" s="113"/>
    </row>
    <row r="48" spans="1:18" s="112" customFormat="1" ht="20.05" customHeight="1" x14ac:dyDescent="0.25">
      <c r="C48" s="130"/>
      <c r="E48" s="114"/>
      <c r="K48" s="111"/>
      <c r="L48" s="115"/>
      <c r="M48" s="111"/>
      <c r="N48" s="111"/>
      <c r="O48" s="111"/>
      <c r="P48" s="113"/>
      <c r="Q48" s="113"/>
      <c r="R48" s="113"/>
    </row>
    <row r="49" spans="3:18" s="112" customFormat="1" ht="20.05" customHeight="1" x14ac:dyDescent="0.25">
      <c r="C49" s="130"/>
      <c r="E49" s="114"/>
      <c r="K49" s="111"/>
      <c r="L49" s="115"/>
      <c r="M49" s="111"/>
      <c r="N49" s="111"/>
      <c r="O49" s="111"/>
      <c r="P49" s="113"/>
      <c r="Q49" s="113"/>
      <c r="R49" s="113"/>
    </row>
    <row r="50" spans="3:18" s="112" customFormat="1" ht="20.05" customHeight="1" x14ac:dyDescent="0.25">
      <c r="C50" s="130"/>
      <c r="E50" s="114"/>
      <c r="K50" s="111"/>
      <c r="L50" s="115"/>
      <c r="M50" s="111"/>
      <c r="N50" s="111"/>
      <c r="O50" s="111"/>
      <c r="P50" s="113"/>
      <c r="Q50" s="113"/>
      <c r="R50" s="113"/>
    </row>
    <row r="51" spans="3:18" s="112" customFormat="1" ht="20.05" customHeight="1" x14ac:dyDescent="0.25">
      <c r="C51" s="130"/>
      <c r="E51" s="114"/>
      <c r="K51" s="111"/>
      <c r="L51" s="115"/>
      <c r="M51" s="111"/>
      <c r="N51" s="111"/>
      <c r="O51" s="111"/>
      <c r="P51" s="113"/>
      <c r="Q51" s="113"/>
      <c r="R51" s="113"/>
    </row>
    <row r="52" spans="3:18" s="112" customFormat="1" ht="20.05" customHeight="1" x14ac:dyDescent="0.25">
      <c r="C52" s="130"/>
      <c r="E52" s="114"/>
      <c r="K52" s="111"/>
      <c r="L52" s="115"/>
      <c r="M52" s="111"/>
      <c r="N52" s="111"/>
      <c r="O52" s="111"/>
      <c r="P52" s="113"/>
      <c r="Q52" s="113"/>
      <c r="R52" s="113"/>
    </row>
    <row r="53" spans="3:18" s="112" customFormat="1" ht="20.05" customHeight="1" x14ac:dyDescent="0.25">
      <c r="C53" s="130"/>
      <c r="E53" s="114"/>
      <c r="K53" s="111"/>
      <c r="L53" s="115"/>
      <c r="M53" s="111"/>
      <c r="N53" s="111"/>
      <c r="O53" s="111"/>
      <c r="P53" s="113"/>
      <c r="Q53" s="113"/>
      <c r="R53" s="113"/>
    </row>
    <row r="54" spans="3:18" s="112" customFormat="1" ht="20.05" customHeight="1" x14ac:dyDescent="0.25">
      <c r="C54" s="130"/>
      <c r="E54" s="114"/>
      <c r="K54" s="111"/>
      <c r="L54" s="115"/>
      <c r="M54" s="111"/>
      <c r="N54" s="111"/>
      <c r="O54" s="111"/>
      <c r="P54" s="113"/>
      <c r="Q54" s="113"/>
      <c r="R54" s="113"/>
    </row>
    <row r="55" spans="3:18" s="112" customFormat="1" ht="20.05" customHeight="1" x14ac:dyDescent="0.25">
      <c r="C55" s="130"/>
      <c r="E55" s="114"/>
      <c r="K55" s="111"/>
      <c r="L55" s="115"/>
      <c r="M55" s="111"/>
      <c r="N55" s="111"/>
      <c r="O55" s="111"/>
      <c r="P55" s="113"/>
      <c r="Q55" s="113"/>
      <c r="R55" s="113"/>
    </row>
    <row r="56" spans="3:18" s="112" customFormat="1" ht="20.05" customHeight="1" x14ac:dyDescent="0.25">
      <c r="C56" s="130"/>
      <c r="E56" s="114"/>
      <c r="K56" s="111"/>
      <c r="L56" s="115"/>
      <c r="M56" s="111"/>
      <c r="N56" s="111"/>
      <c r="O56" s="111"/>
      <c r="P56" s="113"/>
      <c r="Q56" s="113"/>
      <c r="R56" s="113"/>
    </row>
    <row r="57" spans="3:18" s="112" customFormat="1" ht="20.05" customHeight="1" x14ac:dyDescent="0.25">
      <c r="C57" s="130"/>
      <c r="E57" s="114"/>
      <c r="K57" s="111"/>
      <c r="L57" s="115"/>
      <c r="M57" s="111"/>
      <c r="N57" s="111"/>
      <c r="O57" s="111"/>
      <c r="P57" s="113"/>
      <c r="Q57" s="113"/>
      <c r="R57" s="113"/>
    </row>
    <row r="58" spans="3:18" s="112" customFormat="1" ht="20.05" customHeight="1" x14ac:dyDescent="0.25">
      <c r="C58" s="130"/>
      <c r="E58" s="114"/>
      <c r="K58" s="111"/>
      <c r="L58" s="115"/>
      <c r="M58" s="111"/>
      <c r="N58" s="111"/>
      <c r="O58" s="111"/>
      <c r="P58" s="113"/>
      <c r="Q58" s="113"/>
      <c r="R58" s="113"/>
    </row>
    <row r="59" spans="3:18" s="112" customFormat="1" ht="20.05" customHeight="1" x14ac:dyDescent="0.25">
      <c r="C59" s="130"/>
      <c r="E59" s="114"/>
      <c r="K59" s="111"/>
      <c r="L59" s="115"/>
      <c r="M59" s="111"/>
      <c r="N59" s="111"/>
      <c r="O59" s="111"/>
      <c r="P59" s="113"/>
      <c r="Q59" s="113"/>
      <c r="R59" s="113"/>
    </row>
    <row r="60" spans="3:18" s="112" customFormat="1" ht="20.05" customHeight="1" x14ac:dyDescent="0.25">
      <c r="C60" s="130"/>
      <c r="E60" s="114"/>
      <c r="K60" s="111"/>
      <c r="L60" s="115"/>
      <c r="M60" s="111"/>
      <c r="N60" s="111"/>
      <c r="O60" s="111"/>
      <c r="P60" s="113"/>
      <c r="Q60" s="113"/>
      <c r="R60" s="113"/>
    </row>
    <row r="61" spans="3:18" s="112" customFormat="1" ht="20.05" customHeight="1" x14ac:dyDescent="0.25">
      <c r="C61" s="130"/>
      <c r="E61" s="114"/>
      <c r="K61" s="111"/>
      <c r="L61" s="115"/>
      <c r="M61" s="111"/>
      <c r="N61" s="111"/>
      <c r="O61" s="111"/>
      <c r="P61" s="113"/>
      <c r="Q61" s="113"/>
      <c r="R61" s="113"/>
    </row>
    <row r="62" spans="3:18" s="112" customFormat="1" ht="20.05" customHeight="1" x14ac:dyDescent="0.25">
      <c r="C62" s="130"/>
      <c r="E62" s="114"/>
      <c r="K62" s="111"/>
      <c r="L62" s="115"/>
      <c r="M62" s="111"/>
      <c r="N62" s="111"/>
      <c r="O62" s="111"/>
      <c r="P62" s="113"/>
      <c r="Q62" s="113"/>
      <c r="R62" s="113"/>
    </row>
    <row r="63" spans="3:18" s="112" customFormat="1" ht="20.05" customHeight="1" x14ac:dyDescent="0.25">
      <c r="C63" s="130"/>
      <c r="E63" s="114"/>
      <c r="K63" s="111"/>
      <c r="L63" s="115"/>
      <c r="M63" s="111"/>
      <c r="N63" s="111"/>
      <c r="O63" s="111"/>
      <c r="P63" s="113"/>
      <c r="Q63" s="113"/>
      <c r="R63" s="113"/>
    </row>
    <row r="64" spans="3:18" s="112" customFormat="1" ht="20.05" customHeight="1" x14ac:dyDescent="0.25">
      <c r="C64" s="130"/>
      <c r="E64" s="114"/>
      <c r="K64" s="111"/>
      <c r="L64" s="115"/>
      <c r="M64" s="111"/>
      <c r="N64" s="111"/>
      <c r="O64" s="111"/>
      <c r="P64" s="113"/>
      <c r="Q64" s="113"/>
      <c r="R64" s="113"/>
    </row>
    <row r="65" spans="3:18" s="112" customFormat="1" ht="20.05" customHeight="1" x14ac:dyDescent="0.25">
      <c r="C65" s="130"/>
      <c r="E65" s="114"/>
      <c r="K65" s="111"/>
      <c r="L65" s="115"/>
      <c r="M65" s="111"/>
      <c r="N65" s="111"/>
      <c r="O65" s="111"/>
      <c r="P65" s="113"/>
      <c r="Q65" s="113"/>
      <c r="R65" s="113"/>
    </row>
    <row r="66" spans="3:18" s="112" customFormat="1" ht="20.05" customHeight="1" x14ac:dyDescent="0.25">
      <c r="C66" s="130"/>
      <c r="E66" s="114"/>
      <c r="K66" s="111"/>
      <c r="L66" s="115"/>
      <c r="M66" s="111"/>
      <c r="N66" s="111"/>
      <c r="O66" s="111"/>
      <c r="P66" s="113"/>
      <c r="Q66" s="113"/>
      <c r="R66" s="113"/>
    </row>
    <row r="67" spans="3:18" s="112" customFormat="1" ht="20.05" customHeight="1" x14ac:dyDescent="0.25">
      <c r="C67" s="130"/>
      <c r="E67" s="114"/>
      <c r="K67" s="111"/>
      <c r="L67" s="115"/>
      <c r="M67" s="111"/>
      <c r="N67" s="111"/>
      <c r="O67" s="111"/>
      <c r="P67" s="113"/>
      <c r="Q67" s="113"/>
      <c r="R67" s="113"/>
    </row>
    <row r="68" spans="3:18" s="112" customFormat="1" ht="20.05" customHeight="1" x14ac:dyDescent="0.25">
      <c r="C68" s="130"/>
      <c r="E68" s="114"/>
      <c r="K68" s="111"/>
      <c r="L68" s="115"/>
      <c r="M68" s="111"/>
      <c r="N68" s="111"/>
      <c r="O68" s="111"/>
      <c r="P68" s="113"/>
      <c r="Q68" s="113"/>
      <c r="R68" s="113"/>
    </row>
    <row r="69" spans="3:18" s="112" customFormat="1" ht="20.05" customHeight="1" x14ac:dyDescent="0.25">
      <c r="C69" s="130"/>
      <c r="E69" s="114"/>
      <c r="K69" s="111"/>
      <c r="L69" s="115"/>
      <c r="M69" s="111"/>
      <c r="N69" s="111"/>
      <c r="O69" s="111"/>
      <c r="P69" s="113"/>
      <c r="Q69" s="113"/>
      <c r="R69" s="113"/>
    </row>
    <row r="70" spans="3:18" s="112" customFormat="1" ht="20.05" customHeight="1" x14ac:dyDescent="0.25">
      <c r="C70" s="130"/>
      <c r="E70" s="114"/>
      <c r="K70" s="111"/>
      <c r="L70" s="115"/>
      <c r="M70" s="111"/>
      <c r="N70" s="111"/>
      <c r="O70" s="111"/>
      <c r="P70" s="113"/>
      <c r="Q70" s="113"/>
      <c r="R70" s="113"/>
    </row>
    <row r="71" spans="3:18" s="112" customFormat="1" ht="20.05" customHeight="1" x14ac:dyDescent="0.25">
      <c r="C71" s="130"/>
      <c r="E71" s="114"/>
      <c r="K71" s="111"/>
      <c r="L71" s="115"/>
      <c r="M71" s="111"/>
      <c r="N71" s="111"/>
      <c r="O71" s="111"/>
      <c r="P71" s="113"/>
      <c r="Q71" s="113"/>
      <c r="R71" s="113"/>
    </row>
    <row r="72" spans="3:18" s="112" customFormat="1" ht="20.05" customHeight="1" x14ac:dyDescent="0.25">
      <c r="C72" s="130"/>
      <c r="E72" s="114"/>
      <c r="K72" s="111"/>
      <c r="L72" s="115"/>
      <c r="M72" s="111"/>
      <c r="N72" s="111"/>
      <c r="O72" s="111"/>
      <c r="P72" s="113"/>
      <c r="Q72" s="113"/>
      <c r="R72" s="113"/>
    </row>
    <row r="73" spans="3:18" s="112" customFormat="1" ht="20.05" customHeight="1" x14ac:dyDescent="0.25">
      <c r="C73" s="130"/>
      <c r="E73" s="114"/>
      <c r="K73" s="111"/>
      <c r="L73" s="115"/>
      <c r="M73" s="111"/>
      <c r="N73" s="111"/>
      <c r="O73" s="111"/>
      <c r="P73" s="113"/>
      <c r="Q73" s="113"/>
      <c r="R73" s="113"/>
    </row>
    <row r="74" spans="3:18" s="112" customFormat="1" ht="20.05" customHeight="1" x14ac:dyDescent="0.25">
      <c r="C74" s="130"/>
      <c r="E74" s="114"/>
      <c r="K74" s="111"/>
      <c r="L74" s="115"/>
      <c r="M74" s="111"/>
      <c r="N74" s="111"/>
      <c r="O74" s="111"/>
      <c r="P74" s="113"/>
      <c r="Q74" s="113"/>
      <c r="R74" s="113"/>
    </row>
    <row r="75" spans="3:18" s="112" customFormat="1" ht="20.05" customHeight="1" x14ac:dyDescent="0.25">
      <c r="C75" s="130"/>
      <c r="E75" s="114"/>
      <c r="K75" s="111"/>
      <c r="L75" s="115"/>
      <c r="M75" s="111"/>
      <c r="N75" s="111"/>
      <c r="O75" s="111"/>
      <c r="P75" s="113"/>
      <c r="Q75" s="113"/>
      <c r="R75" s="113"/>
    </row>
    <row r="76" spans="3:18" s="112" customFormat="1" ht="20.05" customHeight="1" x14ac:dyDescent="0.25">
      <c r="C76" s="130"/>
      <c r="E76" s="114"/>
      <c r="K76" s="111"/>
      <c r="L76" s="115"/>
      <c r="M76" s="111"/>
      <c r="N76" s="111"/>
      <c r="O76" s="111"/>
      <c r="P76" s="113"/>
      <c r="Q76" s="113"/>
      <c r="R76" s="113"/>
    </row>
    <row r="77" spans="3:18" s="112" customFormat="1" ht="20.05" customHeight="1" x14ac:dyDescent="0.25">
      <c r="C77" s="130"/>
      <c r="E77" s="114"/>
      <c r="K77" s="111"/>
      <c r="L77" s="115"/>
      <c r="M77" s="111"/>
      <c r="N77" s="111"/>
      <c r="O77" s="111"/>
      <c r="P77" s="113"/>
      <c r="Q77" s="113"/>
      <c r="R77" s="113"/>
    </row>
    <row r="78" spans="3:18" s="112" customFormat="1" ht="20.05" customHeight="1" x14ac:dyDescent="0.25">
      <c r="C78" s="130"/>
      <c r="E78" s="114"/>
      <c r="K78" s="111"/>
      <c r="L78" s="115"/>
      <c r="M78" s="111"/>
      <c r="N78" s="111"/>
      <c r="O78" s="111"/>
      <c r="P78" s="113"/>
      <c r="Q78" s="113"/>
      <c r="R78" s="113"/>
    </row>
    <row r="79" spans="3:18" s="112" customFormat="1" ht="20.05" customHeight="1" x14ac:dyDescent="0.25">
      <c r="C79" s="130"/>
      <c r="E79" s="114"/>
      <c r="K79" s="111"/>
      <c r="L79" s="115"/>
      <c r="M79" s="111"/>
      <c r="N79" s="111"/>
      <c r="O79" s="111"/>
      <c r="P79" s="113"/>
      <c r="Q79" s="113"/>
      <c r="R79" s="113"/>
    </row>
    <row r="80" spans="3:18" s="112" customFormat="1" ht="20.05" customHeight="1" x14ac:dyDescent="0.25">
      <c r="C80" s="130"/>
      <c r="E80" s="114"/>
      <c r="K80" s="111"/>
      <c r="L80" s="115"/>
      <c r="M80" s="111"/>
      <c r="N80" s="111"/>
      <c r="O80" s="111"/>
      <c r="P80" s="113"/>
      <c r="Q80" s="113"/>
      <c r="R80" s="113"/>
    </row>
    <row r="81" spans="3:18" s="112" customFormat="1" ht="20.05" customHeight="1" x14ac:dyDescent="0.25">
      <c r="C81" s="130"/>
      <c r="E81" s="114"/>
      <c r="K81" s="111"/>
      <c r="L81" s="115"/>
      <c r="M81" s="111"/>
      <c r="N81" s="111"/>
      <c r="O81" s="111"/>
      <c r="P81" s="113"/>
      <c r="Q81" s="113"/>
      <c r="R81" s="113"/>
    </row>
    <row r="82" spans="3:18" s="112" customFormat="1" ht="20.05" customHeight="1" x14ac:dyDescent="0.25">
      <c r="C82" s="130"/>
      <c r="E82" s="114"/>
      <c r="K82" s="111"/>
      <c r="L82" s="115"/>
      <c r="M82" s="111"/>
      <c r="N82" s="111"/>
      <c r="O82" s="111"/>
      <c r="P82" s="113"/>
      <c r="Q82" s="113"/>
      <c r="R82" s="113"/>
    </row>
    <row r="83" spans="3:18" s="112" customFormat="1" ht="20.05" customHeight="1" x14ac:dyDescent="0.25">
      <c r="C83" s="130"/>
      <c r="E83" s="114"/>
      <c r="K83" s="111"/>
      <c r="L83" s="115"/>
      <c r="M83" s="111"/>
      <c r="N83" s="111"/>
      <c r="O83" s="111"/>
      <c r="P83" s="113"/>
      <c r="Q83" s="113"/>
      <c r="R83" s="113"/>
    </row>
    <row r="84" spans="3:18" s="112" customFormat="1" ht="20.05" customHeight="1" x14ac:dyDescent="0.25">
      <c r="C84" s="130"/>
      <c r="E84" s="114"/>
      <c r="K84" s="111"/>
      <c r="L84" s="115"/>
      <c r="M84" s="111"/>
      <c r="N84" s="111"/>
      <c r="O84" s="111"/>
      <c r="P84" s="113"/>
      <c r="Q84" s="113"/>
      <c r="R84" s="113"/>
    </row>
    <row r="85" spans="3:18" s="112" customFormat="1" ht="20.05" customHeight="1" x14ac:dyDescent="0.25">
      <c r="C85" s="130"/>
      <c r="E85" s="114"/>
      <c r="K85" s="111"/>
      <c r="L85" s="115"/>
      <c r="M85" s="111"/>
      <c r="N85" s="111"/>
      <c r="O85" s="111"/>
      <c r="P85" s="113"/>
      <c r="Q85" s="113"/>
      <c r="R85" s="113"/>
    </row>
    <row r="86" spans="3:18" s="112" customFormat="1" ht="20.05" customHeight="1" x14ac:dyDescent="0.25">
      <c r="C86" s="130"/>
      <c r="E86" s="114"/>
      <c r="K86" s="111"/>
      <c r="L86" s="115"/>
      <c r="M86" s="111"/>
      <c r="N86" s="111"/>
      <c r="O86" s="111"/>
      <c r="P86" s="113"/>
      <c r="Q86" s="113"/>
      <c r="R86" s="113"/>
    </row>
    <row r="87" spans="3:18" s="112" customFormat="1" ht="20.05" customHeight="1" x14ac:dyDescent="0.25">
      <c r="C87" s="130"/>
      <c r="E87" s="114"/>
      <c r="K87" s="111"/>
      <c r="L87" s="115"/>
      <c r="M87" s="111"/>
      <c r="N87" s="111"/>
      <c r="O87" s="111"/>
      <c r="P87" s="113"/>
      <c r="Q87" s="113"/>
      <c r="R87" s="113"/>
    </row>
    <row r="88" spans="3:18" s="112" customFormat="1" ht="20.05" customHeight="1" x14ac:dyDescent="0.25">
      <c r="C88" s="130"/>
      <c r="E88" s="114"/>
      <c r="K88" s="111"/>
      <c r="L88" s="115"/>
      <c r="M88" s="111"/>
      <c r="N88" s="111"/>
      <c r="O88" s="111"/>
      <c r="P88" s="113"/>
      <c r="Q88" s="113"/>
      <c r="R88" s="113"/>
    </row>
    <row r="89" spans="3:18" s="112" customFormat="1" ht="20.05" customHeight="1" x14ac:dyDescent="0.25">
      <c r="C89" s="130"/>
      <c r="E89" s="114"/>
      <c r="K89" s="111"/>
      <c r="L89" s="115"/>
      <c r="M89" s="111"/>
      <c r="N89" s="111"/>
      <c r="O89" s="111"/>
      <c r="P89" s="113"/>
      <c r="Q89" s="113"/>
      <c r="R89" s="113"/>
    </row>
    <row r="90" spans="3:18" s="112" customFormat="1" ht="20.05" customHeight="1" x14ac:dyDescent="0.25">
      <c r="C90" s="130"/>
      <c r="E90" s="114"/>
      <c r="K90" s="111"/>
      <c r="L90" s="115"/>
      <c r="M90" s="111"/>
      <c r="N90" s="111"/>
      <c r="O90" s="111"/>
      <c r="P90" s="113"/>
      <c r="Q90" s="113"/>
      <c r="R90" s="113"/>
    </row>
    <row r="91" spans="3:18" s="112" customFormat="1" ht="20.05" customHeight="1" x14ac:dyDescent="0.25">
      <c r="C91" s="130"/>
      <c r="E91" s="114"/>
      <c r="K91" s="111"/>
      <c r="L91" s="115"/>
      <c r="M91" s="111"/>
      <c r="N91" s="111"/>
      <c r="O91" s="111"/>
      <c r="P91" s="113"/>
      <c r="Q91" s="113"/>
      <c r="R91" s="113"/>
    </row>
    <row r="92" spans="3:18" s="112" customFormat="1" ht="20.05" customHeight="1" x14ac:dyDescent="0.25">
      <c r="C92" s="130"/>
      <c r="E92" s="114"/>
      <c r="K92" s="111"/>
      <c r="L92" s="115"/>
      <c r="M92" s="111"/>
      <c r="N92" s="111"/>
      <c r="O92" s="111"/>
      <c r="P92" s="113"/>
      <c r="Q92" s="113"/>
      <c r="R92" s="113"/>
    </row>
    <row r="93" spans="3:18" s="112" customFormat="1" ht="20.05" customHeight="1" x14ac:dyDescent="0.25">
      <c r="C93" s="130"/>
      <c r="E93" s="114"/>
      <c r="K93" s="111"/>
      <c r="L93" s="115"/>
      <c r="M93" s="111"/>
      <c r="N93" s="111"/>
      <c r="O93" s="111"/>
      <c r="P93" s="113"/>
      <c r="Q93" s="113"/>
      <c r="R93" s="113"/>
    </row>
    <row r="94" spans="3:18" s="112" customFormat="1" ht="20.05" customHeight="1" x14ac:dyDescent="0.25">
      <c r="C94" s="130"/>
      <c r="E94" s="114"/>
      <c r="K94" s="111"/>
      <c r="L94" s="115"/>
      <c r="M94" s="111"/>
      <c r="N94" s="111"/>
      <c r="O94" s="111"/>
      <c r="P94" s="113"/>
      <c r="Q94" s="113"/>
      <c r="R94" s="113"/>
    </row>
    <row r="95" spans="3:18" s="112" customFormat="1" ht="20.05" customHeight="1" x14ac:dyDescent="0.25">
      <c r="C95" s="130"/>
      <c r="E95" s="114"/>
      <c r="K95" s="111"/>
      <c r="L95" s="115"/>
      <c r="M95" s="111"/>
      <c r="N95" s="111"/>
      <c r="O95" s="111"/>
      <c r="P95" s="113"/>
      <c r="Q95" s="113"/>
      <c r="R95" s="113"/>
    </row>
    <row r="96" spans="3:18" s="112" customFormat="1" ht="20.05" customHeight="1" x14ac:dyDescent="0.25">
      <c r="C96" s="130"/>
      <c r="E96" s="114"/>
      <c r="K96" s="111"/>
      <c r="L96" s="115"/>
      <c r="M96" s="111"/>
      <c r="N96" s="111"/>
      <c r="O96" s="111"/>
      <c r="P96" s="113"/>
      <c r="Q96" s="113"/>
      <c r="R96" s="113"/>
    </row>
    <row r="97" spans="3:18" s="112" customFormat="1" ht="20.05" customHeight="1" x14ac:dyDescent="0.25">
      <c r="C97" s="130"/>
      <c r="E97" s="114"/>
      <c r="K97" s="111"/>
      <c r="L97" s="115"/>
      <c r="M97" s="111"/>
      <c r="N97" s="111"/>
      <c r="O97" s="111"/>
      <c r="P97" s="113"/>
      <c r="Q97" s="113"/>
      <c r="R97" s="113"/>
    </row>
    <row r="98" spans="3:18" s="112" customFormat="1" ht="20.05" customHeight="1" x14ac:dyDescent="0.25">
      <c r="C98" s="130"/>
      <c r="E98" s="114"/>
      <c r="K98" s="111"/>
      <c r="L98" s="115"/>
      <c r="M98" s="111"/>
      <c r="N98" s="111"/>
      <c r="O98" s="111"/>
      <c r="P98" s="113"/>
      <c r="Q98" s="113"/>
      <c r="R98" s="113"/>
    </row>
    <row r="99" spans="3:18" s="112" customFormat="1" ht="20.05" customHeight="1" x14ac:dyDescent="0.25">
      <c r="C99" s="130"/>
      <c r="E99" s="114"/>
      <c r="K99" s="111"/>
      <c r="L99" s="115"/>
      <c r="M99" s="111"/>
      <c r="N99" s="111"/>
      <c r="O99" s="111"/>
      <c r="P99" s="113"/>
      <c r="Q99" s="113"/>
      <c r="R99" s="113"/>
    </row>
    <row r="100" spans="3:18" s="112" customFormat="1" ht="20.05" customHeight="1" x14ac:dyDescent="0.25">
      <c r="C100" s="130"/>
      <c r="E100" s="114"/>
      <c r="K100" s="111"/>
      <c r="L100" s="115"/>
      <c r="M100" s="111"/>
      <c r="N100" s="111"/>
      <c r="O100" s="111"/>
      <c r="P100" s="113"/>
      <c r="Q100" s="113"/>
      <c r="R100" s="113"/>
    </row>
    <row r="101" spans="3:18" s="112" customFormat="1" ht="20.05" customHeight="1" x14ac:dyDescent="0.25">
      <c r="C101" s="130"/>
      <c r="E101" s="114"/>
      <c r="K101" s="111"/>
      <c r="L101" s="115"/>
      <c r="M101" s="111"/>
      <c r="N101" s="111"/>
      <c r="O101" s="111"/>
      <c r="P101" s="113"/>
      <c r="Q101" s="113"/>
      <c r="R101" s="113"/>
    </row>
    <row r="102" spans="3:18" s="112" customFormat="1" x14ac:dyDescent="0.25">
      <c r="C102" s="130"/>
      <c r="E102" s="114"/>
      <c r="K102" s="111"/>
      <c r="L102" s="115"/>
      <c r="M102" s="111"/>
      <c r="N102" s="111"/>
      <c r="O102" s="111"/>
      <c r="P102" s="113"/>
      <c r="Q102" s="113"/>
      <c r="R102" s="113"/>
    </row>
    <row r="103" spans="3:18" s="112" customFormat="1" x14ac:dyDescent="0.25">
      <c r="C103" s="130"/>
      <c r="E103" s="114"/>
      <c r="K103" s="111"/>
      <c r="L103" s="115"/>
      <c r="M103" s="111"/>
      <c r="N103" s="111"/>
      <c r="O103" s="111"/>
      <c r="P103" s="113"/>
      <c r="Q103" s="113"/>
      <c r="R103" s="113"/>
    </row>
    <row r="104" spans="3:18" s="112" customFormat="1" x14ac:dyDescent="0.25">
      <c r="C104" s="130"/>
      <c r="E104" s="114"/>
      <c r="K104" s="111"/>
      <c r="L104" s="115"/>
      <c r="M104" s="111"/>
      <c r="N104" s="111"/>
      <c r="O104" s="111"/>
      <c r="P104" s="113"/>
      <c r="Q104" s="113"/>
      <c r="R104" s="113"/>
    </row>
    <row r="105" spans="3:18" s="112" customFormat="1" x14ac:dyDescent="0.25">
      <c r="C105" s="130"/>
      <c r="E105" s="114"/>
      <c r="K105" s="111"/>
      <c r="L105" s="115"/>
      <c r="M105" s="111"/>
      <c r="N105" s="111"/>
      <c r="O105" s="111"/>
      <c r="P105" s="113"/>
      <c r="Q105" s="113"/>
      <c r="R105" s="113"/>
    </row>
    <row r="106" spans="3:18" s="112" customFormat="1" x14ac:dyDescent="0.25">
      <c r="C106" s="130"/>
      <c r="E106" s="114"/>
      <c r="K106" s="111"/>
      <c r="L106" s="115"/>
      <c r="M106" s="111"/>
      <c r="N106" s="111"/>
      <c r="O106" s="111"/>
      <c r="P106" s="113"/>
      <c r="Q106" s="113"/>
      <c r="R106" s="113"/>
    </row>
    <row r="107" spans="3:18" s="112" customFormat="1" x14ac:dyDescent="0.25">
      <c r="C107" s="130"/>
      <c r="E107" s="114"/>
      <c r="K107" s="111"/>
      <c r="L107" s="115"/>
      <c r="M107" s="111"/>
      <c r="N107" s="111"/>
      <c r="O107" s="111"/>
      <c r="P107" s="113"/>
      <c r="Q107" s="113"/>
      <c r="R107" s="113"/>
    </row>
    <row r="108" spans="3:18" s="112" customFormat="1" x14ac:dyDescent="0.25">
      <c r="C108" s="130"/>
      <c r="E108" s="114"/>
      <c r="K108" s="111"/>
      <c r="L108" s="115"/>
      <c r="M108" s="111"/>
      <c r="N108" s="111"/>
      <c r="O108" s="111"/>
      <c r="P108" s="113"/>
      <c r="Q108" s="113"/>
      <c r="R108" s="113"/>
    </row>
    <row r="109" spans="3:18" s="112" customFormat="1" x14ac:dyDescent="0.25">
      <c r="C109" s="130"/>
      <c r="E109" s="114"/>
      <c r="K109" s="111"/>
      <c r="L109" s="115"/>
      <c r="M109" s="111"/>
      <c r="N109" s="111"/>
      <c r="O109" s="111"/>
      <c r="P109" s="113"/>
      <c r="Q109" s="113"/>
      <c r="R109" s="113"/>
    </row>
    <row r="110" spans="3:18" s="112" customFormat="1" x14ac:dyDescent="0.25">
      <c r="C110" s="130"/>
      <c r="E110" s="114"/>
      <c r="K110" s="111"/>
      <c r="L110" s="115"/>
      <c r="M110" s="111"/>
      <c r="N110" s="111"/>
      <c r="O110" s="111"/>
      <c r="P110" s="113"/>
      <c r="Q110" s="113"/>
      <c r="R110" s="113"/>
    </row>
    <row r="111" spans="3:18" s="112" customFormat="1" x14ac:dyDescent="0.25">
      <c r="C111" s="130"/>
      <c r="E111" s="114"/>
      <c r="K111" s="111"/>
      <c r="L111" s="115"/>
      <c r="M111" s="111"/>
      <c r="N111" s="111"/>
      <c r="O111" s="111"/>
      <c r="P111" s="113"/>
      <c r="Q111" s="113"/>
      <c r="R111" s="113"/>
    </row>
    <row r="112" spans="3:18" s="112" customFormat="1" x14ac:dyDescent="0.25">
      <c r="C112" s="130"/>
      <c r="E112" s="114"/>
      <c r="K112" s="111"/>
      <c r="L112" s="115"/>
      <c r="M112" s="111"/>
      <c r="N112" s="111"/>
      <c r="O112" s="111"/>
      <c r="P112" s="113"/>
      <c r="Q112" s="113"/>
      <c r="R112" s="113"/>
    </row>
    <row r="113" spans="3:18" s="112" customFormat="1" x14ac:dyDescent="0.25">
      <c r="C113" s="130"/>
      <c r="E113" s="114"/>
      <c r="K113" s="111"/>
      <c r="L113" s="115"/>
      <c r="M113" s="111"/>
      <c r="N113" s="111"/>
      <c r="O113" s="111"/>
      <c r="P113" s="113"/>
      <c r="Q113" s="113"/>
      <c r="R113" s="113"/>
    </row>
    <row r="114" spans="3:18" s="112" customFormat="1" x14ac:dyDescent="0.25">
      <c r="C114" s="130"/>
      <c r="E114" s="114"/>
      <c r="K114" s="111"/>
      <c r="L114" s="115"/>
      <c r="M114" s="111"/>
      <c r="N114" s="111"/>
      <c r="O114" s="111"/>
      <c r="P114" s="113"/>
      <c r="Q114" s="113"/>
      <c r="R114" s="113"/>
    </row>
    <row r="115" spans="3:18" s="112" customFormat="1" x14ac:dyDescent="0.25">
      <c r="C115" s="130"/>
      <c r="E115" s="114"/>
      <c r="K115" s="111"/>
      <c r="L115" s="115"/>
      <c r="M115" s="111"/>
      <c r="N115" s="111"/>
      <c r="O115" s="111"/>
      <c r="P115" s="113"/>
      <c r="Q115" s="113"/>
      <c r="R115" s="113"/>
    </row>
    <row r="116" spans="3:18" s="112" customFormat="1" x14ac:dyDescent="0.25">
      <c r="C116" s="130"/>
      <c r="E116" s="114"/>
      <c r="K116" s="111"/>
      <c r="L116" s="115"/>
      <c r="M116" s="111"/>
      <c r="N116" s="111"/>
      <c r="O116" s="111"/>
      <c r="P116" s="113"/>
      <c r="Q116" s="113"/>
      <c r="R116" s="113"/>
    </row>
    <row r="117" spans="3:18" s="112" customFormat="1" x14ac:dyDescent="0.25">
      <c r="C117" s="130"/>
      <c r="E117" s="114"/>
      <c r="K117" s="111"/>
      <c r="L117" s="115"/>
      <c r="M117" s="111"/>
      <c r="N117" s="111"/>
      <c r="O117" s="111"/>
      <c r="P117" s="113"/>
      <c r="Q117" s="113"/>
      <c r="R117" s="113"/>
    </row>
    <row r="118" spans="3:18" s="112" customFormat="1" x14ac:dyDescent="0.25">
      <c r="C118" s="130"/>
      <c r="E118" s="114"/>
      <c r="K118" s="111"/>
      <c r="L118" s="115"/>
      <c r="M118" s="111"/>
      <c r="N118" s="111"/>
      <c r="O118" s="111"/>
      <c r="P118" s="113"/>
      <c r="Q118" s="113"/>
      <c r="R118" s="113"/>
    </row>
    <row r="119" spans="3:18" s="112" customFormat="1" x14ac:dyDescent="0.25">
      <c r="C119" s="130"/>
      <c r="E119" s="114"/>
      <c r="K119" s="111"/>
      <c r="L119" s="115"/>
      <c r="M119" s="111"/>
      <c r="N119" s="111"/>
      <c r="O119" s="111"/>
      <c r="P119" s="113"/>
      <c r="Q119" s="113"/>
      <c r="R119" s="113"/>
    </row>
    <row r="120" spans="3:18" s="112" customFormat="1" x14ac:dyDescent="0.25">
      <c r="C120" s="130"/>
      <c r="E120" s="114"/>
      <c r="K120" s="111"/>
      <c r="L120" s="115"/>
      <c r="M120" s="111"/>
      <c r="N120" s="111"/>
      <c r="O120" s="111"/>
      <c r="P120" s="113"/>
      <c r="Q120" s="113"/>
      <c r="R120" s="113"/>
    </row>
    <row r="121" spans="3:18" s="112" customFormat="1" x14ac:dyDescent="0.25">
      <c r="C121" s="130"/>
      <c r="E121" s="114"/>
      <c r="K121" s="111"/>
      <c r="L121" s="115"/>
      <c r="M121" s="111"/>
      <c r="N121" s="111"/>
      <c r="O121" s="111"/>
      <c r="P121" s="113"/>
      <c r="Q121" s="113"/>
      <c r="R121" s="113"/>
    </row>
    <row r="122" spans="3:18" s="112" customFormat="1" x14ac:dyDescent="0.25">
      <c r="C122" s="130"/>
      <c r="E122" s="114"/>
      <c r="K122" s="111"/>
      <c r="L122" s="115"/>
      <c r="M122" s="111"/>
      <c r="N122" s="111"/>
      <c r="O122" s="111"/>
      <c r="P122" s="113"/>
      <c r="Q122" s="113"/>
      <c r="R122" s="113"/>
    </row>
    <row r="123" spans="3:18" s="112" customFormat="1" x14ac:dyDescent="0.25">
      <c r="C123" s="130"/>
      <c r="E123" s="114"/>
      <c r="K123" s="111"/>
      <c r="L123" s="115"/>
      <c r="M123" s="111"/>
      <c r="N123" s="111"/>
      <c r="O123" s="111"/>
      <c r="P123" s="113"/>
      <c r="Q123" s="113"/>
      <c r="R123" s="113"/>
    </row>
    <row r="124" spans="3:18" s="112" customFormat="1" x14ac:dyDescent="0.25">
      <c r="C124" s="130"/>
      <c r="E124" s="114"/>
      <c r="K124" s="111"/>
      <c r="L124" s="115"/>
      <c r="M124" s="111"/>
      <c r="N124" s="111"/>
      <c r="O124" s="111"/>
      <c r="P124" s="113"/>
      <c r="Q124" s="113"/>
      <c r="R124" s="113"/>
    </row>
    <row r="125" spans="3:18" s="112" customFormat="1" x14ac:dyDescent="0.25">
      <c r="C125" s="130"/>
      <c r="E125" s="114"/>
      <c r="K125" s="111"/>
      <c r="L125" s="115"/>
      <c r="M125" s="111"/>
      <c r="N125" s="111"/>
      <c r="O125" s="111"/>
      <c r="P125" s="113"/>
      <c r="Q125" s="113"/>
      <c r="R125" s="113"/>
    </row>
    <row r="126" spans="3:18" s="112" customFormat="1" x14ac:dyDescent="0.25">
      <c r="C126" s="130"/>
      <c r="E126" s="114"/>
      <c r="K126" s="111"/>
      <c r="L126" s="115"/>
      <c r="M126" s="111"/>
      <c r="N126" s="111"/>
      <c r="O126" s="111"/>
      <c r="P126" s="113"/>
      <c r="Q126" s="113"/>
      <c r="R126" s="113"/>
    </row>
    <row r="127" spans="3:18" s="112" customFormat="1" x14ac:dyDescent="0.25">
      <c r="C127" s="130"/>
      <c r="E127" s="114"/>
      <c r="K127" s="111"/>
      <c r="L127" s="115"/>
      <c r="M127" s="111"/>
      <c r="N127" s="111"/>
      <c r="O127" s="111"/>
      <c r="P127" s="113"/>
      <c r="Q127" s="113"/>
      <c r="R127" s="113"/>
    </row>
    <row r="128" spans="3:18" s="112" customFormat="1" x14ac:dyDescent="0.25">
      <c r="C128" s="130"/>
      <c r="E128" s="114"/>
      <c r="K128" s="111"/>
      <c r="L128" s="115"/>
      <c r="M128" s="111"/>
      <c r="N128" s="111"/>
      <c r="O128" s="111"/>
      <c r="P128" s="113"/>
      <c r="Q128" s="113"/>
      <c r="R128" s="113"/>
    </row>
    <row r="129" spans="3:18" s="112" customFormat="1" x14ac:dyDescent="0.25">
      <c r="C129" s="130"/>
      <c r="E129" s="114"/>
      <c r="K129" s="111"/>
      <c r="L129" s="115"/>
      <c r="M129" s="111"/>
      <c r="N129" s="111"/>
      <c r="O129" s="111"/>
      <c r="P129" s="113"/>
      <c r="Q129" s="113"/>
      <c r="R129" s="113"/>
    </row>
    <row r="130" spans="3:18" s="112" customFormat="1" x14ac:dyDescent="0.25">
      <c r="C130" s="130"/>
      <c r="E130" s="114"/>
      <c r="K130" s="111"/>
      <c r="L130" s="115"/>
      <c r="M130" s="111"/>
      <c r="N130" s="111"/>
      <c r="O130" s="111"/>
      <c r="P130" s="113"/>
      <c r="Q130" s="113"/>
      <c r="R130" s="113"/>
    </row>
    <row r="131" spans="3:18" s="112" customFormat="1" x14ac:dyDescent="0.25">
      <c r="C131" s="130"/>
      <c r="E131" s="114"/>
      <c r="K131" s="111"/>
      <c r="L131" s="115"/>
      <c r="M131" s="111"/>
      <c r="N131" s="111"/>
      <c r="O131" s="111"/>
      <c r="P131" s="113"/>
      <c r="Q131" s="113"/>
      <c r="R131" s="113"/>
    </row>
    <row r="132" spans="3:18" s="112" customFormat="1" x14ac:dyDescent="0.25">
      <c r="C132" s="130"/>
      <c r="E132" s="114"/>
      <c r="K132" s="111"/>
      <c r="L132" s="115"/>
      <c r="M132" s="111"/>
      <c r="N132" s="111"/>
      <c r="O132" s="111"/>
      <c r="P132" s="113"/>
      <c r="Q132" s="113"/>
      <c r="R132" s="113"/>
    </row>
    <row r="133" spans="3:18" s="112" customFormat="1" x14ac:dyDescent="0.25">
      <c r="C133" s="130"/>
      <c r="E133" s="114"/>
      <c r="K133" s="111"/>
      <c r="L133" s="115"/>
      <c r="M133" s="111"/>
      <c r="N133" s="111"/>
      <c r="O133" s="111"/>
      <c r="P133" s="113"/>
      <c r="Q133" s="113"/>
      <c r="R133" s="113"/>
    </row>
    <row r="134" spans="3:18" s="112" customFormat="1" x14ac:dyDescent="0.25">
      <c r="C134" s="130"/>
      <c r="E134" s="114"/>
      <c r="K134" s="111"/>
      <c r="L134" s="115"/>
      <c r="M134" s="111"/>
      <c r="N134" s="111"/>
      <c r="O134" s="111"/>
      <c r="P134" s="113"/>
      <c r="Q134" s="113"/>
      <c r="R134" s="113"/>
    </row>
    <row r="135" spans="3:18" s="112" customFormat="1" x14ac:dyDescent="0.25">
      <c r="C135" s="130"/>
      <c r="E135" s="114"/>
      <c r="K135" s="111"/>
      <c r="L135" s="115"/>
      <c r="M135" s="111"/>
      <c r="N135" s="111"/>
      <c r="O135" s="111"/>
      <c r="P135" s="113"/>
      <c r="Q135" s="113"/>
      <c r="R135" s="113"/>
    </row>
    <row r="136" spans="3:18" s="112" customFormat="1" x14ac:dyDescent="0.25">
      <c r="C136" s="130"/>
      <c r="E136" s="114"/>
      <c r="K136" s="111"/>
      <c r="L136" s="115"/>
      <c r="M136" s="111"/>
      <c r="N136" s="111"/>
      <c r="O136" s="111"/>
      <c r="P136" s="113"/>
      <c r="Q136" s="113"/>
      <c r="R136" s="113"/>
    </row>
    <row r="137" spans="3:18" s="112" customFormat="1" x14ac:dyDescent="0.25">
      <c r="C137" s="130"/>
      <c r="E137" s="114"/>
      <c r="K137" s="111"/>
      <c r="L137" s="115"/>
      <c r="M137" s="111"/>
      <c r="N137" s="111"/>
      <c r="O137" s="111"/>
      <c r="P137" s="113"/>
      <c r="Q137" s="113"/>
      <c r="R137" s="113"/>
    </row>
    <row r="138" spans="3:18" s="112" customFormat="1" x14ac:dyDescent="0.25">
      <c r="C138" s="130"/>
      <c r="E138" s="114"/>
      <c r="K138" s="111"/>
      <c r="L138" s="115"/>
      <c r="M138" s="111"/>
      <c r="N138" s="111"/>
      <c r="O138" s="111"/>
      <c r="P138" s="113"/>
      <c r="Q138" s="113"/>
      <c r="R138" s="113"/>
    </row>
    <row r="139" spans="3:18" s="112" customFormat="1" x14ac:dyDescent="0.25">
      <c r="C139" s="130"/>
      <c r="E139" s="114"/>
      <c r="K139" s="111"/>
      <c r="L139" s="115"/>
      <c r="M139" s="111"/>
      <c r="N139" s="111"/>
      <c r="O139" s="111"/>
      <c r="P139" s="113"/>
      <c r="Q139" s="113"/>
      <c r="R139" s="113"/>
    </row>
    <row r="140" spans="3:18" s="112" customFormat="1" x14ac:dyDescent="0.25">
      <c r="C140" s="130"/>
      <c r="E140" s="114"/>
      <c r="K140" s="111"/>
      <c r="L140" s="115"/>
      <c r="M140" s="111"/>
      <c r="N140" s="111"/>
      <c r="O140" s="111"/>
      <c r="P140" s="113"/>
      <c r="Q140" s="113"/>
      <c r="R140" s="113"/>
    </row>
    <row r="141" spans="3:18" s="112" customFormat="1" x14ac:dyDescent="0.25">
      <c r="C141" s="130"/>
      <c r="E141" s="114"/>
      <c r="K141" s="111"/>
      <c r="L141" s="115"/>
      <c r="M141" s="111"/>
      <c r="N141" s="111"/>
      <c r="O141" s="111"/>
      <c r="P141" s="113"/>
      <c r="Q141" s="113"/>
      <c r="R141" s="113"/>
    </row>
    <row r="142" spans="3:18" s="112" customFormat="1" x14ac:dyDescent="0.25">
      <c r="C142" s="130"/>
      <c r="E142" s="114"/>
      <c r="K142" s="111"/>
      <c r="L142" s="115"/>
      <c r="M142" s="111"/>
      <c r="N142" s="111"/>
      <c r="O142" s="111"/>
      <c r="P142" s="113"/>
      <c r="Q142" s="113"/>
      <c r="R142" s="113"/>
    </row>
    <row r="143" spans="3:18" s="112" customFormat="1" x14ac:dyDescent="0.25">
      <c r="C143" s="130"/>
      <c r="E143" s="114"/>
      <c r="K143" s="111"/>
      <c r="L143" s="115"/>
      <c r="M143" s="111"/>
      <c r="N143" s="111"/>
      <c r="O143" s="111"/>
      <c r="P143" s="113"/>
      <c r="Q143" s="113"/>
      <c r="R143" s="113"/>
    </row>
    <row r="144" spans="3:18" s="112" customFormat="1" x14ac:dyDescent="0.25">
      <c r="C144" s="130"/>
      <c r="E144" s="114"/>
      <c r="K144" s="111"/>
      <c r="L144" s="115"/>
      <c r="M144" s="111"/>
      <c r="N144" s="111"/>
      <c r="O144" s="111"/>
      <c r="P144" s="113"/>
      <c r="Q144" s="113"/>
      <c r="R144" s="113"/>
    </row>
    <row r="145" spans="3:18" s="112" customFormat="1" x14ac:dyDescent="0.25">
      <c r="C145" s="130"/>
      <c r="E145" s="114"/>
      <c r="K145" s="111"/>
      <c r="L145" s="115"/>
      <c r="M145" s="111"/>
      <c r="N145" s="111"/>
      <c r="O145" s="111"/>
      <c r="P145" s="113"/>
      <c r="Q145" s="113"/>
      <c r="R145" s="113"/>
    </row>
    <row r="146" spans="3:18" s="112" customFormat="1" x14ac:dyDescent="0.25">
      <c r="C146" s="130"/>
      <c r="E146" s="114"/>
      <c r="K146" s="111"/>
      <c r="L146" s="115"/>
      <c r="M146" s="111"/>
      <c r="N146" s="111"/>
      <c r="O146" s="111"/>
      <c r="P146" s="113"/>
      <c r="Q146" s="113"/>
      <c r="R146" s="113"/>
    </row>
    <row r="147" spans="3:18" s="112" customFormat="1" x14ac:dyDescent="0.25">
      <c r="C147" s="130"/>
      <c r="E147" s="114"/>
      <c r="K147" s="111"/>
      <c r="L147" s="115"/>
      <c r="M147" s="111"/>
      <c r="N147" s="111"/>
      <c r="O147" s="111"/>
      <c r="P147" s="113"/>
      <c r="Q147" s="113"/>
      <c r="R147" s="113"/>
    </row>
    <row r="148" spans="3:18" s="112" customFormat="1" x14ac:dyDescent="0.25">
      <c r="C148" s="130"/>
      <c r="E148" s="114"/>
      <c r="K148" s="111"/>
      <c r="L148" s="115"/>
      <c r="M148" s="111"/>
      <c r="N148" s="111"/>
      <c r="O148" s="111"/>
      <c r="P148" s="113"/>
      <c r="Q148" s="113"/>
      <c r="R148" s="113"/>
    </row>
    <row r="149" spans="3:18" s="112" customFormat="1" x14ac:dyDescent="0.25">
      <c r="C149" s="130"/>
      <c r="E149" s="114"/>
      <c r="K149" s="111"/>
      <c r="L149" s="115"/>
      <c r="M149" s="111"/>
      <c r="N149" s="111"/>
      <c r="O149" s="111"/>
      <c r="P149" s="113"/>
      <c r="Q149" s="113"/>
      <c r="R149" s="113"/>
    </row>
    <row r="150" spans="3:18" s="112" customFormat="1" x14ac:dyDescent="0.25">
      <c r="C150" s="130"/>
      <c r="E150" s="114"/>
      <c r="K150" s="111"/>
      <c r="L150" s="115"/>
      <c r="M150" s="111"/>
      <c r="N150" s="111"/>
      <c r="O150" s="111"/>
      <c r="P150" s="113"/>
      <c r="Q150" s="113"/>
      <c r="R150" s="113"/>
    </row>
    <row r="151" spans="3:18" s="112" customFormat="1" x14ac:dyDescent="0.25">
      <c r="C151" s="130"/>
      <c r="E151" s="114"/>
      <c r="K151" s="111"/>
      <c r="L151" s="115"/>
      <c r="M151" s="111"/>
      <c r="N151" s="111"/>
      <c r="O151" s="111"/>
      <c r="P151" s="113"/>
      <c r="Q151" s="113"/>
      <c r="R151" s="113"/>
    </row>
    <row r="152" spans="3:18" s="112" customFormat="1" x14ac:dyDescent="0.25">
      <c r="C152" s="130"/>
      <c r="E152" s="114"/>
      <c r="K152" s="111"/>
      <c r="L152" s="115"/>
      <c r="M152" s="111"/>
      <c r="N152" s="111"/>
      <c r="O152" s="111"/>
      <c r="P152" s="113"/>
      <c r="Q152" s="113"/>
      <c r="R152" s="113"/>
    </row>
    <row r="153" spans="3:18" s="112" customFormat="1" x14ac:dyDescent="0.25">
      <c r="C153" s="130"/>
      <c r="E153" s="114"/>
      <c r="K153" s="111"/>
      <c r="L153" s="115"/>
      <c r="M153" s="111"/>
      <c r="N153" s="111"/>
      <c r="O153" s="111"/>
      <c r="P153" s="113"/>
      <c r="Q153" s="113"/>
      <c r="R153" s="113"/>
    </row>
    <row r="154" spans="3:18" s="112" customFormat="1" x14ac:dyDescent="0.25">
      <c r="C154" s="130"/>
      <c r="E154" s="114"/>
      <c r="K154" s="111"/>
      <c r="L154" s="115"/>
      <c r="M154" s="111"/>
      <c r="N154" s="111"/>
      <c r="O154" s="111"/>
      <c r="P154" s="113"/>
      <c r="Q154" s="113"/>
      <c r="R154" s="113"/>
    </row>
    <row r="155" spans="3:18" s="112" customFormat="1" x14ac:dyDescent="0.25">
      <c r="C155" s="130"/>
      <c r="E155" s="114"/>
      <c r="K155" s="111"/>
      <c r="L155" s="115"/>
      <c r="M155" s="111"/>
      <c r="N155" s="111"/>
      <c r="O155" s="111"/>
      <c r="P155" s="113"/>
      <c r="Q155" s="113"/>
      <c r="R155" s="113"/>
    </row>
    <row r="156" spans="3:18" s="112" customFormat="1" x14ac:dyDescent="0.25">
      <c r="C156" s="130"/>
      <c r="E156" s="114"/>
      <c r="K156" s="111"/>
      <c r="L156" s="115"/>
      <c r="M156" s="111"/>
      <c r="N156" s="111"/>
      <c r="O156" s="111"/>
      <c r="P156" s="113"/>
      <c r="Q156" s="113"/>
      <c r="R156" s="113"/>
    </row>
    <row r="157" spans="3:18" s="112" customFormat="1" x14ac:dyDescent="0.25">
      <c r="C157" s="130"/>
      <c r="E157" s="114"/>
      <c r="K157" s="111"/>
      <c r="L157" s="115"/>
      <c r="M157" s="111"/>
      <c r="N157" s="111"/>
      <c r="O157" s="111"/>
      <c r="P157" s="113"/>
      <c r="Q157" s="113"/>
      <c r="R157" s="113"/>
    </row>
    <row r="158" spans="3:18" s="112" customFormat="1" x14ac:dyDescent="0.25">
      <c r="C158" s="130"/>
      <c r="E158" s="114"/>
      <c r="K158" s="111"/>
      <c r="L158" s="115"/>
      <c r="M158" s="111"/>
      <c r="N158" s="111"/>
      <c r="O158" s="111"/>
      <c r="P158" s="113"/>
      <c r="Q158" s="113"/>
      <c r="R158" s="113"/>
    </row>
    <row r="159" spans="3:18" s="112" customFormat="1" x14ac:dyDescent="0.25">
      <c r="C159" s="130"/>
      <c r="E159" s="114"/>
      <c r="K159" s="111"/>
      <c r="L159" s="115"/>
      <c r="M159" s="111"/>
      <c r="N159" s="111"/>
      <c r="O159" s="111"/>
      <c r="P159" s="113"/>
      <c r="Q159" s="113"/>
      <c r="R159" s="113"/>
    </row>
    <row r="160" spans="3:18" s="112" customFormat="1" x14ac:dyDescent="0.25">
      <c r="C160" s="130"/>
      <c r="E160" s="114"/>
      <c r="K160" s="111"/>
      <c r="L160" s="115"/>
      <c r="M160" s="111"/>
      <c r="N160" s="111"/>
      <c r="O160" s="111"/>
      <c r="P160" s="113"/>
      <c r="Q160" s="113"/>
      <c r="R160" s="113"/>
    </row>
    <row r="161" spans="3:18" s="112" customFormat="1" x14ac:dyDescent="0.25">
      <c r="C161" s="130"/>
      <c r="E161" s="114"/>
      <c r="K161" s="111"/>
      <c r="L161" s="115"/>
      <c r="M161" s="111"/>
      <c r="N161" s="111"/>
      <c r="O161" s="111"/>
      <c r="P161" s="113"/>
      <c r="Q161" s="113"/>
      <c r="R161" s="113"/>
    </row>
    <row r="162" spans="3:18" s="112" customFormat="1" x14ac:dyDescent="0.25">
      <c r="C162" s="130"/>
      <c r="E162" s="114"/>
      <c r="K162" s="111"/>
      <c r="L162" s="115"/>
      <c r="M162" s="111"/>
      <c r="N162" s="111"/>
      <c r="O162" s="111"/>
      <c r="P162" s="113"/>
      <c r="Q162" s="113"/>
      <c r="R162" s="113"/>
    </row>
    <row r="163" spans="3:18" s="112" customFormat="1" x14ac:dyDescent="0.25">
      <c r="C163" s="130"/>
      <c r="E163" s="114"/>
      <c r="K163" s="111"/>
      <c r="L163" s="115"/>
      <c r="M163" s="111"/>
      <c r="N163" s="111"/>
      <c r="O163" s="111"/>
      <c r="P163" s="113"/>
      <c r="Q163" s="113"/>
      <c r="R163" s="113"/>
    </row>
    <row r="164" spans="3:18" s="112" customFormat="1" x14ac:dyDescent="0.25">
      <c r="C164" s="130"/>
      <c r="E164" s="114"/>
      <c r="K164" s="111"/>
      <c r="L164" s="115"/>
      <c r="M164" s="111"/>
      <c r="N164" s="111"/>
      <c r="O164" s="111"/>
      <c r="P164" s="113"/>
      <c r="Q164" s="113"/>
      <c r="R164" s="113"/>
    </row>
    <row r="165" spans="3:18" s="112" customFormat="1" x14ac:dyDescent="0.25">
      <c r="C165" s="130"/>
      <c r="E165" s="114"/>
      <c r="K165" s="111"/>
      <c r="L165" s="115"/>
      <c r="M165" s="111"/>
      <c r="N165" s="111"/>
      <c r="O165" s="111"/>
      <c r="P165" s="113"/>
      <c r="Q165" s="113"/>
      <c r="R165" s="113"/>
    </row>
    <row r="166" spans="3:18" s="112" customFormat="1" x14ac:dyDescent="0.25">
      <c r="C166" s="130"/>
      <c r="E166" s="114"/>
      <c r="K166" s="111"/>
      <c r="L166" s="115"/>
      <c r="M166" s="111"/>
      <c r="N166" s="111"/>
      <c r="O166" s="111"/>
      <c r="P166" s="113"/>
      <c r="Q166" s="113"/>
      <c r="R166" s="113"/>
    </row>
    <row r="167" spans="3:18" s="112" customFormat="1" x14ac:dyDescent="0.25">
      <c r="C167" s="130"/>
      <c r="E167" s="114"/>
      <c r="K167" s="111"/>
      <c r="L167" s="115"/>
      <c r="M167" s="111"/>
      <c r="N167" s="111"/>
      <c r="O167" s="111"/>
      <c r="P167" s="113"/>
      <c r="Q167" s="113"/>
      <c r="R167" s="113"/>
    </row>
    <row r="168" spans="3:18" s="112" customFormat="1" x14ac:dyDescent="0.25">
      <c r="C168" s="130"/>
      <c r="E168" s="114"/>
      <c r="K168" s="111"/>
      <c r="L168" s="115"/>
      <c r="M168" s="111"/>
      <c r="N168" s="111"/>
      <c r="O168" s="111"/>
      <c r="P168" s="113"/>
      <c r="Q168" s="113"/>
      <c r="R168" s="113"/>
    </row>
    <row r="169" spans="3:18" s="112" customFormat="1" x14ac:dyDescent="0.25">
      <c r="C169" s="130"/>
      <c r="E169" s="114"/>
      <c r="K169" s="111"/>
      <c r="L169" s="115"/>
      <c r="M169" s="111"/>
      <c r="N169" s="111"/>
      <c r="O169" s="111"/>
      <c r="P169" s="113"/>
      <c r="Q169" s="113"/>
      <c r="R169" s="113"/>
    </row>
    <row r="170" spans="3:18" s="112" customFormat="1" x14ac:dyDescent="0.25">
      <c r="C170" s="130"/>
      <c r="E170" s="114"/>
      <c r="K170" s="111"/>
      <c r="L170" s="115"/>
      <c r="M170" s="111"/>
      <c r="N170" s="111"/>
      <c r="O170" s="111"/>
      <c r="P170" s="113"/>
      <c r="Q170" s="113"/>
      <c r="R170" s="113"/>
    </row>
    <row r="171" spans="3:18" s="112" customFormat="1" x14ac:dyDescent="0.25">
      <c r="C171" s="130"/>
      <c r="E171" s="114"/>
      <c r="K171" s="111"/>
      <c r="L171" s="115"/>
      <c r="M171" s="111"/>
      <c r="N171" s="111"/>
      <c r="O171" s="111"/>
      <c r="P171" s="113"/>
      <c r="Q171" s="113"/>
      <c r="R171" s="113"/>
    </row>
    <row r="172" spans="3:18" s="112" customFormat="1" x14ac:dyDescent="0.25">
      <c r="C172" s="130"/>
      <c r="E172" s="114"/>
      <c r="K172" s="111"/>
      <c r="L172" s="115"/>
      <c r="M172" s="111"/>
      <c r="N172" s="111"/>
      <c r="O172" s="111"/>
      <c r="P172" s="113"/>
      <c r="Q172" s="113"/>
      <c r="R172" s="113"/>
    </row>
    <row r="173" spans="3:18" s="112" customFormat="1" x14ac:dyDescent="0.25">
      <c r="C173" s="130"/>
      <c r="E173" s="114"/>
      <c r="K173" s="111"/>
      <c r="L173" s="115"/>
      <c r="M173" s="111"/>
      <c r="N173" s="111"/>
      <c r="O173" s="111"/>
      <c r="P173" s="113"/>
      <c r="Q173" s="113"/>
      <c r="R173" s="113"/>
    </row>
    <row r="174" spans="3:18" s="112" customFormat="1" x14ac:dyDescent="0.25">
      <c r="C174" s="130"/>
      <c r="E174" s="114"/>
      <c r="K174" s="111"/>
      <c r="L174" s="115"/>
      <c r="M174" s="111"/>
      <c r="N174" s="111"/>
      <c r="O174" s="111"/>
      <c r="P174" s="113"/>
      <c r="Q174" s="113"/>
      <c r="R174" s="113"/>
    </row>
    <row r="175" spans="3:18" s="112" customFormat="1" x14ac:dyDescent="0.25">
      <c r="C175" s="130"/>
      <c r="E175" s="114"/>
      <c r="K175" s="111"/>
      <c r="L175" s="115"/>
      <c r="M175" s="111"/>
      <c r="N175" s="111"/>
      <c r="O175" s="111"/>
      <c r="P175" s="113"/>
      <c r="Q175" s="113"/>
      <c r="R175" s="113"/>
    </row>
    <row r="176" spans="3:18" s="112" customFormat="1" x14ac:dyDescent="0.25">
      <c r="C176" s="130"/>
      <c r="E176" s="114"/>
      <c r="K176" s="111"/>
      <c r="L176" s="115"/>
      <c r="M176" s="111"/>
      <c r="N176" s="111"/>
      <c r="O176" s="111"/>
      <c r="P176" s="113"/>
      <c r="Q176" s="113"/>
      <c r="R176" s="113"/>
    </row>
    <row r="177" spans="3:18" s="112" customFormat="1" x14ac:dyDescent="0.25">
      <c r="C177" s="130"/>
      <c r="E177" s="114"/>
      <c r="K177" s="111"/>
      <c r="L177" s="115"/>
      <c r="M177" s="111"/>
      <c r="N177" s="111"/>
      <c r="O177" s="111"/>
      <c r="P177" s="113"/>
      <c r="Q177" s="113"/>
      <c r="R177" s="113"/>
    </row>
    <row r="178" spans="3:18" s="112" customFormat="1" x14ac:dyDescent="0.25">
      <c r="C178" s="130"/>
      <c r="E178" s="114"/>
      <c r="K178" s="111"/>
      <c r="L178" s="115"/>
      <c r="M178" s="111"/>
      <c r="N178" s="111"/>
      <c r="O178" s="111"/>
      <c r="P178" s="113"/>
      <c r="Q178" s="113"/>
      <c r="R178" s="113"/>
    </row>
    <row r="179" spans="3:18" s="112" customFormat="1" x14ac:dyDescent="0.25">
      <c r="C179" s="130"/>
      <c r="E179" s="114"/>
      <c r="K179" s="111"/>
      <c r="L179" s="115"/>
      <c r="M179" s="111"/>
      <c r="N179" s="111"/>
      <c r="O179" s="111"/>
      <c r="P179" s="113"/>
      <c r="Q179" s="113"/>
      <c r="R179" s="113"/>
    </row>
    <row r="180" spans="3:18" s="112" customFormat="1" x14ac:dyDescent="0.25">
      <c r="C180" s="130"/>
      <c r="E180" s="114"/>
      <c r="K180" s="111"/>
      <c r="L180" s="115"/>
      <c r="M180" s="111"/>
      <c r="N180" s="111"/>
      <c r="O180" s="111"/>
      <c r="P180" s="113"/>
      <c r="Q180" s="113"/>
      <c r="R180" s="113"/>
    </row>
    <row r="181" spans="3:18" s="112" customFormat="1" x14ac:dyDescent="0.25">
      <c r="C181" s="130"/>
      <c r="E181" s="114"/>
      <c r="K181" s="111"/>
      <c r="L181" s="115"/>
      <c r="M181" s="111"/>
      <c r="N181" s="111"/>
      <c r="O181" s="111"/>
      <c r="P181" s="113"/>
      <c r="Q181" s="113"/>
      <c r="R181" s="113"/>
    </row>
    <row r="182" spans="3:18" s="112" customFormat="1" x14ac:dyDescent="0.25">
      <c r="C182" s="130"/>
      <c r="E182" s="114"/>
      <c r="K182" s="111"/>
      <c r="L182" s="115"/>
      <c r="M182" s="111"/>
      <c r="N182" s="111"/>
      <c r="O182" s="111"/>
      <c r="P182" s="113"/>
      <c r="Q182" s="113"/>
      <c r="R182" s="113"/>
    </row>
    <row r="183" spans="3:18" s="112" customFormat="1" x14ac:dyDescent="0.25">
      <c r="C183" s="130"/>
      <c r="E183" s="114"/>
      <c r="K183" s="111"/>
      <c r="L183" s="115"/>
      <c r="M183" s="111"/>
      <c r="N183" s="111"/>
      <c r="O183" s="111"/>
      <c r="P183" s="113"/>
      <c r="Q183" s="113"/>
      <c r="R183" s="113"/>
    </row>
    <row r="184" spans="3:18" s="112" customFormat="1" x14ac:dyDescent="0.25">
      <c r="C184" s="130"/>
      <c r="E184" s="114"/>
      <c r="K184" s="111"/>
      <c r="L184" s="115"/>
      <c r="M184" s="111"/>
      <c r="N184" s="111"/>
      <c r="O184" s="111"/>
      <c r="P184" s="113"/>
      <c r="Q184" s="113"/>
      <c r="R184" s="113"/>
    </row>
    <row r="185" spans="3:18" s="112" customFormat="1" x14ac:dyDescent="0.25">
      <c r="C185" s="130"/>
      <c r="E185" s="114"/>
      <c r="K185" s="111"/>
      <c r="L185" s="115"/>
      <c r="M185" s="111"/>
      <c r="N185" s="111"/>
      <c r="O185" s="111"/>
      <c r="P185" s="113"/>
      <c r="Q185" s="113"/>
      <c r="R185" s="113"/>
    </row>
    <row r="186" spans="3:18" s="112" customFormat="1" x14ac:dyDescent="0.25">
      <c r="C186" s="130"/>
      <c r="E186" s="114"/>
      <c r="K186" s="111"/>
      <c r="L186" s="115"/>
      <c r="M186" s="111"/>
      <c r="N186" s="111"/>
      <c r="O186" s="111"/>
      <c r="P186" s="113"/>
      <c r="Q186" s="113"/>
      <c r="R186" s="113"/>
    </row>
    <row r="187" spans="3:18" s="112" customFormat="1" x14ac:dyDescent="0.25">
      <c r="C187" s="130"/>
      <c r="E187" s="114"/>
      <c r="K187" s="111"/>
      <c r="L187" s="115"/>
      <c r="M187" s="111"/>
      <c r="N187" s="111"/>
      <c r="O187" s="111"/>
      <c r="P187" s="113"/>
      <c r="Q187" s="113"/>
      <c r="R187" s="113"/>
    </row>
    <row r="188" spans="3:18" s="112" customFormat="1" x14ac:dyDescent="0.25">
      <c r="C188" s="130"/>
      <c r="E188" s="114"/>
      <c r="K188" s="111"/>
      <c r="L188" s="115"/>
      <c r="M188" s="111"/>
      <c r="N188" s="111"/>
      <c r="O188" s="111"/>
      <c r="P188" s="113"/>
      <c r="Q188" s="113"/>
      <c r="R188" s="113"/>
    </row>
    <row r="189" spans="3:18" s="112" customFormat="1" x14ac:dyDescent="0.25">
      <c r="C189" s="130"/>
      <c r="E189" s="114"/>
      <c r="K189" s="111"/>
      <c r="L189" s="115"/>
      <c r="M189" s="111"/>
      <c r="N189" s="111"/>
      <c r="O189" s="111"/>
      <c r="P189" s="113"/>
      <c r="Q189" s="113"/>
      <c r="R189" s="113"/>
    </row>
    <row r="190" spans="3:18" s="112" customFormat="1" x14ac:dyDescent="0.25">
      <c r="C190" s="130"/>
      <c r="E190" s="114"/>
      <c r="K190" s="111"/>
      <c r="L190" s="115"/>
      <c r="M190" s="111"/>
      <c r="N190" s="111"/>
      <c r="O190" s="111"/>
      <c r="P190" s="113"/>
      <c r="Q190" s="113"/>
      <c r="R190" s="113"/>
    </row>
    <row r="191" spans="3:18" s="112" customFormat="1" x14ac:dyDescent="0.25">
      <c r="C191" s="130"/>
      <c r="E191" s="114"/>
      <c r="K191" s="111"/>
      <c r="L191" s="115"/>
      <c r="M191" s="111"/>
      <c r="N191" s="111"/>
      <c r="O191" s="111"/>
      <c r="P191" s="113"/>
      <c r="Q191" s="113"/>
      <c r="R191" s="113"/>
    </row>
    <row r="192" spans="3:18" s="112" customFormat="1" x14ac:dyDescent="0.25">
      <c r="C192" s="130"/>
      <c r="E192" s="114"/>
      <c r="K192" s="111"/>
      <c r="L192" s="115"/>
      <c r="M192" s="111"/>
      <c r="N192" s="111"/>
      <c r="O192" s="111"/>
      <c r="P192" s="113"/>
      <c r="Q192" s="113"/>
      <c r="R192" s="113"/>
    </row>
    <row r="193" spans="3:18" s="112" customFormat="1" x14ac:dyDescent="0.25">
      <c r="C193" s="130"/>
      <c r="E193" s="114"/>
      <c r="K193" s="111"/>
      <c r="L193" s="115"/>
      <c r="M193" s="111"/>
      <c r="N193" s="111"/>
      <c r="O193" s="111"/>
      <c r="P193" s="113"/>
      <c r="Q193" s="113"/>
      <c r="R193" s="113"/>
    </row>
    <row r="194" spans="3:18" s="112" customFormat="1" x14ac:dyDescent="0.25">
      <c r="C194" s="130"/>
      <c r="E194" s="114"/>
      <c r="K194" s="111"/>
      <c r="L194" s="115"/>
      <c r="M194" s="111"/>
      <c r="N194" s="111"/>
      <c r="O194" s="111"/>
      <c r="P194" s="113"/>
      <c r="Q194" s="113"/>
      <c r="R194" s="113"/>
    </row>
    <row r="195" spans="3:18" s="112" customFormat="1" x14ac:dyDescent="0.25">
      <c r="C195" s="130"/>
      <c r="E195" s="114"/>
      <c r="K195" s="111"/>
      <c r="L195" s="115"/>
      <c r="M195" s="111"/>
      <c r="N195" s="111"/>
      <c r="O195" s="111"/>
      <c r="P195" s="113"/>
      <c r="Q195" s="113"/>
      <c r="R195" s="113"/>
    </row>
    <row r="196" spans="3:18" s="112" customFormat="1" x14ac:dyDescent="0.25">
      <c r="C196" s="130"/>
      <c r="E196" s="114"/>
      <c r="K196" s="111"/>
      <c r="L196" s="115"/>
      <c r="M196" s="111"/>
      <c r="N196" s="111"/>
      <c r="O196" s="111"/>
      <c r="P196" s="113"/>
      <c r="Q196" s="113"/>
      <c r="R196" s="113"/>
    </row>
    <row r="197" spans="3:18" s="112" customFormat="1" x14ac:dyDescent="0.25">
      <c r="C197" s="130"/>
      <c r="E197" s="114"/>
      <c r="K197" s="111"/>
      <c r="L197" s="115"/>
      <c r="M197" s="111"/>
      <c r="N197" s="111"/>
      <c r="O197" s="111"/>
      <c r="P197" s="113"/>
      <c r="Q197" s="113"/>
      <c r="R197" s="113"/>
    </row>
    <row r="198" spans="3:18" s="112" customFormat="1" x14ac:dyDescent="0.25">
      <c r="C198" s="130"/>
      <c r="E198" s="114"/>
      <c r="K198" s="111"/>
      <c r="L198" s="115"/>
      <c r="M198" s="111"/>
      <c r="N198" s="111"/>
      <c r="O198" s="111"/>
      <c r="P198" s="113"/>
      <c r="Q198" s="113"/>
      <c r="R198" s="113"/>
    </row>
    <row r="199" spans="3:18" s="112" customFormat="1" x14ac:dyDescent="0.25">
      <c r="C199" s="130"/>
      <c r="E199" s="114"/>
      <c r="K199" s="111"/>
      <c r="L199" s="115"/>
      <c r="M199" s="111"/>
      <c r="N199" s="111"/>
      <c r="O199" s="111"/>
      <c r="P199" s="113"/>
      <c r="Q199" s="113"/>
      <c r="R199" s="113"/>
    </row>
    <row r="200" spans="3:18" s="112" customFormat="1" x14ac:dyDescent="0.25">
      <c r="C200" s="130"/>
      <c r="E200" s="114"/>
      <c r="K200" s="111"/>
      <c r="L200" s="115"/>
      <c r="M200" s="111"/>
      <c r="N200" s="111"/>
      <c r="O200" s="111"/>
      <c r="P200" s="113"/>
      <c r="Q200" s="113"/>
      <c r="R200" s="113"/>
    </row>
    <row r="201" spans="3:18" s="112" customFormat="1" x14ac:dyDescent="0.25">
      <c r="C201" s="130"/>
      <c r="E201" s="114"/>
      <c r="K201" s="111"/>
      <c r="L201" s="115"/>
      <c r="M201" s="111"/>
      <c r="N201" s="111"/>
      <c r="O201" s="111"/>
      <c r="P201" s="113"/>
      <c r="Q201" s="113"/>
      <c r="R201" s="113"/>
    </row>
    <row r="202" spans="3:18" s="112" customFormat="1" x14ac:dyDescent="0.25">
      <c r="C202" s="130"/>
      <c r="E202" s="114"/>
      <c r="K202" s="111"/>
      <c r="L202" s="115"/>
      <c r="M202" s="111"/>
      <c r="N202" s="111"/>
      <c r="O202" s="111"/>
      <c r="P202" s="113"/>
      <c r="Q202" s="113"/>
      <c r="R202" s="113"/>
    </row>
    <row r="203" spans="3:18" s="112" customFormat="1" x14ac:dyDescent="0.25">
      <c r="C203" s="130"/>
      <c r="E203" s="114"/>
      <c r="K203" s="111"/>
      <c r="L203" s="115"/>
      <c r="M203" s="111"/>
      <c r="N203" s="111"/>
      <c r="O203" s="111"/>
      <c r="P203" s="113"/>
      <c r="Q203" s="113"/>
      <c r="R203" s="113"/>
    </row>
    <row r="204" spans="3:18" s="112" customFormat="1" x14ac:dyDescent="0.25">
      <c r="C204" s="130"/>
      <c r="E204" s="114"/>
      <c r="K204" s="111"/>
      <c r="L204" s="115"/>
      <c r="M204" s="111"/>
      <c r="N204" s="111"/>
      <c r="O204" s="111"/>
      <c r="P204" s="113"/>
      <c r="Q204" s="113"/>
      <c r="R204" s="113"/>
    </row>
    <row r="205" spans="3:18" s="112" customFormat="1" x14ac:dyDescent="0.25">
      <c r="C205" s="130"/>
      <c r="E205" s="114"/>
      <c r="K205" s="111"/>
      <c r="L205" s="115"/>
      <c r="M205" s="111"/>
      <c r="N205" s="111"/>
      <c r="O205" s="111"/>
      <c r="P205" s="113"/>
      <c r="Q205" s="113"/>
      <c r="R205" s="113"/>
    </row>
    <row r="206" spans="3:18" s="112" customFormat="1" x14ac:dyDescent="0.25">
      <c r="C206" s="130"/>
      <c r="E206" s="114"/>
      <c r="K206" s="111"/>
      <c r="L206" s="115"/>
      <c r="M206" s="111"/>
      <c r="N206" s="111"/>
      <c r="O206" s="111"/>
      <c r="P206" s="113"/>
      <c r="Q206" s="113"/>
      <c r="R206" s="113"/>
    </row>
    <row r="207" spans="3:18" s="112" customFormat="1" x14ac:dyDescent="0.25">
      <c r="C207" s="130"/>
      <c r="E207" s="114"/>
      <c r="K207" s="111"/>
      <c r="L207" s="115"/>
      <c r="M207" s="111"/>
      <c r="N207" s="111"/>
      <c r="O207" s="111"/>
      <c r="P207" s="113"/>
      <c r="Q207" s="113"/>
      <c r="R207" s="113"/>
    </row>
    <row r="208" spans="3:18" s="112" customFormat="1" x14ac:dyDescent="0.25">
      <c r="C208" s="130"/>
      <c r="E208" s="114"/>
      <c r="K208" s="111"/>
      <c r="L208" s="115"/>
      <c r="M208" s="111"/>
      <c r="N208" s="111"/>
      <c r="O208" s="111"/>
      <c r="P208" s="113"/>
      <c r="Q208" s="113"/>
      <c r="R208" s="113"/>
    </row>
    <row r="209" spans="3:18" s="112" customFormat="1" x14ac:dyDescent="0.25">
      <c r="C209" s="130"/>
      <c r="E209" s="114"/>
      <c r="K209" s="111"/>
      <c r="L209" s="115"/>
      <c r="M209" s="111"/>
      <c r="N209" s="111"/>
      <c r="O209" s="111"/>
      <c r="P209" s="113"/>
      <c r="Q209" s="113"/>
      <c r="R209" s="113"/>
    </row>
    <row r="210" spans="3:18" s="112" customFormat="1" x14ac:dyDescent="0.25">
      <c r="C210" s="130"/>
      <c r="E210" s="114"/>
      <c r="K210" s="111"/>
      <c r="L210" s="115"/>
      <c r="M210" s="111"/>
      <c r="N210" s="111"/>
      <c r="O210" s="111"/>
      <c r="P210" s="113"/>
      <c r="Q210" s="113"/>
      <c r="R210" s="113"/>
    </row>
    <row r="211" spans="3:18" s="112" customFormat="1" x14ac:dyDescent="0.25">
      <c r="C211" s="130"/>
      <c r="E211" s="114"/>
      <c r="K211" s="111"/>
      <c r="L211" s="115"/>
      <c r="M211" s="111"/>
      <c r="N211" s="111"/>
      <c r="O211" s="111"/>
      <c r="P211" s="113"/>
      <c r="Q211" s="113"/>
      <c r="R211" s="113"/>
    </row>
    <row r="212" spans="3:18" s="112" customFormat="1" x14ac:dyDescent="0.25">
      <c r="C212" s="130"/>
      <c r="E212" s="114"/>
      <c r="K212" s="111"/>
      <c r="L212" s="115"/>
      <c r="M212" s="111"/>
      <c r="N212" s="111"/>
      <c r="O212" s="111"/>
      <c r="P212" s="113"/>
      <c r="Q212" s="113"/>
      <c r="R212" s="113"/>
    </row>
    <row r="213" spans="3:18" s="112" customFormat="1" x14ac:dyDescent="0.25">
      <c r="C213" s="130"/>
      <c r="E213" s="114"/>
      <c r="K213" s="111"/>
      <c r="L213" s="115"/>
      <c r="M213" s="111"/>
      <c r="N213" s="111"/>
      <c r="O213" s="111"/>
      <c r="P213" s="113"/>
      <c r="Q213" s="113"/>
      <c r="R213" s="113"/>
    </row>
    <row r="214" spans="3:18" s="112" customFormat="1" x14ac:dyDescent="0.25">
      <c r="C214" s="130"/>
      <c r="E214" s="114"/>
      <c r="K214" s="111"/>
      <c r="L214" s="115"/>
      <c r="M214" s="111"/>
      <c r="N214" s="111"/>
      <c r="O214" s="111"/>
      <c r="P214" s="113"/>
      <c r="Q214" s="113"/>
      <c r="R214" s="113"/>
    </row>
    <row r="215" spans="3:18" s="112" customFormat="1" x14ac:dyDescent="0.25">
      <c r="C215" s="130"/>
      <c r="E215" s="114"/>
      <c r="K215" s="111"/>
      <c r="L215" s="115"/>
      <c r="M215" s="111"/>
      <c r="N215" s="111"/>
      <c r="O215" s="111"/>
      <c r="P215" s="113"/>
      <c r="Q215" s="113"/>
      <c r="R215" s="113"/>
    </row>
    <row r="216" spans="3:18" s="112" customFormat="1" x14ac:dyDescent="0.25">
      <c r="C216" s="130"/>
      <c r="E216" s="114"/>
      <c r="K216" s="111"/>
      <c r="L216" s="115"/>
      <c r="M216" s="111"/>
      <c r="N216" s="111"/>
      <c r="O216" s="111"/>
      <c r="P216" s="113"/>
      <c r="Q216" s="113"/>
      <c r="R216" s="113"/>
    </row>
    <row r="217" spans="3:18" s="112" customFormat="1" x14ac:dyDescent="0.25">
      <c r="C217" s="130"/>
      <c r="E217" s="114"/>
      <c r="K217" s="111"/>
      <c r="L217" s="115"/>
      <c r="M217" s="111"/>
      <c r="N217" s="111"/>
      <c r="O217" s="111"/>
      <c r="P217" s="113"/>
      <c r="Q217" s="113"/>
      <c r="R217" s="113"/>
    </row>
    <row r="218" spans="3:18" s="112" customFormat="1" x14ac:dyDescent="0.25">
      <c r="C218" s="130"/>
      <c r="E218" s="114"/>
      <c r="K218" s="111"/>
      <c r="L218" s="115"/>
      <c r="M218" s="111"/>
      <c r="N218" s="111"/>
      <c r="O218" s="111"/>
      <c r="P218" s="113"/>
      <c r="Q218" s="113"/>
      <c r="R218" s="113"/>
    </row>
    <row r="219" spans="3:18" s="112" customFormat="1" x14ac:dyDescent="0.25">
      <c r="C219" s="130"/>
      <c r="E219" s="114"/>
      <c r="K219" s="111"/>
      <c r="L219" s="115"/>
      <c r="M219" s="111"/>
      <c r="N219" s="111"/>
      <c r="O219" s="111"/>
      <c r="P219" s="113"/>
      <c r="Q219" s="113"/>
      <c r="R219" s="113"/>
    </row>
    <row r="220" spans="3:18" s="112" customFormat="1" x14ac:dyDescent="0.25">
      <c r="C220" s="130"/>
      <c r="E220" s="114"/>
      <c r="K220" s="111"/>
      <c r="L220" s="115"/>
      <c r="M220" s="111"/>
      <c r="N220" s="111"/>
      <c r="O220" s="111"/>
      <c r="P220" s="113"/>
      <c r="Q220" s="113"/>
      <c r="R220" s="113"/>
    </row>
    <row r="221" spans="3:18" s="112" customFormat="1" x14ac:dyDescent="0.25">
      <c r="C221" s="130"/>
      <c r="E221" s="114"/>
      <c r="K221" s="111"/>
      <c r="L221" s="115"/>
      <c r="M221" s="111"/>
      <c r="N221" s="111"/>
      <c r="O221" s="111"/>
      <c r="P221" s="113"/>
      <c r="Q221" s="113"/>
      <c r="R221" s="113"/>
    </row>
    <row r="222" spans="3:18" s="112" customFormat="1" x14ac:dyDescent="0.25">
      <c r="C222" s="130"/>
      <c r="E222" s="114"/>
      <c r="K222" s="111"/>
      <c r="L222" s="115"/>
      <c r="M222" s="111"/>
      <c r="N222" s="111"/>
      <c r="O222" s="111"/>
      <c r="P222" s="113"/>
      <c r="Q222" s="113"/>
      <c r="R222" s="113"/>
    </row>
    <row r="223" spans="3:18" s="112" customFormat="1" x14ac:dyDescent="0.25">
      <c r="C223" s="130"/>
      <c r="E223" s="114"/>
      <c r="K223" s="111"/>
      <c r="L223" s="115"/>
      <c r="M223" s="111"/>
      <c r="N223" s="111"/>
      <c r="O223" s="111"/>
      <c r="P223" s="113"/>
      <c r="Q223" s="113"/>
      <c r="R223" s="113"/>
    </row>
    <row r="224" spans="3:18" s="112" customFormat="1" x14ac:dyDescent="0.25">
      <c r="C224" s="130"/>
      <c r="E224" s="114"/>
      <c r="K224" s="111"/>
      <c r="L224" s="115"/>
      <c r="M224" s="111"/>
      <c r="N224" s="111"/>
      <c r="O224" s="111"/>
      <c r="P224" s="113"/>
      <c r="Q224" s="113"/>
      <c r="R224" s="113"/>
    </row>
    <row r="225" spans="3:18" s="112" customFormat="1" x14ac:dyDescent="0.25">
      <c r="C225" s="130"/>
      <c r="E225" s="114"/>
      <c r="K225" s="111"/>
      <c r="L225" s="115"/>
      <c r="M225" s="111"/>
      <c r="N225" s="111"/>
      <c r="O225" s="111"/>
      <c r="P225" s="113"/>
      <c r="Q225" s="113"/>
      <c r="R225" s="113"/>
    </row>
    <row r="226" spans="3:18" s="112" customFormat="1" x14ac:dyDescent="0.25">
      <c r="C226" s="130"/>
      <c r="E226" s="114"/>
      <c r="K226" s="111"/>
      <c r="L226" s="115"/>
      <c r="M226" s="111"/>
      <c r="N226" s="111"/>
      <c r="O226" s="111"/>
      <c r="P226" s="113"/>
      <c r="Q226" s="113"/>
      <c r="R226" s="113"/>
    </row>
    <row r="227" spans="3:18" s="112" customFormat="1" x14ac:dyDescent="0.25">
      <c r="C227" s="130"/>
      <c r="E227" s="114"/>
      <c r="K227" s="111"/>
      <c r="L227" s="115"/>
      <c r="M227" s="111"/>
      <c r="N227" s="111"/>
      <c r="O227" s="111"/>
      <c r="P227" s="113"/>
      <c r="Q227" s="113"/>
      <c r="R227" s="113"/>
    </row>
    <row r="228" spans="3:18" s="112" customFormat="1" x14ac:dyDescent="0.25">
      <c r="C228" s="130"/>
      <c r="E228" s="114"/>
      <c r="K228" s="111"/>
      <c r="L228" s="115"/>
      <c r="M228" s="111"/>
      <c r="N228" s="111"/>
      <c r="O228" s="111"/>
      <c r="P228" s="113"/>
      <c r="Q228" s="113"/>
      <c r="R228" s="113"/>
    </row>
    <row r="229" spans="3:18" s="112" customFormat="1" x14ac:dyDescent="0.25">
      <c r="C229" s="130"/>
      <c r="E229" s="114"/>
      <c r="K229" s="111"/>
      <c r="L229" s="115"/>
      <c r="M229" s="111"/>
      <c r="N229" s="111"/>
      <c r="O229" s="111"/>
      <c r="P229" s="113"/>
      <c r="Q229" s="113"/>
      <c r="R229" s="113"/>
    </row>
    <row r="230" spans="3:18" s="112" customFormat="1" x14ac:dyDescent="0.25">
      <c r="C230" s="130"/>
      <c r="E230" s="114"/>
      <c r="K230" s="111"/>
      <c r="L230" s="115"/>
      <c r="M230" s="111"/>
      <c r="N230" s="111"/>
      <c r="O230" s="111"/>
      <c r="P230" s="113"/>
      <c r="Q230" s="113"/>
      <c r="R230" s="113"/>
    </row>
    <row r="231" spans="3:18" s="112" customFormat="1" x14ac:dyDescent="0.25">
      <c r="C231" s="130"/>
      <c r="E231" s="114"/>
      <c r="K231" s="111"/>
      <c r="L231" s="115"/>
      <c r="M231" s="111"/>
      <c r="N231" s="111"/>
      <c r="O231" s="111"/>
      <c r="P231" s="113"/>
      <c r="Q231" s="113"/>
      <c r="R231" s="113"/>
    </row>
    <row r="232" spans="3:18" s="112" customFormat="1" x14ac:dyDescent="0.25">
      <c r="C232" s="130"/>
      <c r="E232" s="114"/>
      <c r="K232" s="111"/>
      <c r="L232" s="115"/>
      <c r="M232" s="111"/>
      <c r="N232" s="111"/>
      <c r="O232" s="111"/>
      <c r="P232" s="113"/>
      <c r="Q232" s="113"/>
      <c r="R232" s="113"/>
    </row>
    <row r="233" spans="3:18" s="112" customFormat="1" x14ac:dyDescent="0.25">
      <c r="C233" s="130"/>
      <c r="E233" s="114"/>
      <c r="K233" s="111"/>
      <c r="L233" s="115"/>
      <c r="M233" s="111"/>
      <c r="N233" s="111"/>
      <c r="O233" s="111"/>
      <c r="P233" s="113"/>
      <c r="Q233" s="113"/>
      <c r="R233" s="113"/>
    </row>
    <row r="234" spans="3:18" s="112" customFormat="1" x14ac:dyDescent="0.25">
      <c r="C234" s="130"/>
      <c r="E234" s="114"/>
      <c r="K234" s="111"/>
      <c r="L234" s="115"/>
      <c r="M234" s="111"/>
      <c r="N234" s="111"/>
      <c r="O234" s="111"/>
      <c r="P234" s="113"/>
      <c r="Q234" s="113"/>
      <c r="R234" s="113"/>
    </row>
    <row r="235" spans="3:18" s="112" customFormat="1" x14ac:dyDescent="0.25">
      <c r="C235" s="130"/>
      <c r="E235" s="114"/>
      <c r="K235" s="111"/>
      <c r="L235" s="115"/>
      <c r="M235" s="111"/>
      <c r="N235" s="111"/>
      <c r="O235" s="111"/>
      <c r="P235" s="113"/>
      <c r="Q235" s="113"/>
      <c r="R235" s="113"/>
    </row>
    <row r="236" spans="3:18" s="112" customFormat="1" x14ac:dyDescent="0.25">
      <c r="C236" s="130"/>
      <c r="E236" s="114"/>
      <c r="K236" s="111"/>
      <c r="L236" s="115"/>
      <c r="M236" s="111"/>
      <c r="N236" s="111"/>
      <c r="O236" s="111"/>
      <c r="P236" s="113"/>
      <c r="Q236" s="113"/>
      <c r="R236" s="113"/>
    </row>
    <row r="237" spans="3:18" s="112" customFormat="1" x14ac:dyDescent="0.25">
      <c r="C237" s="130"/>
      <c r="E237" s="114"/>
      <c r="K237" s="111"/>
      <c r="L237" s="115"/>
      <c r="M237" s="111"/>
      <c r="N237" s="111"/>
      <c r="O237" s="111"/>
      <c r="P237" s="113"/>
      <c r="Q237" s="113"/>
      <c r="R237" s="113"/>
    </row>
    <row r="238" spans="3:18" s="112" customFormat="1" x14ac:dyDescent="0.25">
      <c r="C238" s="130"/>
      <c r="E238" s="114"/>
      <c r="K238" s="111"/>
      <c r="L238" s="115"/>
      <c r="M238" s="111"/>
      <c r="N238" s="111"/>
      <c r="O238" s="111"/>
      <c r="P238" s="113"/>
      <c r="Q238" s="113"/>
      <c r="R238" s="113"/>
    </row>
    <row r="239" spans="3:18" s="112" customFormat="1" x14ac:dyDescent="0.25">
      <c r="C239" s="130"/>
      <c r="E239" s="114"/>
      <c r="K239" s="111"/>
      <c r="L239" s="115"/>
      <c r="M239" s="111"/>
      <c r="N239" s="111"/>
      <c r="O239" s="111"/>
      <c r="P239" s="113"/>
      <c r="Q239" s="113"/>
      <c r="R239" s="113"/>
    </row>
    <row r="240" spans="3:18" s="112" customFormat="1" x14ac:dyDescent="0.25">
      <c r="C240" s="130"/>
      <c r="E240" s="114"/>
      <c r="K240" s="111"/>
      <c r="L240" s="115"/>
      <c r="M240" s="111"/>
      <c r="N240" s="111"/>
      <c r="O240" s="111"/>
      <c r="P240" s="113"/>
      <c r="Q240" s="113"/>
      <c r="R240" s="113"/>
    </row>
    <row r="241" spans="3:18" s="112" customFormat="1" x14ac:dyDescent="0.25">
      <c r="C241" s="130"/>
      <c r="E241" s="114"/>
      <c r="K241" s="111"/>
      <c r="L241" s="115"/>
      <c r="M241" s="111"/>
      <c r="N241" s="111"/>
      <c r="O241" s="111"/>
      <c r="P241" s="113"/>
      <c r="Q241" s="113"/>
      <c r="R241" s="113"/>
    </row>
    <row r="242" spans="3:18" s="112" customFormat="1" x14ac:dyDescent="0.25">
      <c r="C242" s="130"/>
      <c r="E242" s="114"/>
      <c r="K242" s="111"/>
      <c r="L242" s="115"/>
      <c r="M242" s="111"/>
      <c r="N242" s="111"/>
      <c r="O242" s="111"/>
      <c r="P242" s="113"/>
      <c r="Q242" s="113"/>
      <c r="R242" s="113"/>
    </row>
    <row r="243" spans="3:18" s="112" customFormat="1" x14ac:dyDescent="0.25">
      <c r="C243" s="130"/>
      <c r="E243" s="114"/>
      <c r="K243" s="111"/>
      <c r="L243" s="115"/>
      <c r="M243" s="111"/>
      <c r="N243" s="111"/>
      <c r="O243" s="111"/>
      <c r="P243" s="113"/>
      <c r="Q243" s="113"/>
      <c r="R243" s="113"/>
    </row>
    <row r="244" spans="3:18" s="112" customFormat="1" x14ac:dyDescent="0.25">
      <c r="C244" s="130"/>
      <c r="E244" s="114"/>
      <c r="K244" s="111"/>
      <c r="L244" s="115"/>
      <c r="M244" s="111"/>
      <c r="N244" s="111"/>
      <c r="O244" s="111"/>
      <c r="P244" s="113"/>
      <c r="Q244" s="113"/>
      <c r="R244" s="113"/>
    </row>
    <row r="245" spans="3:18" s="112" customFormat="1" x14ac:dyDescent="0.25">
      <c r="C245" s="130"/>
      <c r="E245" s="114"/>
      <c r="K245" s="111"/>
      <c r="L245" s="115"/>
      <c r="M245" s="111"/>
      <c r="N245" s="111"/>
      <c r="O245" s="111"/>
      <c r="P245" s="113"/>
      <c r="Q245" s="113"/>
      <c r="R245" s="113"/>
    </row>
    <row r="246" spans="3:18" s="112" customFormat="1" x14ac:dyDescent="0.25">
      <c r="C246" s="130"/>
      <c r="E246" s="114"/>
      <c r="K246" s="111"/>
      <c r="L246" s="115"/>
      <c r="M246" s="111"/>
      <c r="N246" s="111"/>
      <c r="O246" s="111"/>
      <c r="P246" s="113"/>
      <c r="Q246" s="113"/>
      <c r="R246" s="113"/>
    </row>
    <row r="247" spans="3:18" s="112" customFormat="1" x14ac:dyDescent="0.25">
      <c r="C247" s="130"/>
      <c r="E247" s="114"/>
      <c r="K247" s="111"/>
      <c r="L247" s="115"/>
      <c r="M247" s="111"/>
      <c r="N247" s="111"/>
      <c r="O247" s="111"/>
      <c r="P247" s="113"/>
      <c r="Q247" s="113"/>
      <c r="R247" s="113"/>
    </row>
    <row r="248" spans="3:18" s="112" customFormat="1" x14ac:dyDescent="0.25">
      <c r="C248" s="130"/>
      <c r="E248" s="114"/>
      <c r="K248" s="111"/>
      <c r="L248" s="115"/>
      <c r="M248" s="111"/>
      <c r="N248" s="111"/>
      <c r="O248" s="111"/>
      <c r="P248" s="113"/>
      <c r="Q248" s="113"/>
      <c r="R248" s="113"/>
    </row>
    <row r="249" spans="3:18" s="112" customFormat="1" x14ac:dyDescent="0.25">
      <c r="C249" s="130"/>
      <c r="E249" s="114"/>
      <c r="K249" s="111"/>
      <c r="L249" s="115"/>
      <c r="M249" s="111"/>
      <c r="N249" s="111"/>
      <c r="O249" s="111"/>
      <c r="P249" s="113"/>
      <c r="Q249" s="113"/>
      <c r="R249" s="113"/>
    </row>
    <row r="250" spans="3:18" s="112" customFormat="1" x14ac:dyDescent="0.25">
      <c r="C250" s="130"/>
      <c r="E250" s="114"/>
      <c r="K250" s="111"/>
      <c r="L250" s="115"/>
      <c r="M250" s="111"/>
      <c r="N250" s="111"/>
      <c r="O250" s="111"/>
      <c r="P250" s="113"/>
      <c r="Q250" s="113"/>
      <c r="R250" s="113"/>
    </row>
    <row r="251" spans="3:18" s="112" customFormat="1" x14ac:dyDescent="0.25">
      <c r="C251" s="130"/>
      <c r="E251" s="114"/>
      <c r="K251" s="111"/>
      <c r="L251" s="115"/>
      <c r="M251" s="111"/>
      <c r="N251" s="111"/>
      <c r="O251" s="111"/>
      <c r="P251" s="113"/>
      <c r="Q251" s="113"/>
      <c r="R251" s="113"/>
    </row>
    <row r="252" spans="3:18" s="112" customFormat="1" x14ac:dyDescent="0.25">
      <c r="C252" s="130"/>
      <c r="E252" s="114"/>
      <c r="K252" s="111"/>
      <c r="L252" s="115"/>
      <c r="M252" s="111"/>
      <c r="N252" s="111"/>
      <c r="O252" s="111"/>
      <c r="P252" s="113"/>
      <c r="Q252" s="113"/>
      <c r="R252" s="113"/>
    </row>
    <row r="253" spans="3:18" s="112" customFormat="1" x14ac:dyDescent="0.25">
      <c r="C253" s="130"/>
      <c r="E253" s="114"/>
      <c r="K253" s="111"/>
      <c r="L253" s="115"/>
      <c r="M253" s="111"/>
      <c r="N253" s="111"/>
      <c r="O253" s="111"/>
      <c r="P253" s="113"/>
      <c r="Q253" s="113"/>
      <c r="R253" s="113"/>
    </row>
    <row r="254" spans="3:18" s="112" customFormat="1" x14ac:dyDescent="0.25">
      <c r="C254" s="130"/>
      <c r="E254" s="114"/>
      <c r="K254" s="111"/>
      <c r="L254" s="115"/>
      <c r="M254" s="111"/>
      <c r="N254" s="111"/>
      <c r="O254" s="111"/>
      <c r="P254" s="113"/>
      <c r="Q254" s="113"/>
      <c r="R254" s="113"/>
    </row>
    <row r="255" spans="3:18" s="112" customFormat="1" x14ac:dyDescent="0.25">
      <c r="C255" s="130"/>
      <c r="E255" s="114"/>
      <c r="K255" s="111"/>
      <c r="L255" s="115"/>
      <c r="M255" s="111"/>
      <c r="N255" s="111"/>
      <c r="O255" s="111"/>
      <c r="P255" s="113"/>
      <c r="Q255" s="113"/>
      <c r="R255" s="113"/>
    </row>
    <row r="256" spans="3:18" s="112" customFormat="1" x14ac:dyDescent="0.25">
      <c r="C256" s="130"/>
      <c r="E256" s="114"/>
      <c r="K256" s="111"/>
      <c r="L256" s="115"/>
      <c r="M256" s="111"/>
      <c r="N256" s="111"/>
      <c r="O256" s="111"/>
      <c r="P256" s="113"/>
      <c r="Q256" s="113"/>
      <c r="R256" s="113"/>
    </row>
    <row r="257" spans="3:18" s="112" customFormat="1" x14ac:dyDescent="0.25">
      <c r="C257" s="130"/>
      <c r="E257" s="114"/>
      <c r="K257" s="111"/>
      <c r="L257" s="115"/>
      <c r="M257" s="111"/>
      <c r="N257" s="111"/>
      <c r="O257" s="111"/>
      <c r="P257" s="113"/>
      <c r="Q257" s="113"/>
      <c r="R257" s="113"/>
    </row>
    <row r="258" spans="3:18" s="112" customFormat="1" x14ac:dyDescent="0.25">
      <c r="C258" s="130"/>
      <c r="E258" s="114"/>
      <c r="K258" s="111"/>
      <c r="L258" s="115"/>
      <c r="M258" s="111"/>
      <c r="N258" s="111"/>
      <c r="O258" s="111"/>
      <c r="P258" s="113"/>
      <c r="Q258" s="113"/>
      <c r="R258" s="113"/>
    </row>
    <row r="259" spans="3:18" s="112" customFormat="1" x14ac:dyDescent="0.25">
      <c r="C259" s="130"/>
      <c r="E259" s="114"/>
      <c r="K259" s="111"/>
      <c r="L259" s="115"/>
      <c r="M259" s="111"/>
      <c r="N259" s="111"/>
      <c r="O259" s="111"/>
      <c r="P259" s="113"/>
      <c r="Q259" s="113"/>
      <c r="R259" s="113"/>
    </row>
    <row r="260" spans="3:18" s="112" customFormat="1" x14ac:dyDescent="0.25">
      <c r="C260" s="130"/>
      <c r="E260" s="114"/>
      <c r="K260" s="111"/>
      <c r="L260" s="115"/>
      <c r="M260" s="111"/>
      <c r="N260" s="111"/>
      <c r="O260" s="111"/>
      <c r="P260" s="113"/>
      <c r="Q260" s="113"/>
      <c r="R260" s="113"/>
    </row>
    <row r="261" spans="3:18" s="112" customFormat="1" x14ac:dyDescent="0.25">
      <c r="C261" s="130"/>
      <c r="E261" s="114"/>
      <c r="K261" s="111"/>
      <c r="L261" s="115"/>
      <c r="M261" s="111"/>
      <c r="N261" s="111"/>
      <c r="O261" s="111"/>
      <c r="P261" s="113"/>
      <c r="Q261" s="113"/>
      <c r="R261" s="113"/>
    </row>
    <row r="262" spans="3:18" s="112" customFormat="1" x14ac:dyDescent="0.25">
      <c r="C262" s="130"/>
      <c r="E262" s="114"/>
      <c r="K262" s="111"/>
      <c r="L262" s="115"/>
      <c r="M262" s="111"/>
      <c r="N262" s="111"/>
      <c r="O262" s="111"/>
      <c r="P262" s="113"/>
      <c r="Q262" s="113"/>
      <c r="R262" s="113"/>
    </row>
    <row r="263" spans="3:18" s="112" customFormat="1" x14ac:dyDescent="0.25">
      <c r="C263" s="130"/>
      <c r="E263" s="114"/>
      <c r="K263" s="111"/>
      <c r="L263" s="115"/>
      <c r="M263" s="111"/>
      <c r="N263" s="111"/>
      <c r="O263" s="111"/>
      <c r="P263" s="113"/>
      <c r="Q263" s="113"/>
      <c r="R263" s="113"/>
    </row>
    <row r="264" spans="3:18" s="112" customFormat="1" x14ac:dyDescent="0.25">
      <c r="C264" s="130"/>
      <c r="E264" s="114"/>
      <c r="K264" s="111"/>
      <c r="L264" s="115"/>
      <c r="M264" s="111"/>
      <c r="N264" s="111"/>
      <c r="O264" s="111"/>
      <c r="P264" s="113"/>
      <c r="Q264" s="113"/>
      <c r="R264" s="113"/>
    </row>
    <row r="265" spans="3:18" s="112" customFormat="1" x14ac:dyDescent="0.25">
      <c r="C265" s="130"/>
      <c r="E265" s="114"/>
      <c r="K265" s="111"/>
      <c r="L265" s="115"/>
      <c r="M265" s="111"/>
      <c r="N265" s="111"/>
      <c r="O265" s="111"/>
      <c r="P265" s="113"/>
      <c r="Q265" s="113"/>
      <c r="R265" s="113"/>
    </row>
    <row r="266" spans="3:18" s="112" customFormat="1" x14ac:dyDescent="0.25">
      <c r="C266" s="130"/>
      <c r="E266" s="114"/>
      <c r="K266" s="111"/>
      <c r="L266" s="115"/>
      <c r="M266" s="111"/>
      <c r="N266" s="111"/>
      <c r="O266" s="111"/>
      <c r="P266" s="113"/>
      <c r="Q266" s="113"/>
      <c r="R266" s="113"/>
    </row>
    <row r="267" spans="3:18" s="112" customFormat="1" x14ac:dyDescent="0.25">
      <c r="C267" s="130"/>
      <c r="E267" s="114"/>
      <c r="K267" s="111"/>
      <c r="L267" s="115"/>
      <c r="M267" s="111"/>
      <c r="N267" s="111"/>
      <c r="O267" s="111"/>
      <c r="P267" s="113"/>
      <c r="Q267" s="113"/>
      <c r="R267" s="113"/>
    </row>
    <row r="268" spans="3:18" s="112" customFormat="1" x14ac:dyDescent="0.25">
      <c r="C268" s="130"/>
      <c r="E268" s="114"/>
      <c r="K268" s="111"/>
      <c r="L268" s="115"/>
      <c r="M268" s="111"/>
      <c r="N268" s="111"/>
      <c r="O268" s="111"/>
      <c r="P268" s="113"/>
      <c r="Q268" s="113"/>
      <c r="R268" s="113"/>
    </row>
    <row r="269" spans="3:18" s="112" customFormat="1" x14ac:dyDescent="0.25">
      <c r="C269" s="130"/>
      <c r="E269" s="114"/>
      <c r="K269" s="111"/>
      <c r="L269" s="115"/>
      <c r="M269" s="111"/>
      <c r="N269" s="111"/>
      <c r="O269" s="111"/>
      <c r="P269" s="113"/>
      <c r="Q269" s="113"/>
      <c r="R269" s="113"/>
    </row>
    <row r="270" spans="3:18" s="112" customFormat="1" x14ac:dyDescent="0.25">
      <c r="C270" s="130"/>
      <c r="E270" s="114"/>
      <c r="K270" s="111"/>
      <c r="L270" s="115"/>
      <c r="M270" s="111"/>
      <c r="N270" s="111"/>
      <c r="O270" s="111"/>
      <c r="P270" s="113"/>
      <c r="Q270" s="113"/>
      <c r="R270" s="113"/>
    </row>
    <row r="271" spans="3:18" s="112" customFormat="1" x14ac:dyDescent="0.25">
      <c r="C271" s="130"/>
      <c r="E271" s="114"/>
      <c r="K271" s="111"/>
      <c r="L271" s="115"/>
      <c r="M271" s="111"/>
      <c r="N271" s="111"/>
      <c r="O271" s="111"/>
      <c r="P271" s="113"/>
      <c r="Q271" s="113"/>
      <c r="R271" s="113"/>
    </row>
    <row r="272" spans="3:18" s="112" customFormat="1" x14ac:dyDescent="0.25">
      <c r="C272" s="130"/>
      <c r="E272" s="114"/>
      <c r="K272" s="111"/>
      <c r="L272" s="115"/>
      <c r="M272" s="111"/>
      <c r="N272" s="111"/>
      <c r="O272" s="111"/>
      <c r="P272" s="113"/>
      <c r="Q272" s="113"/>
      <c r="R272" s="113"/>
    </row>
    <row r="273" spans="3:18" s="112" customFormat="1" x14ac:dyDescent="0.25">
      <c r="C273" s="130"/>
      <c r="E273" s="114"/>
      <c r="K273" s="111"/>
      <c r="L273" s="115"/>
      <c r="M273" s="111"/>
      <c r="N273" s="111"/>
      <c r="O273" s="111"/>
      <c r="P273" s="113"/>
      <c r="Q273" s="113"/>
      <c r="R273" s="113"/>
    </row>
    <row r="274" spans="3:18" s="112" customFormat="1" x14ac:dyDescent="0.25">
      <c r="C274" s="130"/>
      <c r="E274" s="114"/>
      <c r="K274" s="111"/>
      <c r="L274" s="115"/>
      <c r="M274" s="111"/>
      <c r="N274" s="111"/>
      <c r="O274" s="111"/>
      <c r="P274" s="113"/>
      <c r="Q274" s="113"/>
      <c r="R274" s="113"/>
    </row>
    <row r="275" spans="3:18" s="112" customFormat="1" x14ac:dyDescent="0.25">
      <c r="C275" s="130"/>
      <c r="E275" s="114"/>
      <c r="K275" s="111"/>
      <c r="L275" s="115"/>
      <c r="M275" s="111"/>
      <c r="N275" s="111"/>
      <c r="O275" s="111"/>
      <c r="P275" s="113"/>
      <c r="Q275" s="113"/>
      <c r="R275" s="113"/>
    </row>
    <row r="276" spans="3:18" s="112" customFormat="1" x14ac:dyDescent="0.25">
      <c r="C276" s="130"/>
      <c r="E276" s="114"/>
      <c r="K276" s="111"/>
      <c r="L276" s="115"/>
      <c r="M276" s="111"/>
      <c r="N276" s="111"/>
      <c r="O276" s="111"/>
      <c r="P276" s="113"/>
      <c r="Q276" s="113"/>
      <c r="R276" s="113"/>
    </row>
    <row r="277" spans="3:18" s="112" customFormat="1" x14ac:dyDescent="0.25">
      <c r="C277" s="130"/>
      <c r="E277" s="114"/>
      <c r="K277" s="111"/>
      <c r="L277" s="115"/>
      <c r="M277" s="111"/>
      <c r="N277" s="111"/>
      <c r="O277" s="111"/>
      <c r="P277" s="113"/>
      <c r="Q277" s="113"/>
      <c r="R277" s="113"/>
    </row>
    <row r="278" spans="3:18" s="112" customFormat="1" x14ac:dyDescent="0.25">
      <c r="C278" s="130"/>
      <c r="E278" s="114"/>
      <c r="K278" s="111"/>
      <c r="L278" s="115"/>
      <c r="M278" s="111"/>
      <c r="N278" s="111"/>
      <c r="O278" s="111"/>
      <c r="P278" s="113"/>
      <c r="Q278" s="113"/>
      <c r="R278" s="113"/>
    </row>
    <row r="279" spans="3:18" s="112" customFormat="1" x14ac:dyDescent="0.25">
      <c r="C279" s="130"/>
      <c r="E279" s="114"/>
      <c r="K279" s="111"/>
      <c r="L279" s="115"/>
      <c r="M279" s="111"/>
      <c r="N279" s="111"/>
      <c r="O279" s="111"/>
      <c r="P279" s="113"/>
      <c r="Q279" s="113"/>
      <c r="R279" s="113"/>
    </row>
    <row r="280" spans="3:18" s="112" customFormat="1" x14ac:dyDescent="0.25">
      <c r="C280" s="130"/>
      <c r="E280" s="114"/>
      <c r="K280" s="111"/>
      <c r="L280" s="115"/>
      <c r="M280" s="111"/>
      <c r="N280" s="111"/>
      <c r="O280" s="111"/>
      <c r="P280" s="113"/>
      <c r="Q280" s="113"/>
      <c r="R280" s="113"/>
    </row>
    <row r="281" spans="3:18" s="112" customFormat="1" x14ac:dyDescent="0.25">
      <c r="C281" s="130"/>
      <c r="E281" s="114"/>
      <c r="K281" s="111"/>
      <c r="L281" s="115"/>
      <c r="M281" s="111"/>
      <c r="N281" s="111"/>
      <c r="O281" s="111"/>
      <c r="P281" s="113"/>
      <c r="Q281" s="113"/>
      <c r="R281" s="113"/>
    </row>
    <row r="282" spans="3:18" s="112" customFormat="1" x14ac:dyDescent="0.25">
      <c r="C282" s="130"/>
      <c r="E282" s="114"/>
      <c r="K282" s="111"/>
      <c r="L282" s="115"/>
      <c r="M282" s="111"/>
      <c r="N282" s="111"/>
      <c r="O282" s="111"/>
      <c r="P282" s="113"/>
      <c r="Q282" s="113"/>
      <c r="R282" s="113"/>
    </row>
    <row r="283" spans="3:18" s="112" customFormat="1" x14ac:dyDescent="0.25">
      <c r="C283" s="130"/>
      <c r="E283" s="114"/>
      <c r="K283" s="111"/>
      <c r="L283" s="115"/>
      <c r="M283" s="111"/>
      <c r="N283" s="111"/>
      <c r="O283" s="111"/>
      <c r="P283" s="113"/>
      <c r="Q283" s="113"/>
      <c r="R283" s="113"/>
    </row>
    <row r="284" spans="3:18" s="112" customFormat="1" x14ac:dyDescent="0.25">
      <c r="C284" s="130"/>
      <c r="E284" s="114"/>
      <c r="K284" s="111"/>
      <c r="L284" s="115"/>
      <c r="M284" s="111"/>
      <c r="N284" s="111"/>
      <c r="O284" s="111"/>
      <c r="P284" s="113"/>
      <c r="Q284" s="113"/>
      <c r="R284" s="113"/>
    </row>
    <row r="285" spans="3:18" s="112" customFormat="1" x14ac:dyDescent="0.25">
      <c r="C285" s="130"/>
      <c r="E285" s="114"/>
      <c r="K285" s="111"/>
      <c r="L285" s="115"/>
      <c r="M285" s="111"/>
      <c r="N285" s="111"/>
      <c r="O285" s="111"/>
      <c r="P285" s="113"/>
      <c r="Q285" s="113"/>
      <c r="R285" s="113"/>
    </row>
    <row r="286" spans="3:18" s="112" customFormat="1" x14ac:dyDescent="0.25">
      <c r="C286" s="130"/>
      <c r="E286" s="114"/>
      <c r="K286" s="111"/>
      <c r="L286" s="115"/>
      <c r="M286" s="111"/>
      <c r="N286" s="111"/>
      <c r="O286" s="111"/>
      <c r="P286" s="113"/>
      <c r="Q286" s="113"/>
      <c r="R286" s="113"/>
    </row>
    <row r="287" spans="3:18" s="112" customFormat="1" x14ac:dyDescent="0.25">
      <c r="C287" s="130"/>
      <c r="E287" s="114"/>
      <c r="K287" s="111"/>
      <c r="L287" s="115"/>
      <c r="M287" s="111"/>
      <c r="N287" s="111"/>
      <c r="O287" s="111"/>
      <c r="P287" s="113"/>
      <c r="Q287" s="113"/>
      <c r="R287" s="113"/>
    </row>
    <row r="288" spans="3:18" s="112" customFormat="1" x14ac:dyDescent="0.25">
      <c r="C288" s="130"/>
      <c r="E288" s="114"/>
      <c r="K288" s="111"/>
      <c r="L288" s="115"/>
      <c r="M288" s="111"/>
      <c r="N288" s="111"/>
      <c r="O288" s="111"/>
      <c r="P288" s="113"/>
      <c r="Q288" s="113"/>
      <c r="R288" s="113"/>
    </row>
    <row r="289" spans="1:18" s="112" customFormat="1" x14ac:dyDescent="0.25">
      <c r="C289" s="130"/>
      <c r="E289" s="114"/>
      <c r="K289" s="111"/>
      <c r="L289" s="115"/>
      <c r="M289" s="111"/>
      <c r="N289" s="111"/>
      <c r="O289" s="111"/>
      <c r="P289" s="113"/>
      <c r="Q289" s="113"/>
      <c r="R289" s="113"/>
    </row>
    <row r="290" spans="1:18" s="112" customFormat="1" x14ac:dyDescent="0.25">
      <c r="C290" s="130"/>
      <c r="E290" s="114"/>
      <c r="K290" s="111"/>
      <c r="L290" s="115"/>
      <c r="M290" s="111"/>
      <c r="N290" s="111"/>
      <c r="O290" s="111"/>
      <c r="P290" s="113"/>
      <c r="Q290" s="113"/>
      <c r="R290" s="113"/>
    </row>
    <row r="291" spans="1:18" s="112" customFormat="1" x14ac:dyDescent="0.25">
      <c r="C291" s="130"/>
      <c r="E291" s="114"/>
      <c r="K291" s="111"/>
      <c r="L291" s="115"/>
      <c r="M291" s="111"/>
      <c r="N291" s="111"/>
      <c r="O291" s="111"/>
      <c r="P291" s="113"/>
      <c r="Q291" s="113"/>
      <c r="R291" s="113"/>
    </row>
    <row r="292" spans="1:18" s="112" customFormat="1" x14ac:dyDescent="0.25">
      <c r="C292" s="130"/>
      <c r="E292" s="114"/>
      <c r="K292" s="111"/>
      <c r="L292" s="115"/>
      <c r="M292" s="111"/>
      <c r="N292" s="111"/>
      <c r="O292" s="111"/>
      <c r="P292" s="113"/>
      <c r="Q292" s="113"/>
      <c r="R292" s="113"/>
    </row>
    <row r="293" spans="1:18" s="112" customFormat="1" x14ac:dyDescent="0.25">
      <c r="C293" s="130"/>
      <c r="E293" s="114"/>
      <c r="K293" s="111"/>
      <c r="L293" s="115"/>
      <c r="M293" s="111"/>
      <c r="N293" s="111"/>
      <c r="O293" s="111"/>
      <c r="P293" s="113"/>
      <c r="Q293" s="113"/>
      <c r="R293" s="113"/>
    </row>
    <row r="294" spans="1:18" s="112" customFormat="1" x14ac:dyDescent="0.25">
      <c r="C294" s="130"/>
      <c r="E294" s="114"/>
      <c r="K294" s="111"/>
      <c r="L294" s="115"/>
      <c r="M294" s="111"/>
      <c r="N294" s="111"/>
      <c r="O294" s="111"/>
      <c r="P294" s="113"/>
      <c r="Q294" s="113"/>
      <c r="R294" s="113"/>
    </row>
    <row r="295" spans="1:18" s="112" customFormat="1" x14ac:dyDescent="0.25">
      <c r="C295" s="130"/>
      <c r="E295" s="114"/>
      <c r="K295" s="111"/>
      <c r="L295" s="115"/>
      <c r="M295" s="111"/>
      <c r="N295" s="111"/>
      <c r="O295" s="111"/>
      <c r="P295" s="113"/>
      <c r="Q295" s="113"/>
      <c r="R295" s="113"/>
    </row>
    <row r="296" spans="1:18" s="112" customFormat="1" x14ac:dyDescent="0.25">
      <c r="C296" s="130"/>
      <c r="E296" s="114"/>
      <c r="K296" s="111"/>
      <c r="L296" s="115"/>
      <c r="M296" s="111"/>
      <c r="N296" s="111"/>
      <c r="O296" s="111"/>
      <c r="P296" s="113"/>
      <c r="Q296" s="113"/>
      <c r="R296" s="113"/>
    </row>
    <row r="297" spans="1:18" s="112" customFormat="1" x14ac:dyDescent="0.25">
      <c r="C297" s="130"/>
      <c r="E297" s="114"/>
      <c r="K297" s="111"/>
      <c r="L297" s="115"/>
      <c r="M297" s="111"/>
      <c r="N297" s="111"/>
      <c r="O297" s="111"/>
      <c r="P297" s="113"/>
      <c r="Q297" s="113"/>
      <c r="R297" s="113"/>
    </row>
    <row r="298" spans="1:18" s="112" customFormat="1" x14ac:dyDescent="0.25">
      <c r="C298" s="130"/>
      <c r="E298" s="114"/>
      <c r="K298" s="111"/>
      <c r="L298" s="115"/>
      <c r="M298" s="111"/>
      <c r="N298" s="111"/>
      <c r="O298" s="111"/>
      <c r="P298" s="113"/>
      <c r="Q298" s="113"/>
      <c r="R298" s="113"/>
    </row>
    <row r="299" spans="1:18" s="112" customFormat="1" x14ac:dyDescent="0.25">
      <c r="C299" s="130"/>
      <c r="E299" s="114"/>
      <c r="K299" s="111"/>
      <c r="L299" s="115"/>
      <c r="M299" s="111"/>
      <c r="N299" s="111"/>
      <c r="O299" s="111"/>
      <c r="P299" s="113"/>
      <c r="Q299" s="113"/>
      <c r="R299" s="113"/>
    </row>
    <row r="300" spans="1:18" s="112" customFormat="1" x14ac:dyDescent="0.25">
      <c r="C300" s="130"/>
      <c r="E300" s="114"/>
      <c r="K300" s="111"/>
      <c r="L300" s="115"/>
      <c r="M300" s="111"/>
      <c r="N300" s="111"/>
      <c r="O300" s="111"/>
      <c r="P300" s="113"/>
      <c r="Q300" s="113"/>
      <c r="R300" s="113"/>
    </row>
    <row r="301" spans="1:18" s="112" customFormat="1" x14ac:dyDescent="0.25">
      <c r="C301" s="130"/>
      <c r="E301" s="114"/>
      <c r="K301" s="111"/>
      <c r="L301" s="115"/>
      <c r="M301" s="111"/>
      <c r="N301" s="111"/>
      <c r="O301" s="111"/>
      <c r="P301" s="113"/>
      <c r="Q301" s="113"/>
      <c r="R301" s="113"/>
    </row>
    <row r="302" spans="1:18" x14ac:dyDescent="0.25">
      <c r="A302" s="112"/>
      <c r="B302" s="112"/>
      <c r="C302" s="130"/>
      <c r="D302" s="112"/>
      <c r="E302" s="114"/>
      <c r="F302" s="112"/>
      <c r="G302" s="112"/>
      <c r="H302" s="112"/>
      <c r="I302" s="112"/>
      <c r="J302" s="112"/>
      <c r="K302" s="111"/>
      <c r="L302" s="115"/>
      <c r="M302" s="111"/>
      <c r="N302" s="111"/>
      <c r="O302" s="111"/>
      <c r="P302" s="113"/>
      <c r="Q302" s="113"/>
    </row>
    <row r="303" spans="1:18" x14ac:dyDescent="0.25">
      <c r="A303" s="112"/>
      <c r="B303" s="112"/>
      <c r="C303" s="130"/>
      <c r="D303" s="112"/>
      <c r="E303" s="114"/>
      <c r="F303" s="112"/>
      <c r="G303" s="112"/>
      <c r="H303" s="112"/>
      <c r="I303" s="112"/>
      <c r="J303" s="112"/>
      <c r="K303" s="111"/>
      <c r="L303" s="115"/>
      <c r="M303" s="111"/>
      <c r="N303" s="111"/>
      <c r="O303" s="111"/>
      <c r="P303" s="113"/>
      <c r="Q303" s="113"/>
    </row>
    <row r="304" spans="1:18" x14ac:dyDescent="0.25">
      <c r="A304" s="112"/>
      <c r="B304" s="112"/>
      <c r="C304" s="130"/>
      <c r="D304" s="112"/>
      <c r="E304" s="114"/>
      <c r="F304" s="112"/>
      <c r="G304" s="112"/>
      <c r="H304" s="112"/>
      <c r="I304" s="112"/>
      <c r="J304" s="112"/>
      <c r="K304" s="111"/>
      <c r="L304" s="115"/>
      <c r="M304" s="111"/>
      <c r="N304" s="111"/>
      <c r="O304" s="111"/>
      <c r="P304" s="113"/>
      <c r="Q304" s="113"/>
    </row>
    <row r="305" spans="1:17" x14ac:dyDescent="0.25">
      <c r="A305" s="112"/>
      <c r="B305" s="112"/>
      <c r="C305" s="130"/>
      <c r="D305" s="112"/>
      <c r="E305" s="114"/>
      <c r="F305" s="112"/>
      <c r="G305" s="112"/>
      <c r="H305" s="112"/>
      <c r="I305" s="112"/>
      <c r="J305" s="112"/>
      <c r="K305" s="111"/>
      <c r="L305" s="115"/>
      <c r="M305" s="111"/>
      <c r="N305" s="111"/>
      <c r="O305" s="111"/>
      <c r="P305" s="113"/>
      <c r="Q305" s="113"/>
    </row>
    <row r="306" spans="1:17" x14ac:dyDescent="0.25">
      <c r="A306" s="112"/>
      <c r="B306" s="112"/>
      <c r="C306" s="130"/>
      <c r="D306" s="112"/>
      <c r="E306" s="114"/>
      <c r="F306" s="112"/>
      <c r="G306" s="112"/>
      <c r="H306" s="112"/>
      <c r="I306" s="112"/>
      <c r="J306" s="112"/>
      <c r="K306" s="111"/>
      <c r="L306" s="115"/>
      <c r="M306" s="111"/>
      <c r="N306" s="111"/>
      <c r="O306" s="111"/>
      <c r="P306" s="113"/>
      <c r="Q306" s="113"/>
    </row>
    <row r="307" spans="1:17" x14ac:dyDescent="0.25">
      <c r="A307" s="112"/>
      <c r="B307" s="112"/>
      <c r="C307" s="130"/>
      <c r="D307" s="112"/>
      <c r="E307" s="114"/>
      <c r="F307" s="112"/>
      <c r="G307" s="112"/>
      <c r="H307" s="112"/>
      <c r="I307" s="112"/>
      <c r="J307" s="112"/>
      <c r="K307" s="111"/>
      <c r="L307" s="115"/>
      <c r="M307" s="111"/>
      <c r="N307" s="111"/>
      <c r="O307" s="111"/>
      <c r="P307" s="113"/>
      <c r="Q307" s="113"/>
    </row>
    <row r="308" spans="1:17" x14ac:dyDescent="0.25">
      <c r="A308" s="112"/>
      <c r="B308" s="112"/>
      <c r="C308" s="130"/>
      <c r="D308" s="112"/>
      <c r="E308" s="114"/>
      <c r="F308" s="112"/>
      <c r="G308" s="112"/>
      <c r="H308" s="112"/>
      <c r="I308" s="112"/>
      <c r="J308" s="112"/>
      <c r="K308" s="111"/>
      <c r="L308" s="115"/>
      <c r="M308" s="111"/>
      <c r="N308" s="111"/>
      <c r="O308" s="111"/>
      <c r="P308" s="113"/>
      <c r="Q308" s="113"/>
    </row>
    <row r="309" spans="1:17" x14ac:dyDescent="0.25">
      <c r="A309" s="112"/>
      <c r="B309" s="112"/>
      <c r="C309" s="130"/>
      <c r="D309" s="112"/>
      <c r="E309" s="114"/>
      <c r="F309" s="112"/>
      <c r="G309" s="112"/>
      <c r="H309" s="112"/>
      <c r="I309" s="112"/>
      <c r="J309" s="112"/>
      <c r="K309" s="111"/>
      <c r="L309" s="115"/>
      <c r="M309" s="111"/>
      <c r="N309" s="111"/>
      <c r="O309" s="111"/>
      <c r="P309" s="113"/>
      <c r="Q309" s="113"/>
    </row>
    <row r="310" spans="1:17" x14ac:dyDescent="0.25">
      <c r="A310" s="112"/>
      <c r="B310" s="112"/>
      <c r="C310" s="130"/>
      <c r="D310" s="112"/>
      <c r="E310" s="114"/>
      <c r="F310" s="112"/>
      <c r="G310" s="112"/>
      <c r="H310" s="112"/>
      <c r="I310" s="112"/>
      <c r="J310" s="112"/>
      <c r="K310" s="111"/>
      <c r="L310" s="115"/>
      <c r="M310" s="111"/>
      <c r="N310" s="111"/>
      <c r="O310" s="111"/>
      <c r="P310" s="113"/>
      <c r="Q310" s="113"/>
    </row>
    <row r="311" spans="1:17" x14ac:dyDescent="0.25">
      <c r="A311" s="112"/>
      <c r="B311" s="112"/>
      <c r="C311" s="130"/>
      <c r="D311" s="112"/>
      <c r="E311" s="114"/>
      <c r="F311" s="112"/>
      <c r="G311" s="112"/>
      <c r="H311" s="112"/>
      <c r="I311" s="112"/>
      <c r="J311" s="112"/>
      <c r="K311" s="111"/>
      <c r="L311" s="115"/>
      <c r="M311" s="111"/>
      <c r="N311" s="111"/>
      <c r="O311" s="111"/>
      <c r="P311" s="113"/>
      <c r="Q311" s="113"/>
    </row>
    <row r="312" spans="1:17" x14ac:dyDescent="0.25">
      <c r="A312" s="112"/>
      <c r="B312" s="112"/>
      <c r="C312" s="130"/>
      <c r="D312" s="112"/>
      <c r="E312" s="114"/>
      <c r="F312" s="112"/>
      <c r="G312" s="112"/>
      <c r="H312" s="112"/>
      <c r="I312" s="112"/>
      <c r="J312" s="112"/>
      <c r="K312" s="111"/>
      <c r="L312" s="115"/>
      <c r="M312" s="111"/>
      <c r="N312" s="111"/>
      <c r="O312" s="111"/>
      <c r="P312" s="113"/>
      <c r="Q312" s="113"/>
    </row>
    <row r="313" spans="1:17" x14ac:dyDescent="0.25">
      <c r="A313" s="112"/>
      <c r="B313" s="112"/>
      <c r="C313" s="130"/>
      <c r="D313" s="112"/>
      <c r="E313" s="114"/>
      <c r="F313" s="112"/>
      <c r="G313" s="112"/>
      <c r="H313" s="112"/>
      <c r="I313" s="112"/>
      <c r="J313" s="112"/>
      <c r="K313" s="111"/>
      <c r="L313" s="115"/>
      <c r="M313" s="111"/>
      <c r="N313" s="111"/>
      <c r="O313" s="111"/>
      <c r="P313" s="113"/>
      <c r="Q313" s="113"/>
    </row>
    <row r="314" spans="1:17" x14ac:dyDescent="0.25">
      <c r="A314" s="112"/>
      <c r="B314" s="112"/>
      <c r="C314" s="130"/>
      <c r="D314" s="112"/>
      <c r="E314" s="114"/>
      <c r="F314" s="112"/>
      <c r="G314" s="112"/>
      <c r="H314" s="112"/>
      <c r="I314" s="112"/>
      <c r="J314" s="112"/>
      <c r="K314" s="111"/>
      <c r="L314" s="115"/>
      <c r="M314" s="111"/>
      <c r="N314" s="111"/>
      <c r="O314" s="111"/>
      <c r="P314" s="113"/>
      <c r="Q314" s="113"/>
    </row>
    <row r="315" spans="1:17" x14ac:dyDescent="0.25">
      <c r="A315" s="112"/>
      <c r="B315" s="112"/>
      <c r="C315" s="130"/>
      <c r="D315" s="112"/>
      <c r="E315" s="114"/>
      <c r="F315" s="112"/>
      <c r="G315" s="112"/>
      <c r="H315" s="112"/>
      <c r="I315" s="112"/>
      <c r="J315" s="112"/>
      <c r="K315" s="111"/>
      <c r="L315" s="115"/>
      <c r="M315" s="111"/>
      <c r="N315" s="111"/>
      <c r="O315" s="111"/>
      <c r="P315" s="113"/>
      <c r="Q315" s="113"/>
    </row>
    <row r="316" spans="1:17" x14ac:dyDescent="0.25">
      <c r="A316" s="112"/>
      <c r="B316" s="112"/>
      <c r="C316" s="130"/>
      <c r="D316" s="112"/>
      <c r="E316" s="114"/>
      <c r="F316" s="112"/>
      <c r="G316" s="112"/>
      <c r="H316" s="112"/>
      <c r="I316" s="112"/>
      <c r="J316" s="112"/>
      <c r="K316" s="111"/>
      <c r="L316" s="115"/>
      <c r="M316" s="111"/>
      <c r="N316" s="111"/>
      <c r="O316" s="111"/>
      <c r="P316" s="113"/>
      <c r="Q316" s="113"/>
    </row>
    <row r="317" spans="1:17" x14ac:dyDescent="0.25">
      <c r="A317" s="112"/>
      <c r="B317" s="112"/>
      <c r="C317" s="130"/>
      <c r="D317" s="112"/>
      <c r="E317" s="114"/>
      <c r="F317" s="112"/>
      <c r="G317" s="112"/>
      <c r="H317" s="112"/>
      <c r="I317" s="112"/>
      <c r="J317" s="112"/>
      <c r="K317" s="111"/>
      <c r="L317" s="115"/>
      <c r="M317" s="111"/>
      <c r="N317" s="111"/>
      <c r="O317" s="111"/>
      <c r="P317" s="113"/>
      <c r="Q317" s="113"/>
    </row>
    <row r="318" spans="1:17" x14ac:dyDescent="0.25">
      <c r="A318" s="112"/>
      <c r="B318" s="112"/>
      <c r="C318" s="130"/>
      <c r="D318" s="112"/>
      <c r="E318" s="114"/>
      <c r="F318" s="112"/>
      <c r="G318" s="112"/>
      <c r="H318" s="112"/>
      <c r="I318" s="112"/>
      <c r="J318" s="112"/>
      <c r="K318" s="111"/>
      <c r="L318" s="115"/>
      <c r="M318" s="111"/>
      <c r="N318" s="111"/>
      <c r="O318" s="111"/>
      <c r="P318" s="113"/>
      <c r="Q318" s="113"/>
    </row>
    <row r="319" spans="1:17" x14ac:dyDescent="0.25">
      <c r="A319" s="112"/>
      <c r="B319" s="112"/>
      <c r="C319" s="130"/>
      <c r="D319" s="112"/>
      <c r="E319" s="114"/>
      <c r="F319" s="112"/>
      <c r="G319" s="112"/>
      <c r="H319" s="112"/>
      <c r="I319" s="112"/>
      <c r="J319" s="112"/>
      <c r="K319" s="111"/>
      <c r="L319" s="115"/>
      <c r="M319" s="111"/>
      <c r="N319" s="111"/>
      <c r="O319" s="111"/>
      <c r="P319" s="113"/>
      <c r="Q319" s="113"/>
    </row>
    <row r="320" spans="1:17" x14ac:dyDescent="0.25">
      <c r="A320" s="112"/>
      <c r="B320" s="112"/>
      <c r="C320" s="130"/>
      <c r="D320" s="112"/>
      <c r="E320" s="114"/>
      <c r="F320" s="112"/>
      <c r="G320" s="112"/>
      <c r="H320" s="112"/>
      <c r="I320" s="112"/>
      <c r="J320" s="112"/>
      <c r="K320" s="111"/>
      <c r="L320" s="115"/>
      <c r="M320" s="111"/>
      <c r="N320" s="111"/>
      <c r="O320" s="111"/>
      <c r="P320" s="113"/>
      <c r="Q320" s="113"/>
    </row>
    <row r="321" spans="1:17" x14ac:dyDescent="0.25">
      <c r="A321" s="112"/>
      <c r="B321" s="112"/>
      <c r="C321" s="130"/>
      <c r="D321" s="112"/>
      <c r="E321" s="114"/>
      <c r="F321" s="112"/>
      <c r="G321" s="112"/>
      <c r="H321" s="112"/>
      <c r="I321" s="112"/>
      <c r="J321" s="112"/>
      <c r="K321" s="111"/>
      <c r="L321" s="115"/>
      <c r="M321" s="111"/>
      <c r="N321" s="111"/>
      <c r="O321" s="111"/>
      <c r="P321" s="113"/>
      <c r="Q321" s="113"/>
    </row>
  </sheetData>
  <mergeCells count="7">
    <mergeCell ref="K40:N43"/>
    <mergeCell ref="A1:Q1"/>
    <mergeCell ref="A2:S2"/>
    <mergeCell ref="A3:C3"/>
    <mergeCell ref="D3:G3"/>
    <mergeCell ref="L38:N38"/>
    <mergeCell ref="K39:N39"/>
  </mergeCells>
  <phoneticPr fontId="22" type="noConversion"/>
  <dataValidations count="1">
    <dataValidation type="list" allowBlank="1" showInputMessage="1" showErrorMessage="1" sqref="H36:H321 F6:F34" xr:uid="{81B378E5-2AE9-4321-A5D1-769FF3750732}">
      <formula1>"oui,non"</formula1>
    </dataValidation>
  </dataValidations>
  <printOptions horizontalCentered="1"/>
  <pageMargins left="0.15748031496062992" right="0.51181102362204722" top="0.15748031496062992" bottom="0.19685039370078741" header="0.31496062992125984" footer="0.15748031496062992"/>
  <pageSetup paperSize="8" scale="45" orientation="landscape" r:id="rId1"/>
  <headerFooter>
    <oddFooter>Page &amp;P de &amp;N</oddFoot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C1:AH42"/>
  <sheetViews>
    <sheetView view="pageBreakPreview" zoomScaleNormal="100" zoomScaleSheetLayoutView="100" workbookViewId="0">
      <selection activeCell="D6" sqref="D6"/>
    </sheetView>
  </sheetViews>
  <sheetFormatPr baseColWidth="10" defaultRowHeight="14.3" x14ac:dyDescent="0.25"/>
  <cols>
    <col min="1" max="2" width="1.625" customWidth="1"/>
    <col min="3" max="3" width="50.75" customWidth="1"/>
  </cols>
  <sheetData>
    <row r="1" spans="3:34" ht="59.1" x14ac:dyDescent="0.4">
      <c r="C1" s="1" t="s">
        <v>80</v>
      </c>
      <c r="E1" s="202" t="s">
        <v>81</v>
      </c>
      <c r="F1" s="202"/>
      <c r="G1" s="202"/>
      <c r="H1" s="202"/>
      <c r="I1" s="202"/>
      <c r="J1" s="202"/>
      <c r="K1" s="202"/>
    </row>
    <row r="3" spans="3:34" ht="56.25" customHeight="1" x14ac:dyDescent="0.25">
      <c r="C3" s="203" t="s">
        <v>82</v>
      </c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</row>
    <row r="5" spans="3:34" s="6" customFormat="1" ht="71.349999999999994" x14ac:dyDescent="0.25">
      <c r="C5" s="12"/>
      <c r="D5" s="12" t="s">
        <v>69</v>
      </c>
      <c r="E5" s="12" t="s">
        <v>70</v>
      </c>
      <c r="F5" s="12" t="s">
        <v>71</v>
      </c>
      <c r="G5" s="12" t="s">
        <v>72</v>
      </c>
      <c r="H5" s="12" t="s">
        <v>73</v>
      </c>
      <c r="I5" s="12" t="s">
        <v>74</v>
      </c>
      <c r="J5" s="12" t="s">
        <v>75</v>
      </c>
      <c r="K5" s="12" t="s">
        <v>78</v>
      </c>
      <c r="L5" s="12" t="s">
        <v>79</v>
      </c>
    </row>
    <row r="6" spans="3:34" x14ac:dyDescent="0.25">
      <c r="C6" s="11" t="s">
        <v>35</v>
      </c>
      <c r="D6" s="16"/>
      <c r="E6" s="17"/>
      <c r="F6" s="17"/>
      <c r="G6" s="15"/>
      <c r="H6" s="16"/>
      <c r="I6" s="16"/>
      <c r="J6" s="16"/>
      <c r="K6" s="16"/>
      <c r="L6" s="16"/>
    </row>
    <row r="7" spans="3:34" x14ac:dyDescent="0.25">
      <c r="C7" s="11" t="s">
        <v>44</v>
      </c>
      <c r="D7" s="16"/>
      <c r="E7" s="17"/>
      <c r="F7" s="17"/>
      <c r="G7" s="15"/>
      <c r="H7" s="16"/>
      <c r="I7" s="16"/>
      <c r="J7" s="16"/>
      <c r="K7" s="16"/>
      <c r="L7" s="16"/>
    </row>
    <row r="8" spans="3:34" x14ac:dyDescent="0.25">
      <c r="C8" s="11" t="s">
        <v>42</v>
      </c>
      <c r="D8" s="16"/>
      <c r="E8" s="17"/>
      <c r="F8" s="17"/>
      <c r="G8" s="15"/>
      <c r="H8" s="16"/>
      <c r="I8" s="16"/>
      <c r="J8" s="16"/>
      <c r="K8" s="16"/>
      <c r="L8" s="16"/>
    </row>
    <row r="9" spans="3:34" x14ac:dyDescent="0.25">
      <c r="C9" s="11" t="s">
        <v>45</v>
      </c>
      <c r="D9" s="16"/>
      <c r="E9" s="17"/>
      <c r="F9" s="17"/>
      <c r="G9" s="15"/>
      <c r="H9" s="16"/>
      <c r="I9" s="16"/>
      <c r="J9" s="16"/>
      <c r="K9" s="16"/>
      <c r="L9" s="16"/>
    </row>
    <row r="10" spans="3:34" x14ac:dyDescent="0.25">
      <c r="C10" s="11" t="s">
        <v>46</v>
      </c>
      <c r="D10" s="16"/>
      <c r="E10" s="17"/>
      <c r="F10" s="17"/>
      <c r="G10" s="15"/>
      <c r="H10" s="16"/>
      <c r="I10" s="16"/>
      <c r="J10" s="16"/>
      <c r="K10" s="16"/>
      <c r="L10" s="16"/>
    </row>
    <row r="11" spans="3:34" x14ac:dyDescent="0.25">
      <c r="C11" s="11" t="s">
        <v>47</v>
      </c>
      <c r="D11" s="16"/>
      <c r="E11" s="17"/>
      <c r="F11" s="17"/>
      <c r="G11" s="15"/>
      <c r="H11" s="16"/>
      <c r="I11" s="16"/>
      <c r="J11" s="16"/>
      <c r="K11" s="16"/>
      <c r="L11" s="16"/>
    </row>
    <row r="12" spans="3:34" x14ac:dyDescent="0.25">
      <c r="C12" s="11" t="s">
        <v>48</v>
      </c>
      <c r="D12" s="16"/>
      <c r="E12" s="17"/>
      <c r="F12" s="17"/>
      <c r="G12" s="15"/>
      <c r="H12" s="16"/>
      <c r="I12" s="16"/>
      <c r="J12" s="16"/>
      <c r="K12" s="16"/>
      <c r="L12" s="16"/>
    </row>
    <row r="13" spans="3:34" x14ac:dyDescent="0.25">
      <c r="C13" s="11" t="s">
        <v>77</v>
      </c>
      <c r="D13" s="16"/>
      <c r="E13" s="17"/>
      <c r="F13" s="17"/>
      <c r="G13" s="15"/>
      <c r="H13" s="16"/>
      <c r="I13" s="16"/>
      <c r="J13" s="16"/>
      <c r="K13" s="16"/>
      <c r="L13" s="16"/>
    </row>
    <row r="14" spans="3:34" x14ac:dyDescent="0.25">
      <c r="C14" s="11" t="s">
        <v>76</v>
      </c>
      <c r="D14" s="16"/>
      <c r="E14" s="17"/>
      <c r="F14" s="17"/>
      <c r="G14" s="15"/>
      <c r="H14" s="16"/>
      <c r="I14" s="16"/>
      <c r="J14" s="16"/>
      <c r="K14" s="16"/>
      <c r="L14" s="16"/>
    </row>
    <row r="15" spans="3:34" x14ac:dyDescent="0.25">
      <c r="C15" s="11" t="s">
        <v>54</v>
      </c>
      <c r="D15" s="16"/>
      <c r="E15" s="17"/>
      <c r="F15" s="17"/>
      <c r="G15" s="15"/>
      <c r="H15" s="16"/>
      <c r="I15" s="16"/>
      <c r="J15" s="16"/>
      <c r="K15" s="16"/>
      <c r="L15" s="16"/>
    </row>
    <row r="16" spans="3:34" x14ac:dyDescent="0.25">
      <c r="C16" s="11" t="s">
        <v>55</v>
      </c>
      <c r="D16" s="16"/>
      <c r="E16" s="17"/>
      <c r="F16" s="17"/>
      <c r="G16" s="15"/>
      <c r="H16" s="16"/>
      <c r="I16" s="16"/>
      <c r="J16" s="16"/>
      <c r="K16" s="16"/>
      <c r="L16" s="16"/>
    </row>
    <row r="17" spans="3:34" x14ac:dyDescent="0.25">
      <c r="C17" s="11" t="s">
        <v>56</v>
      </c>
      <c r="D17" s="16"/>
      <c r="E17" s="17"/>
      <c r="F17" s="17"/>
      <c r="G17" s="15"/>
      <c r="H17" s="16"/>
      <c r="I17" s="16"/>
      <c r="J17" s="16"/>
      <c r="K17" s="16"/>
      <c r="L17" s="16"/>
    </row>
    <row r="18" spans="3:34" x14ac:dyDescent="0.25">
      <c r="C18" s="11" t="s">
        <v>40</v>
      </c>
      <c r="D18" s="16"/>
      <c r="E18" s="17"/>
      <c r="F18" s="17"/>
      <c r="G18" s="15"/>
      <c r="H18" s="16"/>
      <c r="I18" s="16"/>
      <c r="J18" s="16"/>
      <c r="K18" s="16"/>
      <c r="L18" s="16"/>
    </row>
    <row r="19" spans="3:34" x14ac:dyDescent="0.25">
      <c r="C19" s="11" t="s">
        <v>41</v>
      </c>
      <c r="D19" s="16"/>
      <c r="E19" s="17"/>
      <c r="F19" s="17"/>
      <c r="G19" s="15"/>
      <c r="H19" s="16"/>
      <c r="I19" s="16"/>
      <c r="J19" s="16"/>
      <c r="K19" s="16"/>
      <c r="L19" s="16"/>
    </row>
    <row r="20" spans="3:34" x14ac:dyDescent="0.25">
      <c r="C20" s="11" t="s">
        <v>49</v>
      </c>
      <c r="D20" s="16"/>
      <c r="E20" s="17"/>
      <c r="F20" s="17"/>
      <c r="G20" s="15"/>
      <c r="H20" s="16"/>
      <c r="I20" s="16"/>
      <c r="J20" s="16"/>
      <c r="K20" s="16"/>
      <c r="L20" s="16"/>
    </row>
    <row r="21" spans="3:34" x14ac:dyDescent="0.25">
      <c r="C21" s="11" t="s">
        <v>50</v>
      </c>
      <c r="D21" s="16"/>
      <c r="E21" s="17"/>
      <c r="F21" s="17"/>
      <c r="G21" s="15"/>
      <c r="H21" s="16"/>
      <c r="I21" s="16"/>
      <c r="J21" s="16"/>
      <c r="K21" s="16"/>
      <c r="L21" s="16"/>
    </row>
    <row r="22" spans="3:34" x14ac:dyDescent="0.25">
      <c r="C22" s="11" t="s">
        <v>51</v>
      </c>
      <c r="D22" s="16"/>
      <c r="E22" s="17"/>
      <c r="F22" s="17"/>
      <c r="G22" s="15"/>
      <c r="H22" s="16"/>
      <c r="I22" s="16"/>
      <c r="J22" s="16"/>
      <c r="K22" s="16"/>
      <c r="L22" s="16"/>
    </row>
    <row r="23" spans="3:34" x14ac:dyDescent="0.25">
      <c r="C23" s="11" t="s">
        <v>52</v>
      </c>
      <c r="D23" s="16"/>
      <c r="E23" s="17"/>
      <c r="F23" s="17"/>
      <c r="G23" s="15"/>
      <c r="H23" s="16"/>
      <c r="I23" s="16"/>
      <c r="J23" s="16"/>
      <c r="K23" s="16"/>
      <c r="L23" s="16"/>
    </row>
    <row r="24" spans="3:34" x14ac:dyDescent="0.25">
      <c r="C24" s="11" t="s">
        <v>53</v>
      </c>
      <c r="D24" s="18"/>
      <c r="E24" s="17"/>
      <c r="F24" s="17"/>
      <c r="G24" s="15"/>
      <c r="H24" s="16"/>
      <c r="I24" s="16"/>
      <c r="J24" s="16"/>
      <c r="K24" s="16"/>
      <c r="L24" s="16"/>
    </row>
    <row r="26" spans="3:34" x14ac:dyDescent="0.25">
      <c r="C26" s="196" t="s">
        <v>66</v>
      </c>
      <c r="D26" s="197"/>
      <c r="E26" s="197"/>
      <c r="F26" s="197"/>
      <c r="G26" s="197"/>
      <c r="H26" s="197"/>
      <c r="I26" s="197"/>
      <c r="J26" s="197"/>
      <c r="K26" s="197"/>
      <c r="L26" s="19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8"/>
      <c r="AB26" s="9"/>
      <c r="AC26" s="8"/>
      <c r="AD26" s="8"/>
      <c r="AE26" s="8"/>
      <c r="AF26" s="10"/>
      <c r="AG26" s="10"/>
      <c r="AH26" s="7"/>
    </row>
    <row r="27" spans="3:34" x14ac:dyDescent="0.25">
      <c r="C27" s="199" t="s">
        <v>67</v>
      </c>
      <c r="D27" s="199"/>
      <c r="E27" s="199"/>
      <c r="F27" s="199"/>
      <c r="G27" s="199"/>
      <c r="H27" s="199"/>
      <c r="I27" s="199"/>
      <c r="J27" s="199"/>
      <c r="K27" s="199"/>
      <c r="L27" s="199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3:34" x14ac:dyDescent="0.25"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</row>
    <row r="29" spans="3:34" x14ac:dyDescent="0.25"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</row>
    <row r="30" spans="3:34" x14ac:dyDescent="0.25">
      <c r="C30" s="201"/>
      <c r="D30" s="201"/>
      <c r="E30" s="201"/>
      <c r="F30" s="201"/>
      <c r="G30" s="201"/>
      <c r="H30" s="201"/>
      <c r="I30" s="201"/>
      <c r="J30" s="201"/>
      <c r="K30" s="201"/>
      <c r="L30" s="201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</row>
    <row r="31" spans="3:34" x14ac:dyDescent="0.25">
      <c r="C31" s="205" t="s">
        <v>68</v>
      </c>
      <c r="D31" s="205"/>
      <c r="E31" s="205"/>
      <c r="F31" s="205"/>
      <c r="G31" s="205"/>
      <c r="H31" s="205"/>
      <c r="I31" s="205"/>
      <c r="J31" s="205"/>
      <c r="K31" s="205"/>
      <c r="L31" s="205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3:34" x14ac:dyDescent="0.25"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</row>
    <row r="33" spans="3:34" x14ac:dyDescent="0.25"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3:34" x14ac:dyDescent="0.25">
      <c r="C34" s="201"/>
      <c r="D34" s="201"/>
      <c r="E34" s="201"/>
      <c r="F34" s="201"/>
      <c r="G34" s="201"/>
      <c r="H34" s="201"/>
      <c r="I34" s="201"/>
      <c r="J34" s="201"/>
      <c r="K34" s="201"/>
      <c r="L34" s="201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</row>
    <row r="37" spans="3:34" x14ac:dyDescent="0.25">
      <c r="G37" s="13" t="s">
        <v>86</v>
      </c>
      <c r="H37" s="4"/>
      <c r="I37" s="5"/>
      <c r="J37" s="5"/>
    </row>
    <row r="38" spans="3:34" x14ac:dyDescent="0.25">
      <c r="G38" s="198" t="s">
        <v>87</v>
      </c>
      <c r="H38" s="199"/>
      <c r="I38" s="199"/>
      <c r="J38" s="199"/>
    </row>
    <row r="39" spans="3:34" x14ac:dyDescent="0.25">
      <c r="G39" s="200"/>
      <c r="H39" s="201"/>
      <c r="I39" s="201"/>
      <c r="J39" s="201"/>
    </row>
    <row r="40" spans="3:34" x14ac:dyDescent="0.25">
      <c r="G40" s="201"/>
      <c r="H40" s="201"/>
      <c r="I40" s="201"/>
      <c r="J40" s="201"/>
    </row>
    <row r="41" spans="3:34" x14ac:dyDescent="0.25">
      <c r="G41" s="201"/>
      <c r="H41" s="201"/>
      <c r="I41" s="201"/>
      <c r="J41" s="201"/>
    </row>
    <row r="42" spans="3:34" x14ac:dyDescent="0.25">
      <c r="G42" s="201"/>
      <c r="H42" s="201"/>
      <c r="I42" s="201"/>
      <c r="J42" s="201"/>
    </row>
  </sheetData>
  <sheetProtection password="CC1D" sheet="1" objects="1" scenarios="1"/>
  <mergeCells count="9">
    <mergeCell ref="C26:L26"/>
    <mergeCell ref="G38:J38"/>
    <mergeCell ref="G39:J42"/>
    <mergeCell ref="E1:K1"/>
    <mergeCell ref="C3:AH3"/>
    <mergeCell ref="C28:L30"/>
    <mergeCell ref="C32:L34"/>
    <mergeCell ref="C27:L27"/>
    <mergeCell ref="C31:L31"/>
  </mergeCells>
  <dataValidations count="1">
    <dataValidation type="list" allowBlank="1" showInputMessage="1" showErrorMessage="1" sqref="X26" xr:uid="{00000000-0002-0000-0400-000000000000}">
      <formula1>"oui,non"</formula1>
    </dataValidation>
  </dataValidations>
  <pageMargins left="0.27" right="0.27" top="0.74803149606299213" bottom="0.74803149606299213" header="0.31496062992125984" footer="0.31496062992125984"/>
  <pageSetup paperSize="8" scale="86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F12:F13"/>
  <sheetViews>
    <sheetView workbookViewId="0">
      <selection activeCell="F12" sqref="F12:F15"/>
    </sheetView>
  </sheetViews>
  <sheetFormatPr baseColWidth="10" defaultRowHeight="14.3" x14ac:dyDescent="0.25"/>
  <sheetData>
    <row r="12" spans="6:6" x14ac:dyDescent="0.25">
      <c r="F12" t="s">
        <v>83</v>
      </c>
    </row>
    <row r="13" spans="6:6" x14ac:dyDescent="0.25">
      <c r="F13" t="s">
        <v>84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Fiche Contacts</vt:lpstr>
      <vt:lpstr>BR</vt:lpstr>
      <vt:lpstr>1 materiel produits courants</vt:lpstr>
      <vt:lpstr>2 hygiene sanitaire</vt:lpstr>
      <vt:lpstr>3 gants sacs poub eponge </vt:lpstr>
      <vt:lpstr>6 gros équipements</vt:lpstr>
      <vt:lpstr>Feuil1</vt:lpstr>
      <vt:lpstr>on</vt:lpstr>
      <vt:lpstr>'1 materiel produits courants'!Zone_d_impression</vt:lpstr>
      <vt:lpstr>'2 hygiene sanitaire'!Zone_d_impression</vt:lpstr>
      <vt:lpstr>'3 gants sacs poub eponge '!Zone_d_impression</vt:lpstr>
      <vt:lpstr>'6 gros équipements'!Zone_d_impression</vt:lpstr>
      <vt:lpstr>BR!Zone_d_impression</vt:lpstr>
      <vt:lpstr>'Fiche Contacts'!Zone_d_impression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2025-03-06T12:52:16Z</dcterms:modified>
</cp:coreProperties>
</file>