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O:\PARTAGE-COLLABORATIF\VISA ELECTRO BAP\GAVAZZI\MTN-DGA\DCE 2024_001466\Annexes Financières\"/>
    </mc:Choice>
  </mc:AlternateContent>
  <bookViews>
    <workbookView xWindow="0" yWindow="0" windowWidth="28800" windowHeight="12300"/>
  </bookViews>
  <sheets>
    <sheet name="LOT 2 DOUMERC" sheetId="2" r:id="rId1"/>
    <sheet name="Feuil1" sheetId="1" r:id="rId2"/>
  </sheets>
  <definedNames>
    <definedName name="_xlnm._FilterDatabase" localSheetId="0" hidden="1">'LOT 2 DOUMERC'!$A$3:$DN$19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36" i="2" l="1"/>
  <c r="I133" i="2"/>
  <c r="I132" i="2"/>
  <c r="I131" i="2"/>
  <c r="I130" i="2"/>
  <c r="I129" i="2"/>
  <c r="I128" i="2"/>
  <c r="I127" i="2"/>
  <c r="I73" i="2"/>
  <c r="I66" i="2"/>
  <c r="I52" i="2"/>
  <c r="I43" i="2"/>
  <c r="I39" i="2"/>
  <c r="I34" i="2"/>
  <c r="I108" i="2" l="1"/>
  <c r="I86" i="2"/>
  <c r="H5" i="2" l="1"/>
  <c r="H6" i="2"/>
  <c r="H7" i="2"/>
  <c r="F8" i="2"/>
  <c r="I12" i="2"/>
  <c r="I13" i="2"/>
  <c r="H18" i="2"/>
  <c r="I18" i="2"/>
  <c r="H22" i="2"/>
  <c r="I23" i="2"/>
  <c r="H24" i="2"/>
  <c r="H25" i="2"/>
  <c r="H26" i="2"/>
  <c r="H27" i="2"/>
  <c r="H28" i="2"/>
  <c r="H29" i="2"/>
  <c r="H30" i="2"/>
  <c r="H31" i="2"/>
  <c r="H32" i="2"/>
  <c r="H33" i="2"/>
  <c r="H35" i="2"/>
  <c r="H36" i="2"/>
  <c r="H37" i="2"/>
  <c r="H38" i="2"/>
  <c r="H40" i="2"/>
  <c r="H41" i="2"/>
  <c r="H42" i="2"/>
  <c r="H44" i="2"/>
  <c r="H45" i="2" s="1"/>
  <c r="I45" i="2"/>
  <c r="H46" i="2"/>
  <c r="H47" i="2" s="1"/>
  <c r="I47" i="2"/>
  <c r="H48" i="2"/>
  <c r="H49" i="2" s="1"/>
  <c r="I49" i="2"/>
  <c r="H51" i="2"/>
  <c r="I51" i="2"/>
  <c r="H55" i="2"/>
  <c r="H56" i="2"/>
  <c r="H57" i="2"/>
  <c r="H58" i="2"/>
  <c r="H59" i="2"/>
  <c r="H60" i="2"/>
  <c r="H61" i="2"/>
  <c r="H62" i="2"/>
  <c r="H63" i="2"/>
  <c r="H64" i="2"/>
  <c r="H65" i="2"/>
  <c r="H67" i="2"/>
  <c r="H68" i="2" s="1"/>
  <c r="I68" i="2"/>
  <c r="H69" i="2"/>
  <c r="H70" i="2" s="1"/>
  <c r="I70" i="2"/>
  <c r="H71" i="2"/>
  <c r="H72" i="2" s="1"/>
  <c r="I72" i="2"/>
  <c r="H76" i="2"/>
  <c r="H77" i="2" s="1"/>
  <c r="I77" i="2"/>
  <c r="H78" i="2"/>
  <c r="H79" i="2" s="1"/>
  <c r="I79" i="2"/>
  <c r="H80" i="2"/>
  <c r="H81" i="2" s="1"/>
  <c r="I81" i="2"/>
  <c r="H85" i="2"/>
  <c r="H86" i="2" s="1"/>
  <c r="H87" i="2"/>
  <c r="H88" i="2" s="1"/>
  <c r="I88" i="2"/>
  <c r="H89" i="2"/>
  <c r="H90" i="2" s="1"/>
  <c r="I90" i="2"/>
  <c r="H91" i="2"/>
  <c r="H92" i="2"/>
  <c r="H93" i="2"/>
  <c r="H94" i="2"/>
  <c r="H95" i="2"/>
  <c r="H96" i="2"/>
  <c r="H97" i="2"/>
  <c r="H98" i="2"/>
  <c r="I99" i="2"/>
  <c r="H100" i="2"/>
  <c r="H101" i="2"/>
  <c r="H102" i="2"/>
  <c r="I103" i="2"/>
  <c r="H104" i="2"/>
  <c r="H105" i="2" s="1"/>
  <c r="I105" i="2"/>
  <c r="H106" i="2"/>
  <c r="H107" i="2" s="1"/>
  <c r="I107" i="2"/>
  <c r="H111" i="2"/>
  <c r="I113" i="2"/>
  <c r="H114" i="2"/>
  <c r="H115" i="2" s="1"/>
  <c r="I115" i="2"/>
  <c r="H116" i="2"/>
  <c r="H117" i="2" s="1"/>
  <c r="I117" i="2"/>
  <c r="H99" i="2" l="1"/>
  <c r="I82" i="2"/>
  <c r="H34" i="2"/>
  <c r="H39" i="2"/>
  <c r="H66" i="2"/>
  <c r="I118" i="2"/>
  <c r="I134" i="2" s="1"/>
  <c r="H43" i="2"/>
  <c r="I19" i="2"/>
  <c r="I137" i="2" l="1"/>
  <c r="I135" i="2"/>
</calcChain>
</file>

<file path=xl/sharedStrings.xml><?xml version="1.0" encoding="utf-8"?>
<sst xmlns="http://schemas.openxmlformats.org/spreadsheetml/2006/main" count="326" uniqueCount="196">
  <si>
    <t>MONTANT FORFAITAIRE H.T ANNUEL LOT 2</t>
  </si>
  <si>
    <t>Sous-Total SID</t>
  </si>
  <si>
    <t>Sous-Total SCA</t>
  </si>
  <si>
    <t>MONTANT TOTAL FORFAITAIRE H.T ANNUEL POSTE 6 -CIEC SCA</t>
  </si>
  <si>
    <t>MONTANT TOTAL FORFAITAIRE H.T ANNUEL POSTE 5 -31 RG SID</t>
  </si>
  <si>
    <t xml:space="preserve">MONTANT TOTAL FORFAITAIRE H.T ANNUEL POSTE 5 -31 RG SCA </t>
  </si>
  <si>
    <t>MONTANT TOTAL FORFAITAIRE H.T ANNUEL POSTE 1 - 17ème RGP MONTAUBAN SID</t>
  </si>
  <si>
    <t>MONTANT TOTAL FORFAITAIRE H.T ANNUEL POSTE 1 - 17ème RGP MONTAUBAN SCA</t>
  </si>
  <si>
    <t>Taux de T.V.A
applicable</t>
  </si>
  <si>
    <t>Les moyens de mise en hauteur sont inclus dans le prix des prestations</t>
  </si>
  <si>
    <t>SOUS-TOTAL Poste 6: A+B+C</t>
  </si>
  <si>
    <t xml:space="preserve">                                                                                            SOUS-TOTAL ENTRETIEN DES FOSSES (C)</t>
  </si>
  <si>
    <t>Mai, octobre</t>
  </si>
  <si>
    <t>SCA</t>
  </si>
  <si>
    <t>Quartier Arseguet</t>
  </si>
  <si>
    <t>ENTRETIEN DES FOSSES</t>
  </si>
  <si>
    <t xml:space="preserve">                                                                                           SOUS-TOTAL BROYAGE ET FAUCHAGE DES BUTTES ET MERLONS (B)</t>
  </si>
  <si>
    <t>Novembre</t>
  </si>
  <si>
    <t>120m*30m sur 5 m de hauteur au niveau le plus haut de la butte
55m*18m sur 3 m de hauteur au niveau le plus haut de la butte</t>
  </si>
  <si>
    <t>CIEC</t>
  </si>
  <si>
    <t>BROYAGE ET FAUCHAGE DES BUTTES ET MERLONS</t>
  </si>
  <si>
    <t>1500 ml</t>
  </si>
  <si>
    <t xml:space="preserve">                                                                                            SOUS-TOTAL DEBROUSSAILLAGE (A)</t>
  </si>
  <si>
    <t>01/AN novembre</t>
  </si>
  <si>
    <t>Le long de la clôture extérieure côté est, sud et une partie ouest. 1500ml.</t>
  </si>
  <si>
    <t xml:space="preserve">Le long de la clôture extérieure nord côté RD45 - 600 mètres de long sur 5 mètres de largeur - La largeur à accès à la clôture étant difficile, l’utilisation d’une épareuse est préconisée. </t>
  </si>
  <si>
    <t xml:space="preserve">DEBROUSSAILLAGE </t>
  </si>
  <si>
    <t>Poste 6: CIEC</t>
  </si>
  <si>
    <t>SOUS-TOTAL Poste 5: A+B+C+D+F+G+H</t>
  </si>
  <si>
    <t xml:space="preserve">                                                                                         SOUS-TOTAL ENTRETIEN DES SURFACES DE PRAIRIE (H)</t>
  </si>
  <si>
    <t>Mars, juin, septembre</t>
  </si>
  <si>
    <t>SID</t>
  </si>
  <si>
    <t>Abords des pas de tir</t>
  </si>
  <si>
    <t>Champ de tir de Cordes</t>
  </si>
  <si>
    <t>FAUCHAGE</t>
  </si>
  <si>
    <t xml:space="preserve">                                                                                         SOUS-TOTAL ENTRETIEN DES FOSSES (G)</t>
  </si>
  <si>
    <t xml:space="preserve">Mai </t>
  </si>
  <si>
    <t>Abord des pistes</t>
  </si>
  <si>
    <t xml:space="preserve">                          SOUS-TOTAL DESHERBAGE (F)</t>
  </si>
  <si>
    <t>Mars, mai,  juillet,  septembre</t>
  </si>
  <si>
    <t>Champ de tir des cordes</t>
  </si>
  <si>
    <t>DESHERBAGE</t>
  </si>
  <si>
    <t>Mars, mai, septembre</t>
  </si>
  <si>
    <t>Ecole des ponts</t>
  </si>
  <si>
    <t>Mars, mai,  septembre</t>
  </si>
  <si>
    <t>Quartier Lavalette</t>
  </si>
  <si>
    <t xml:space="preserve">                                                                                         SOUS-TOTAL DEBROUSSAILLAGE  (E)</t>
  </si>
  <si>
    <t>Mai</t>
  </si>
  <si>
    <t>Alluvion Robinson à Escatalens</t>
  </si>
  <si>
    <t>Escatalens</t>
  </si>
  <si>
    <t>DEBROUSSAILLAGE</t>
  </si>
  <si>
    <t>Abords de pistes et de pas de tirs</t>
  </si>
  <si>
    <t>DEBROUSSAILLAGE PRECONISE PAR EPAREUSE</t>
  </si>
  <si>
    <t>Alluvion de Lizoun rive gauche</t>
  </si>
  <si>
    <t>Berges alluvion de Lizoun</t>
  </si>
  <si>
    <t>Mai, septembre</t>
  </si>
  <si>
    <t>Alluvion Laronne à Moissac</t>
  </si>
  <si>
    <t>Berges alluvion de Laronne rive gauche</t>
  </si>
  <si>
    <t>Mai,  septembre</t>
  </si>
  <si>
    <t>Alluvion de Laronne à Moissac</t>
  </si>
  <si>
    <t>Berges alluvion de Laronne rive droite</t>
  </si>
  <si>
    <t>Mars,  octobre</t>
  </si>
  <si>
    <t>Berges du Merdailloux</t>
  </si>
  <si>
    <t>Berges du ruisseau de 250 m de long</t>
  </si>
  <si>
    <t>Mars, octobre</t>
  </si>
  <si>
    <t>Berges du Tarn (310m l sur 30 m de largeur)</t>
  </si>
  <si>
    <t xml:space="preserve">                                                                                         SOUS-TOTAL ENTRETIEN DES MASSIFS (D)</t>
  </si>
  <si>
    <t xml:space="preserve"> Juin, novembre</t>
  </si>
  <si>
    <t>ENTRETIEN DES MASSIFS</t>
  </si>
  <si>
    <t>SOUS-TOTAL TAILLE DES HAIES (C)</t>
  </si>
  <si>
    <t>Juin, novembre</t>
  </si>
  <si>
    <t>TAILLE DES HAIES</t>
  </si>
  <si>
    <t xml:space="preserve">                                                                          SOUS-TOTAL TONTE DES PELOUSES (B)</t>
  </si>
  <si>
    <t>1 mars, 1 avril, 2 mai, 2 juin, 1 juillet, 1 septembre, 2 octobre</t>
  </si>
  <si>
    <t>Poste 5: 31ème RG</t>
  </si>
  <si>
    <t>SOUS-TOTAL Poste 4: A+B+C</t>
  </si>
  <si>
    <t>SOUS-TOTAL DESHERBAGE (C)</t>
  </si>
  <si>
    <t>Mai, juillet, septembre, novembre</t>
  </si>
  <si>
    <t>Villa le logis aux Albarèdes</t>
  </si>
  <si>
    <t>SOUS-TOTAL TAILLES DES HAIES (B)</t>
  </si>
  <si>
    <t>Juin, septembre</t>
  </si>
  <si>
    <t>SOUS-TOTAL TONTE DES PELOUSES (A)</t>
  </si>
  <si>
    <t>Mars, mai, juin, juillet, septembre, novembre</t>
  </si>
  <si>
    <t>SOUS-TOTAL Poste 3: A+B+C+D</t>
  </si>
  <si>
    <t xml:space="preserve">SOUS-TOTAL DESHERBAGE (D) </t>
  </si>
  <si>
    <t>Quartier Pomponne</t>
  </si>
  <si>
    <t>SOUS-TOTAL DEBROUSAILLAGE (C)</t>
  </si>
  <si>
    <t>Avril, juin,septembre, novembre</t>
  </si>
  <si>
    <t>Juin</t>
  </si>
  <si>
    <t>Zones D et E du plan annexé</t>
  </si>
  <si>
    <t>Zone N° (K) du plan annexé</t>
  </si>
  <si>
    <t>Zone N° (J) du plan annexé</t>
  </si>
  <si>
    <t>Zone N° (I) du plan annexé</t>
  </si>
  <si>
    <t>Zone N° (H) du plan annexé</t>
  </si>
  <si>
    <t>Zone N° (G) du plan annexé</t>
  </si>
  <si>
    <t>Zone N° (F) du plan annexé</t>
  </si>
  <si>
    <t>Zone N° (E) du plan annexé</t>
  </si>
  <si>
    <t>Zone N° (D) du plan annexé</t>
  </si>
  <si>
    <t>Zone N° (C) du plan annexé</t>
  </si>
  <si>
    <t>Zone N° (B) du plan annexé</t>
  </si>
  <si>
    <t>Zone N° (A) du plan annexé</t>
  </si>
  <si>
    <t>SOUS-TOTAL Poste 2: A+B+C+D+F+G+H</t>
  </si>
  <si>
    <t>SOUS-TOTAL ELAGAGE (H)</t>
  </si>
  <si>
    <t>Février</t>
  </si>
  <si>
    <t>Quartier Guibert</t>
  </si>
  <si>
    <t>ELAGAGE</t>
  </si>
  <si>
    <t>SOUS-TOTAL DESHERBAGE (G)</t>
  </si>
  <si>
    <t>Mars, juin, octobre</t>
  </si>
  <si>
    <t>SOUS-BALAYAGE DES ABORDS DES BATIEMENTS ET DES ALLEES (F)</t>
  </si>
  <si>
    <t>SOUS-TOTAL DEBROUSSAILLAGE (E)</t>
  </si>
  <si>
    <t>SOUS-TOTAL ENTRETIEN DES MASSIFS (D)</t>
  </si>
  <si>
    <t>Massifs côté nord des bâtiments 0001 et 0039</t>
  </si>
  <si>
    <t>Massifs face au bâtiment 0018</t>
  </si>
  <si>
    <t>Massifs côté sud des bâtiments 0009 et 0032</t>
  </si>
  <si>
    <t>SOUS-TOTAL TAILLES DES HAIES (C)</t>
  </si>
  <si>
    <t>Haie autour du terrain de tennis</t>
  </si>
  <si>
    <t>Haies devant le bâtiment 0001 et côté parking 0068</t>
  </si>
  <si>
    <t>Haies devant le bâtiment 0010</t>
  </si>
  <si>
    <t>Haies derrière le bâtiment 0039</t>
  </si>
  <si>
    <t>SOUS-TOTAL TONTE DES PELOUSES (B)</t>
  </si>
  <si>
    <t>Abords des bâtiments 0019-0017</t>
  </si>
  <si>
    <t>Abords du bâtiment 0021</t>
  </si>
  <si>
    <t>Abords du terrain de tennis</t>
  </si>
  <si>
    <t>Abords du bâtiment 0039</t>
  </si>
  <si>
    <t>Abords du bâtiment 0041 - cadres célibataires</t>
  </si>
  <si>
    <t>Carré autour du parking 0044</t>
  </si>
  <si>
    <t>Carré 0031 - côté est place d'armes</t>
  </si>
  <si>
    <t>Place d'armes 0006</t>
  </si>
  <si>
    <t>Bâtiment 0029</t>
  </si>
  <si>
    <t>Bâtiment 0001</t>
  </si>
  <si>
    <t>SOUS-TOTAL RAMASSAGE FEUILLES (A)</t>
  </si>
  <si>
    <t>Novembre, décembre, janvier</t>
  </si>
  <si>
    <t>SOUS-TOTAL Poste 1: A+B+C</t>
  </si>
  <si>
    <t>Juin, octobre</t>
  </si>
  <si>
    <t>Quartier Doumerc-haie de lauriers autour du bâtiment 31</t>
  </si>
  <si>
    <t>Quartier Doumerc</t>
  </si>
  <si>
    <t>Quartier Doumerc-haie de lauriers autour de la place d'armes</t>
  </si>
  <si>
    <t>Quartier Doumerc-haie de cyprés à tailler à 2 mètres de hauteur</t>
  </si>
  <si>
    <t>ZT SCORPION</t>
  </si>
  <si>
    <t>Zone technique SEITA</t>
  </si>
  <si>
    <t>SOUS-TOTAL DEBROUSSAILLAGE (B)</t>
  </si>
  <si>
    <t>SOUS-TOTAL DEBROUSSAILLAGE PRECONISE PAR GYROBROYAGE (A)</t>
  </si>
  <si>
    <t>Mars, avril, juin, novembre</t>
  </si>
  <si>
    <t>Seita-maison du gardien</t>
  </si>
  <si>
    <t>Seita-chemin de ronde</t>
  </si>
  <si>
    <t>Quai d'embarquement - chemin de fer</t>
  </si>
  <si>
    <t>Quai en bout</t>
  </si>
  <si>
    <t>ZT SCORPION - ligne de chemin de fer</t>
  </si>
  <si>
    <t xml:space="preserve"> </t>
  </si>
  <si>
    <t>Montbeton</t>
  </si>
  <si>
    <t>Terrain de manœuvre de Montbeton</t>
  </si>
  <si>
    <t>Montech</t>
  </si>
  <si>
    <t>Champ de tir Montech</t>
  </si>
  <si>
    <t>Bas pays</t>
  </si>
  <si>
    <t>Champ de tir BAS PAYS</t>
  </si>
  <si>
    <t xml:space="preserve">DEBROUSSAILLAGE PRECONISE PAR GYROBROYAGE </t>
  </si>
  <si>
    <t>Poste 1: 17ème RGP MONTAUBAN</t>
  </si>
  <si>
    <t>Emprises</t>
  </si>
  <si>
    <t>Prix forfaitaire Annuel H.T pour la superficie/quantité totale</t>
  </si>
  <si>
    <t>Superficie/Quantité totale Annuelle
(axb)</t>
  </si>
  <si>
    <t>Nombre d'interventions
annuelles demandées et périodes d'interventions souhaitée
(b)</t>
  </si>
  <si>
    <t>Superficie/Quantité 
m²/ml / unité
+ OU -10% par passage
(a)</t>
  </si>
  <si>
    <t>Lieux</t>
  </si>
  <si>
    <t>Sites</t>
  </si>
  <si>
    <t>Prestations</t>
  </si>
  <si>
    <t>§CCTP</t>
  </si>
  <si>
    <t>Ligne</t>
  </si>
  <si>
    <t>Périodes d'intervention</t>
  </si>
  <si>
    <t>Le soumissionnaire renseigne uniquement la colonne Prix forfaitaire Annuel H.T pour la superficie/quantité totale (colonne I) ainsi que la case taux de T.V.A</t>
  </si>
  <si>
    <t xml:space="preserve"> Entretien des espaces extérieurs du 17ème Régiment du Génie Parachutiste (17èmè RGP), du GSC de Montauban, du 31ème Régiment du Génie (31ème RG), du Centre d'Instruction d'Ecole de Conduite (CIEC) et du Centre de Ravitaillement des Essences (CRE) à Castelsarrasin.</t>
  </si>
  <si>
    <t>Poste 2: GSC de  MONTAUBAN - GUIBERT</t>
  </si>
  <si>
    <t>GSC MTN</t>
  </si>
  <si>
    <t xml:space="preserve"> Poste 3: GSC de  MONTAUBAN - POMPONNE</t>
  </si>
  <si>
    <t>Poste 4: GSC de  MONTAUBAN - VILLA ALBAREDES</t>
  </si>
  <si>
    <t>MONTANT TOTAL FORFAITAIRE H.T ANNUEL POSTE 2 - GSC de  MONTAUBAN - Quartier GUIBERT SCA</t>
  </si>
  <si>
    <t>MONTANT TOTAL FORFAITAIRE H.T ANNUEL POSTE 3 -GSC de  MONTAUBAN - Quartier POMPONNE SCA</t>
  </si>
  <si>
    <t>MONTANT TOTAL FORFAITAIRE H.T ANNUEL POSTE 4 -GSC de  MONTAUBAN - VILLA ALBAREDES SCA</t>
  </si>
  <si>
    <t>Caserne Guibert</t>
  </si>
  <si>
    <t>Caserne Guibert - Acacias</t>
  </si>
  <si>
    <t>CaserneGuibert - Bâtiments 32, 39 et 41</t>
  </si>
  <si>
    <t>Caserne Marescot</t>
  </si>
  <si>
    <t>6.7</t>
  </si>
  <si>
    <t>6.19</t>
  </si>
  <si>
    <t>6.16</t>
  </si>
  <si>
    <t>6.21</t>
  </si>
  <si>
    <t>6.2</t>
  </si>
  <si>
    <t>6.8</t>
  </si>
  <si>
    <t>6.11</t>
  </si>
  <si>
    <t>6.13</t>
  </si>
  <si>
    <t>6.12</t>
  </si>
  <si>
    <t>6.4</t>
  </si>
  <si>
    <t>Bordereau des Prix Forfaitaires des Prestations Continues (BPF)
Lot n°2 - DAF 2024 001466</t>
  </si>
  <si>
    <t>RAMASSAGE DE FEUILLES ,,,</t>
  </si>
  <si>
    <t>TONTE DES ZONES ENGAZONNEES</t>
  </si>
  <si>
    <t>BALAYAGE ET NETTOYAGE DES ABORDS DES BATIMENTS ET DES ALLEES</t>
  </si>
  <si>
    <t>6.15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</si>
</sst>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4" formatCode="_-* #,##0.00\ &quot;€&quot;_-;\-* #,##0.00\ &quot;€&quot;_-;_-* &quot;-&quot;??\ &quot;€&quot;_-;_-@_-"/>
    <numFmt numFmtId="164" formatCode="_-* #,##0.00\ [$€-40C]_-;\-* #,##0.00\ [$€-40C]_-;_-* &quot;-&quot;??\ [$€-40C]_-;_-@_-"/>
    <numFmt numFmtId="165" formatCode="#,##0.00\ &quot;€&quot;"/>
    <numFmt numFmtId="166" formatCode="##,#0#&quot;/AN&quot;\ "/>
    <numFmt numFmtId="167" formatCode="##,#0#&quot; ml&quot;\ "/>
    <numFmt numFmtId="168" formatCode="##,#0#&quot; m²&quot;\ "/>
    <numFmt numFmtId="169" formatCode="_-* #,##0.00\ _€_-;\-* #,##0.00\ _€_-;_-* &quot;-&quot;??\ _€_-;_-@_-"/>
  </numFmts>
  <fonts count="22" x14ac:knownFonts="1">
    <font>
      <sz val="11"/>
      <color theme="1"/>
      <name val="Calibri"/>
      <family val="2"/>
      <scheme val="minor"/>
    </font>
    <font>
      <sz val="11"/>
      <color theme="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FF0000"/>
      <name val="Calibri"/>
      <family val="2"/>
      <scheme val="minor"/>
    </font>
    <font>
      <b/>
      <sz val="16"/>
      <color rgb="FF000000"/>
      <name val="Calibri"/>
      <family val="2"/>
      <scheme val="minor"/>
    </font>
    <font>
      <b/>
      <sz val="20"/>
      <color theme="1"/>
      <name val="Calibri"/>
      <family val="2"/>
      <scheme val="minor"/>
    </font>
    <font>
      <b/>
      <sz val="14"/>
      <color rgb="FF000000"/>
      <name val="Calibri"/>
      <family val="2"/>
      <scheme val="minor"/>
    </font>
    <font>
      <b/>
      <sz val="11"/>
      <color rgb="FF000000"/>
      <name val="Calibri"/>
      <family val="2"/>
      <scheme val="minor"/>
    </font>
    <font>
      <sz val="10"/>
      <color theme="1"/>
      <name val="Calibri"/>
      <family val="2"/>
      <scheme val="minor"/>
    </font>
    <font>
      <sz val="14"/>
      <color theme="1"/>
      <name val="Calibri"/>
      <family val="2"/>
      <scheme val="minor"/>
    </font>
    <font>
      <b/>
      <sz val="12"/>
      <color theme="1"/>
      <name val="Calibri"/>
      <family val="2"/>
      <scheme val="minor"/>
    </font>
    <font>
      <b/>
      <i/>
      <sz val="14"/>
      <color theme="1"/>
      <name val="Calibri"/>
      <family val="2"/>
      <scheme val="minor"/>
    </font>
    <font>
      <b/>
      <strike/>
      <sz val="11"/>
      <name val="Calibri"/>
      <family val="2"/>
      <scheme val="minor"/>
    </font>
    <font>
      <b/>
      <sz val="11"/>
      <name val="Calibri"/>
      <family val="2"/>
      <scheme val="minor"/>
    </font>
    <font>
      <sz val="11"/>
      <name val="Calibri"/>
      <family val="2"/>
      <scheme val="minor"/>
    </font>
    <font>
      <b/>
      <sz val="20"/>
      <name val="Calibri"/>
      <family val="2"/>
      <scheme val="minor"/>
    </font>
    <font>
      <sz val="10"/>
      <name val="Arial"/>
      <family val="2"/>
    </font>
    <font>
      <strike/>
      <sz val="11"/>
      <color theme="1"/>
      <name val="Calibri"/>
      <family val="2"/>
      <scheme val="minor"/>
    </font>
    <font>
      <b/>
      <sz val="24"/>
      <name val="Calibri"/>
      <family val="2"/>
      <scheme val="minor"/>
    </font>
    <font>
      <b/>
      <sz val="14"/>
      <name val="Calibri"/>
      <family val="2"/>
      <scheme val="minor"/>
    </font>
  </fonts>
  <fills count="1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theme="3" tint="0.59999389629810485"/>
        <bgColor indexed="64"/>
      </patternFill>
    </fill>
    <fill>
      <patternFill patternType="solid">
        <fgColor theme="7"/>
        <bgColor indexed="64"/>
      </patternFill>
    </fill>
    <fill>
      <patternFill patternType="solid">
        <fgColor theme="5"/>
        <bgColor indexed="64"/>
      </patternFill>
    </fill>
    <fill>
      <patternFill patternType="solid">
        <fgColor theme="1"/>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theme="0"/>
        <bgColor indexed="64"/>
      </patternFill>
    </fill>
    <fill>
      <patternFill patternType="solid">
        <fgColor theme="4"/>
        <bgColor indexed="64"/>
      </patternFill>
    </fill>
    <fill>
      <patternFill patternType="solid">
        <fgColor theme="7" tint="0.39997558519241921"/>
        <bgColor indexed="64"/>
      </patternFill>
    </fill>
    <fill>
      <patternFill patternType="solid">
        <fgColor theme="0" tint="-0.14999847407452621"/>
        <bgColor indexed="64"/>
      </patternFill>
    </fill>
    <fill>
      <patternFill patternType="solid">
        <fgColor theme="4" tint="0.59999389629810485"/>
        <bgColor indexed="64"/>
      </patternFill>
    </fill>
  </fills>
  <borders count="20">
    <border>
      <left/>
      <right/>
      <top/>
      <bottom/>
      <diagonal/>
    </border>
    <border>
      <left style="medium">
        <color rgb="FF000000"/>
      </left>
      <right/>
      <top style="medium">
        <color rgb="FF000000"/>
      </top>
      <bottom style="medium">
        <color rgb="FF000000"/>
      </bottom>
      <diagonal/>
    </border>
    <border>
      <left style="medium">
        <color auto="1"/>
      </left>
      <right style="thick">
        <color auto="1"/>
      </right>
      <top style="medium">
        <color auto="1"/>
      </top>
      <bottom style="thick">
        <color auto="1"/>
      </bottom>
      <diagonal/>
    </border>
    <border>
      <left style="thick">
        <color auto="1"/>
      </left>
      <right style="medium">
        <color auto="1"/>
      </right>
      <top style="medium">
        <color auto="1"/>
      </top>
      <bottom style="thick">
        <color auto="1"/>
      </bottom>
      <diagonal/>
    </border>
    <border>
      <left style="medium">
        <color auto="1"/>
      </left>
      <right style="thick">
        <color auto="1"/>
      </right>
      <top style="medium">
        <color auto="1"/>
      </top>
      <bottom style="medium">
        <color auto="1"/>
      </bottom>
      <diagonal/>
    </border>
    <border>
      <left style="thick">
        <color auto="1"/>
      </left>
      <right style="medium">
        <color auto="1"/>
      </right>
      <top style="medium">
        <color auto="1"/>
      </top>
      <bottom style="medium">
        <color auto="1"/>
      </bottom>
      <diagonal/>
    </border>
    <border>
      <left style="medium">
        <color auto="1"/>
      </left>
      <right style="thick">
        <color auto="1"/>
      </right>
      <top style="thick">
        <color auto="1"/>
      </top>
      <bottom style="medium">
        <color auto="1"/>
      </bottom>
      <diagonal/>
    </border>
    <border>
      <left style="thick">
        <color auto="1"/>
      </left>
      <right style="medium">
        <color auto="1"/>
      </right>
      <top style="thick">
        <color auto="1"/>
      </top>
      <bottom style="medium">
        <color auto="1"/>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medium">
        <color rgb="FF000000"/>
      </left>
      <right/>
      <top/>
      <bottom/>
      <diagonal/>
    </border>
    <border>
      <left/>
      <right style="medium">
        <color rgb="FF000000"/>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s>
  <cellStyleXfs count="8">
    <xf numFmtId="0" fontId="0" fillId="0" borderId="0"/>
    <xf numFmtId="44" fontId="1" fillId="0" borderId="0" applyFont="0" applyFill="0" applyBorder="0" applyAlignment="0" applyProtection="0"/>
    <xf numFmtId="0" fontId="2" fillId="2" borderId="0" applyNumberFormat="0" applyBorder="0" applyAlignment="0" applyProtection="0"/>
    <xf numFmtId="0" fontId="3" fillId="3" borderId="0" applyNumberFormat="0" applyBorder="0" applyAlignment="0" applyProtection="0"/>
    <xf numFmtId="0" fontId="4" fillId="4" borderId="0" applyNumberFormat="0" applyBorder="0" applyAlignment="0" applyProtection="0"/>
    <xf numFmtId="169" fontId="1" fillId="0" borderId="0" applyFont="0" applyFill="0" applyBorder="0" applyAlignment="0" applyProtection="0"/>
    <xf numFmtId="0" fontId="1" fillId="0" borderId="0"/>
    <xf numFmtId="0" fontId="18" fillId="0" borderId="0" applyNumberFormat="0" applyFill="0" applyBorder="0" applyProtection="0"/>
  </cellStyleXfs>
  <cellXfs count="161">
    <xf numFmtId="0" fontId="0" fillId="0" borderId="0" xfId="0"/>
    <xf numFmtId="0" fontId="0" fillId="0" borderId="0" xfId="0" applyFont="1"/>
    <xf numFmtId="0" fontId="0" fillId="0" borderId="0" xfId="0" applyFont="1" applyAlignment="1">
      <alignment horizontal="center" vertical="center" wrapText="1"/>
    </xf>
    <xf numFmtId="164" fontId="0" fillId="0" borderId="0" xfId="1" applyNumberFormat="1" applyFont="1"/>
    <xf numFmtId="0" fontId="0" fillId="0" borderId="0" xfId="0" applyFont="1" applyAlignment="1">
      <alignment horizontal="center"/>
    </xf>
    <xf numFmtId="0" fontId="0" fillId="0" borderId="0" xfId="0" applyAlignment="1">
      <alignment horizontal="center"/>
    </xf>
    <xf numFmtId="165" fontId="0" fillId="0" borderId="0" xfId="0" applyNumberFormat="1"/>
    <xf numFmtId="0" fontId="10" fillId="0" borderId="0" xfId="0" applyFont="1"/>
    <xf numFmtId="0" fontId="0" fillId="0" borderId="0" xfId="0" applyBorder="1" applyAlignment="1"/>
    <xf numFmtId="0" fontId="13" fillId="0" borderId="0" xfId="0" applyFont="1" applyBorder="1" applyAlignment="1">
      <alignment vertical="center"/>
    </xf>
    <xf numFmtId="0" fontId="0" fillId="0" borderId="0" xfId="0" applyBorder="1" applyAlignment="1">
      <alignment horizontal="left"/>
    </xf>
    <xf numFmtId="164" fontId="1" fillId="9" borderId="9" xfId="1" applyNumberFormat="1" applyFont="1" applyFill="1" applyBorder="1"/>
    <xf numFmtId="166" fontId="5" fillId="8" borderId="9" xfId="0" applyNumberFormat="1" applyFont="1" applyFill="1" applyBorder="1" applyAlignment="1">
      <alignment horizontal="center" vertical="center"/>
    </xf>
    <xf numFmtId="164" fontId="0" fillId="10" borderId="9" xfId="0" applyNumberFormat="1" applyFont="1" applyFill="1" applyBorder="1" applyAlignment="1">
      <alignment horizontal="center"/>
    </xf>
    <xf numFmtId="167" fontId="0" fillId="0" borderId="9" xfId="0" applyNumberFormat="1" applyFont="1" applyBorder="1" applyAlignment="1">
      <alignment horizontal="center" vertical="center" wrapText="1"/>
    </xf>
    <xf numFmtId="166" fontId="16" fillId="0" borderId="9" xfId="0" applyNumberFormat="1" applyFont="1" applyFill="1" applyBorder="1" applyAlignment="1">
      <alignment horizontal="center" vertical="center"/>
    </xf>
    <xf numFmtId="0" fontId="0" fillId="0" borderId="9" xfId="0" applyFont="1" applyBorder="1" applyAlignment="1">
      <alignment horizontal="left" vertical="center" wrapText="1"/>
    </xf>
    <xf numFmtId="0" fontId="0" fillId="0" borderId="9" xfId="0" applyFont="1" applyBorder="1" applyAlignment="1">
      <alignment horizontal="center" vertical="center" wrapText="1"/>
    </xf>
    <xf numFmtId="0" fontId="0" fillId="0" borderId="9" xfId="0" applyBorder="1" applyAlignment="1">
      <alignment vertical="center"/>
    </xf>
    <xf numFmtId="168" fontId="0" fillId="0" borderId="9" xfId="0" applyNumberFormat="1" applyFont="1" applyBorder="1" applyAlignment="1">
      <alignment horizontal="center" vertical="center"/>
    </xf>
    <xf numFmtId="0" fontId="0" fillId="0" borderId="9" xfId="0" applyFont="1" applyBorder="1" applyAlignment="1">
      <alignment horizontal="left" wrapText="1"/>
    </xf>
    <xf numFmtId="0" fontId="0" fillId="0" borderId="9" xfId="0" applyFont="1" applyBorder="1" applyAlignment="1">
      <alignment horizontal="center" vertical="center"/>
    </xf>
    <xf numFmtId="164" fontId="0" fillId="10" borderId="9" xfId="0" applyNumberFormat="1" applyFont="1" applyFill="1" applyBorder="1"/>
    <xf numFmtId="168" fontId="16" fillId="0" borderId="9" xfId="0" applyNumberFormat="1" applyFont="1" applyBorder="1" applyAlignment="1">
      <alignment horizontal="center" vertical="center"/>
    </xf>
    <xf numFmtId="166" fontId="16" fillId="0" borderId="9" xfId="0" applyNumberFormat="1" applyFont="1" applyFill="1" applyBorder="1" applyAlignment="1">
      <alignment horizontal="center" vertical="center" wrapText="1"/>
    </xf>
    <xf numFmtId="168" fontId="16" fillId="11" borderId="9" xfId="0" applyNumberFormat="1" applyFont="1" applyFill="1" applyBorder="1" applyAlignment="1">
      <alignment horizontal="center" vertical="center" wrapText="1"/>
    </xf>
    <xf numFmtId="0" fontId="16" fillId="0" borderId="9" xfId="0" applyFont="1" applyBorder="1" applyAlignment="1">
      <alignment horizontal="left" vertical="center" wrapText="1"/>
    </xf>
    <xf numFmtId="164" fontId="16" fillId="10" borderId="9" xfId="0" applyNumberFormat="1" applyFont="1" applyFill="1" applyBorder="1" applyAlignment="1">
      <alignment horizontal="center" vertical="center"/>
    </xf>
    <xf numFmtId="168" fontId="16" fillId="0" borderId="9" xfId="5" applyNumberFormat="1" applyFont="1" applyFill="1" applyBorder="1" applyAlignment="1">
      <alignment horizontal="center" vertical="center" wrapText="1"/>
    </xf>
    <xf numFmtId="0" fontId="16" fillId="0" borderId="9" xfId="0" applyFont="1" applyFill="1" applyBorder="1" applyAlignment="1">
      <alignment horizontal="left" vertical="center" wrapText="1"/>
    </xf>
    <xf numFmtId="0" fontId="16" fillId="0" borderId="9" xfId="0" applyFont="1" applyFill="1" applyBorder="1" applyAlignment="1">
      <alignment horizontal="center" vertical="center" wrapText="1"/>
    </xf>
    <xf numFmtId="167" fontId="16" fillId="0" borderId="9" xfId="5" applyNumberFormat="1" applyFont="1" applyFill="1" applyBorder="1" applyAlignment="1">
      <alignment horizontal="center" vertical="center" wrapText="1"/>
    </xf>
    <xf numFmtId="167" fontId="16" fillId="11" borderId="9" xfId="0" applyNumberFormat="1" applyFont="1" applyFill="1" applyBorder="1" applyAlignment="1">
      <alignment horizontal="center" vertical="center" wrapText="1"/>
    </xf>
    <xf numFmtId="0" fontId="0" fillId="8" borderId="9" xfId="0" applyFont="1" applyFill="1" applyBorder="1" applyAlignment="1">
      <alignment horizontal="center" vertical="center"/>
    </xf>
    <xf numFmtId="166" fontId="16" fillId="11" borderId="9" xfId="0" applyNumberFormat="1" applyFont="1" applyFill="1" applyBorder="1" applyAlignment="1">
      <alignment horizontal="center" vertical="center"/>
    </xf>
    <xf numFmtId="168" fontId="16" fillId="11" borderId="9" xfId="5" applyNumberFormat="1" applyFont="1" applyFill="1" applyBorder="1" applyAlignment="1">
      <alignment horizontal="center" vertical="center" wrapText="1"/>
    </xf>
    <xf numFmtId="0" fontId="16" fillId="11" borderId="9" xfId="6" applyFont="1" applyFill="1" applyBorder="1" applyAlignment="1">
      <alignment horizontal="left" vertical="center" wrapText="1"/>
    </xf>
    <xf numFmtId="0" fontId="16" fillId="11" borderId="9" xfId="6" applyFont="1" applyFill="1" applyBorder="1" applyAlignment="1">
      <alignment horizontal="center" vertical="center" wrapText="1"/>
    </xf>
    <xf numFmtId="166" fontId="16" fillId="0" borderId="9" xfId="0" applyNumberFormat="1" applyFont="1" applyBorder="1" applyAlignment="1">
      <alignment horizontal="center" vertical="center"/>
    </xf>
    <xf numFmtId="0" fontId="16" fillId="11" borderId="9" xfId="0" applyFont="1" applyFill="1" applyBorder="1" applyAlignment="1">
      <alignment horizontal="center" vertical="center" wrapText="1"/>
    </xf>
    <xf numFmtId="0" fontId="16" fillId="11" borderId="9" xfId="0" applyFont="1" applyFill="1" applyBorder="1" applyAlignment="1">
      <alignment horizontal="center" vertical="center"/>
    </xf>
    <xf numFmtId="0" fontId="16" fillId="11" borderId="9" xfId="0" applyFont="1" applyFill="1" applyBorder="1" applyAlignment="1">
      <alignment horizontal="left" vertical="center" wrapText="1"/>
    </xf>
    <xf numFmtId="0" fontId="0" fillId="8" borderId="9" xfId="0" applyFill="1" applyBorder="1"/>
    <xf numFmtId="164" fontId="0" fillId="10" borderId="9" xfId="1" applyNumberFormat="1" applyFont="1" applyFill="1" applyBorder="1"/>
    <xf numFmtId="168" fontId="0" fillId="0" borderId="9" xfId="0" applyNumberFormat="1" applyBorder="1" applyAlignment="1">
      <alignment horizontal="right" vertical="center"/>
    </xf>
    <xf numFmtId="168" fontId="16" fillId="11" borderId="9" xfId="2" applyNumberFormat="1" applyFont="1" applyFill="1" applyBorder="1" applyAlignment="1">
      <alignment horizontal="right" vertical="center"/>
    </xf>
    <xf numFmtId="167" fontId="0" fillId="0" borderId="9" xfId="0" applyNumberFormat="1" applyBorder="1" applyAlignment="1">
      <alignment horizontal="right" vertical="center"/>
    </xf>
    <xf numFmtId="167" fontId="16" fillId="11" borderId="9" xfId="2" applyNumberFormat="1" applyFont="1" applyFill="1" applyBorder="1" applyAlignment="1">
      <alignment horizontal="right" vertical="center"/>
    </xf>
    <xf numFmtId="166" fontId="0" fillId="0" borderId="9" xfId="0" applyNumberFormat="1" applyBorder="1" applyAlignment="1">
      <alignment horizontal="center" vertical="center" wrapText="1"/>
    </xf>
    <xf numFmtId="0" fontId="0" fillId="7" borderId="9" xfId="0" applyFont="1" applyFill="1" applyBorder="1" applyAlignment="1">
      <alignment horizontal="center" vertical="center"/>
    </xf>
    <xf numFmtId="0" fontId="0" fillId="0" borderId="9" xfId="0" applyBorder="1" applyAlignment="1">
      <alignment horizontal="left" vertical="center" wrapText="1"/>
    </xf>
    <xf numFmtId="0" fontId="0" fillId="0" borderId="9" xfId="0" applyBorder="1" applyAlignment="1">
      <alignment horizontal="center" vertical="center" wrapText="1"/>
    </xf>
    <xf numFmtId="0" fontId="0" fillId="0" borderId="9" xfId="0" applyBorder="1" applyAlignment="1">
      <alignment vertical="center" wrapText="1"/>
    </xf>
    <xf numFmtId="168" fontId="16" fillId="0" borderId="9" xfId="0" applyNumberFormat="1" applyFont="1" applyFill="1" applyBorder="1" applyAlignment="1">
      <alignment horizontal="right" vertical="center"/>
    </xf>
    <xf numFmtId="0" fontId="16" fillId="0" borderId="9" xfId="0" applyFont="1" applyFill="1" applyBorder="1" applyAlignment="1">
      <alignment vertical="center"/>
    </xf>
    <xf numFmtId="168" fontId="16" fillId="0" borderId="9" xfId="4" applyNumberFormat="1" applyFont="1" applyFill="1" applyBorder="1" applyAlignment="1">
      <alignment horizontal="right" vertical="center"/>
    </xf>
    <xf numFmtId="0" fontId="16" fillId="0" borderId="9" xfId="4" applyFont="1" applyFill="1" applyBorder="1" applyAlignment="1">
      <alignment vertical="center"/>
    </xf>
    <xf numFmtId="166" fontId="16" fillId="0" borderId="9" xfId="4" applyNumberFormat="1" applyFont="1" applyFill="1" applyBorder="1" applyAlignment="1">
      <alignment horizontal="center" vertical="center" wrapText="1"/>
    </xf>
    <xf numFmtId="0" fontId="0" fillId="8" borderId="9" xfId="0" applyFont="1" applyFill="1" applyBorder="1"/>
    <xf numFmtId="0" fontId="0" fillId="0" borderId="9" xfId="0" applyNumberFormat="1" applyBorder="1" applyAlignment="1">
      <alignment horizontal="right" vertical="center"/>
    </xf>
    <xf numFmtId="166" fontId="0" fillId="0" borderId="9" xfId="0" applyNumberFormat="1" applyBorder="1" applyAlignment="1">
      <alignment horizontal="center" vertical="center"/>
    </xf>
    <xf numFmtId="0" fontId="16" fillId="11" borderId="9" xfId="3" applyFont="1" applyFill="1" applyBorder="1" applyAlignment="1">
      <alignment vertical="center"/>
    </xf>
    <xf numFmtId="164" fontId="16" fillId="10" borderId="9" xfId="1" applyNumberFormat="1" applyFont="1" applyFill="1" applyBorder="1" applyAlignment="1">
      <alignment vertical="center"/>
    </xf>
    <xf numFmtId="0" fontId="0" fillId="0" borderId="9" xfId="0" applyBorder="1" applyAlignment="1">
      <alignment horizontal="center" vertical="center"/>
    </xf>
    <xf numFmtId="167" fontId="0" fillId="0" borderId="9" xfId="0" applyNumberFormat="1" applyFont="1" applyBorder="1" applyAlignment="1">
      <alignment horizontal="center" vertical="center"/>
    </xf>
    <xf numFmtId="166" fontId="0" fillId="0" borderId="9" xfId="0" applyNumberFormat="1" applyFont="1" applyBorder="1" applyAlignment="1">
      <alignment horizontal="center" vertical="center"/>
    </xf>
    <xf numFmtId="167" fontId="16" fillId="11" borderId="9" xfId="2" applyNumberFormat="1" applyFont="1" applyFill="1" applyBorder="1" applyAlignment="1">
      <alignment horizontal="center" vertical="center"/>
    </xf>
    <xf numFmtId="0" fontId="16" fillId="11" borderId="9" xfId="2" applyFont="1" applyFill="1" applyBorder="1" applyAlignment="1">
      <alignment vertical="center" wrapText="1"/>
    </xf>
    <xf numFmtId="0" fontId="16" fillId="11" borderId="9" xfId="2" applyFont="1" applyFill="1" applyBorder="1" applyAlignment="1">
      <alignment vertical="center"/>
    </xf>
    <xf numFmtId="168" fontId="16" fillId="11" borderId="9" xfId="2" applyNumberFormat="1" applyFont="1" applyFill="1" applyBorder="1" applyAlignment="1">
      <alignment horizontal="center" vertical="center"/>
    </xf>
    <xf numFmtId="168" fontId="16" fillId="11" borderId="9" xfId="4" applyNumberFormat="1" applyFont="1" applyFill="1" applyBorder="1" applyAlignment="1">
      <alignment horizontal="center" vertical="center"/>
    </xf>
    <xf numFmtId="0" fontId="16" fillId="11" borderId="9" xfId="4" applyFont="1" applyFill="1" applyBorder="1" applyAlignment="1">
      <alignment vertical="center"/>
    </xf>
    <xf numFmtId="168" fontId="0" fillId="0" borderId="9" xfId="0" applyNumberFormat="1" applyBorder="1" applyAlignment="1">
      <alignment horizontal="center" vertical="center"/>
    </xf>
    <xf numFmtId="0" fontId="15" fillId="14" borderId="9" xfId="0" applyFont="1" applyFill="1" applyBorder="1" applyAlignment="1">
      <alignment horizontal="center" vertical="center" wrapText="1"/>
    </xf>
    <xf numFmtId="164" fontId="15" fillId="14" borderId="9" xfId="1" applyNumberFormat="1" applyFont="1" applyFill="1" applyBorder="1" applyAlignment="1">
      <alignment horizontal="center" vertical="center" wrapText="1"/>
    </xf>
    <xf numFmtId="0" fontId="0" fillId="0" borderId="0" xfId="0" applyFont="1" applyBorder="1"/>
    <xf numFmtId="0" fontId="0" fillId="0" borderId="0" xfId="0" applyFont="1" applyFill="1" applyBorder="1"/>
    <xf numFmtId="0" fontId="15" fillId="0" borderId="0" xfId="0" applyFont="1" applyAlignment="1">
      <alignment vertical="center" wrapText="1"/>
    </xf>
    <xf numFmtId="0" fontId="15" fillId="0" borderId="0" xfId="0" applyFont="1" applyBorder="1" applyAlignment="1">
      <alignment vertical="center" wrapText="1"/>
    </xf>
    <xf numFmtId="0" fontId="15" fillId="0" borderId="0" xfId="0" applyFont="1" applyAlignment="1">
      <alignment vertical="center"/>
    </xf>
    <xf numFmtId="0" fontId="15" fillId="0" borderId="0" xfId="0" applyFont="1" applyBorder="1" applyAlignment="1">
      <alignment vertical="center"/>
    </xf>
    <xf numFmtId="164" fontId="15" fillId="10" borderId="9" xfId="1" applyNumberFormat="1" applyFont="1" applyFill="1" applyBorder="1" applyAlignment="1">
      <alignment vertical="center"/>
    </xf>
    <xf numFmtId="164" fontId="15" fillId="10" borderId="9" xfId="1" applyNumberFormat="1" applyFont="1" applyFill="1" applyBorder="1" applyAlignment="1">
      <alignment horizontal="center" vertical="center"/>
    </xf>
    <xf numFmtId="0" fontId="14" fillId="8" borderId="9" xfId="0" applyFont="1" applyFill="1" applyBorder="1" applyAlignment="1">
      <alignment horizontal="right" vertical="center"/>
    </xf>
    <xf numFmtId="0" fontId="14" fillId="8" borderId="9" xfId="0" applyFont="1" applyFill="1" applyBorder="1" applyAlignment="1">
      <alignment horizontal="left" vertical="center" wrapText="1"/>
    </xf>
    <xf numFmtId="164" fontId="19" fillId="8" borderId="9" xfId="1" applyNumberFormat="1" applyFont="1" applyFill="1" applyBorder="1"/>
    <xf numFmtId="0" fontId="19" fillId="8" borderId="9" xfId="0" applyFont="1" applyFill="1" applyBorder="1"/>
    <xf numFmtId="166" fontId="16" fillId="0" borderId="9" xfId="4" applyNumberFormat="1" applyFont="1" applyFill="1" applyBorder="1" applyAlignment="1">
      <alignment horizontal="center" vertical="center"/>
    </xf>
    <xf numFmtId="166" fontId="16" fillId="11" borderId="9" xfId="4" applyNumberFormat="1" applyFont="1" applyFill="1" applyBorder="1" applyAlignment="1">
      <alignment horizontal="center" vertical="center"/>
    </xf>
    <xf numFmtId="0" fontId="0" fillId="13" borderId="9" xfId="0" applyFill="1" applyBorder="1" applyAlignment="1">
      <alignment horizontal="center" vertical="center"/>
    </xf>
    <xf numFmtId="0" fontId="15" fillId="8" borderId="9" xfId="0" applyFont="1" applyFill="1" applyBorder="1" applyAlignment="1">
      <alignment horizontal="right" vertical="center"/>
    </xf>
    <xf numFmtId="164" fontId="1" fillId="8" borderId="9" xfId="1" applyNumberFormat="1" applyFont="1" applyFill="1" applyBorder="1"/>
    <xf numFmtId="0" fontId="0" fillId="8" borderId="9" xfId="0" applyFont="1" applyFill="1" applyBorder="1" applyAlignment="1">
      <alignment horizontal="center" vertical="center" wrapText="1"/>
    </xf>
    <xf numFmtId="0" fontId="16" fillId="0" borderId="9" xfId="0" applyFont="1" applyFill="1" applyBorder="1" applyAlignment="1">
      <alignment horizontal="center" vertical="center" wrapText="1"/>
    </xf>
    <xf numFmtId="0" fontId="0" fillId="7" borderId="9" xfId="0" applyFont="1" applyFill="1" applyBorder="1" applyAlignment="1">
      <alignment horizontal="center" vertical="center"/>
    </xf>
    <xf numFmtId="0" fontId="16" fillId="11" borderId="9" xfId="0" applyFont="1" applyFill="1" applyBorder="1" applyAlignment="1">
      <alignment horizontal="center" vertical="center"/>
    </xf>
    <xf numFmtId="0" fontId="16" fillId="11" borderId="9" xfId="0" applyFont="1" applyFill="1" applyBorder="1" applyAlignment="1">
      <alignment horizontal="center" vertical="center" wrapText="1"/>
    </xf>
    <xf numFmtId="165" fontId="8" fillId="0" borderId="1" xfId="0" applyNumberFormat="1" applyFont="1" applyBorder="1" applyAlignment="1">
      <alignment vertical="center" wrapText="1"/>
    </xf>
    <xf numFmtId="165" fontId="6" fillId="0" borderId="1" xfId="0" applyNumberFormat="1" applyFont="1" applyBorder="1" applyAlignment="1">
      <alignment vertical="center" wrapText="1"/>
    </xf>
    <xf numFmtId="165" fontId="8" fillId="0" borderId="13" xfId="0" applyNumberFormat="1" applyFont="1" applyBorder="1" applyAlignment="1">
      <alignment vertical="center" wrapText="1"/>
    </xf>
    <xf numFmtId="165" fontId="6" fillId="0" borderId="13" xfId="0" applyNumberFormat="1" applyFont="1" applyBorder="1" applyAlignment="1">
      <alignment vertical="center" wrapText="1"/>
    </xf>
    <xf numFmtId="0" fontId="16" fillId="0" borderId="9" xfId="0" applyFont="1" applyFill="1" applyBorder="1" applyAlignment="1">
      <alignment vertical="center" wrapText="1"/>
    </xf>
    <xf numFmtId="167" fontId="0" fillId="0" borderId="9" xfId="0" applyNumberFormat="1" applyFill="1" applyBorder="1" applyAlignment="1">
      <alignment horizontal="right" vertical="center"/>
    </xf>
    <xf numFmtId="0" fontId="0" fillId="0" borderId="9" xfId="0" applyFill="1" applyBorder="1" applyAlignment="1">
      <alignment vertical="center" wrapText="1"/>
    </xf>
    <xf numFmtId="0" fontId="0" fillId="0" borderId="9" xfId="0" applyFill="1" applyBorder="1" applyAlignment="1">
      <alignment vertical="center"/>
    </xf>
    <xf numFmtId="166" fontId="0" fillId="0" borderId="9" xfId="0" applyNumberFormat="1" applyFill="1" applyBorder="1" applyAlignment="1">
      <alignment horizontal="center" vertical="center"/>
    </xf>
    <xf numFmtId="0" fontId="0" fillId="0" borderId="9" xfId="0" applyBorder="1" applyAlignment="1">
      <alignment horizontal="center" vertical="center" wrapText="1"/>
    </xf>
    <xf numFmtId="0" fontId="0" fillId="0" borderId="9" xfId="0" applyBorder="1" applyAlignment="1">
      <alignment horizontal="center" vertical="center" wrapText="1"/>
    </xf>
    <xf numFmtId="0" fontId="0" fillId="0" borderId="9" xfId="0" applyBorder="1" applyAlignment="1">
      <alignment horizontal="center" vertical="center"/>
    </xf>
    <xf numFmtId="166" fontId="0" fillId="0" borderId="9" xfId="0" applyNumberFormat="1" applyFont="1" applyFill="1" applyBorder="1" applyAlignment="1">
      <alignment horizontal="center" vertical="center"/>
    </xf>
    <xf numFmtId="0" fontId="0" fillId="0" borderId="9" xfId="0" applyFont="1" applyBorder="1" applyAlignment="1">
      <alignment vertical="center" wrapText="1"/>
    </xf>
    <xf numFmtId="166" fontId="0" fillId="0" borderId="9" xfId="0" applyNumberFormat="1" applyFill="1" applyBorder="1" applyAlignment="1">
      <alignment horizontal="center" vertical="center" wrapText="1"/>
    </xf>
    <xf numFmtId="0" fontId="0" fillId="0" borderId="15" xfId="0" applyFont="1" applyBorder="1" applyAlignment="1">
      <alignment horizontal="center" vertical="center" wrapText="1"/>
    </xf>
    <xf numFmtId="0" fontId="0" fillId="0" borderId="16" xfId="0" applyFont="1" applyBorder="1" applyAlignment="1">
      <alignment horizontal="center" vertical="center" wrapText="1"/>
    </xf>
    <xf numFmtId="0" fontId="0" fillId="0" borderId="17" xfId="0" applyFont="1" applyBorder="1" applyAlignment="1">
      <alignment horizontal="center" vertical="center" wrapText="1"/>
    </xf>
    <xf numFmtId="0" fontId="9" fillId="6" borderId="13" xfId="0" applyFont="1" applyFill="1" applyBorder="1" applyAlignment="1">
      <alignment horizontal="right" vertical="center" wrapText="1"/>
    </xf>
    <xf numFmtId="0" fontId="9" fillId="6" borderId="0" xfId="0" applyFont="1" applyFill="1" applyBorder="1" applyAlignment="1">
      <alignment horizontal="right" vertical="center" wrapText="1"/>
    </xf>
    <xf numFmtId="0" fontId="9" fillId="6" borderId="14" xfId="0" applyFont="1" applyFill="1" applyBorder="1" applyAlignment="1">
      <alignment horizontal="right" vertical="center" wrapText="1"/>
    </xf>
    <xf numFmtId="0" fontId="7" fillId="5" borderId="13" xfId="0" applyFont="1" applyFill="1" applyBorder="1" applyAlignment="1">
      <alignment horizontal="right" vertical="center" wrapText="1"/>
    </xf>
    <xf numFmtId="0" fontId="7" fillId="5" borderId="0" xfId="0" applyFont="1" applyFill="1" applyBorder="1" applyAlignment="1">
      <alignment horizontal="right" vertical="center" wrapText="1"/>
    </xf>
    <xf numFmtId="0" fontId="7" fillId="5" borderId="14" xfId="0" applyFont="1" applyFill="1" applyBorder="1" applyAlignment="1">
      <alignment horizontal="right" vertical="center" wrapText="1"/>
    </xf>
    <xf numFmtId="0" fontId="9" fillId="7" borderId="13" xfId="0" applyFont="1" applyFill="1" applyBorder="1" applyAlignment="1">
      <alignment horizontal="right" vertical="center" wrapText="1"/>
    </xf>
    <xf numFmtId="0" fontId="9" fillId="7" borderId="0" xfId="0" applyFont="1" applyFill="1" applyBorder="1" applyAlignment="1">
      <alignment horizontal="right" vertical="center" wrapText="1"/>
    </xf>
    <xf numFmtId="0" fontId="9" fillId="7" borderId="14" xfId="0" applyFont="1" applyFill="1" applyBorder="1" applyAlignment="1">
      <alignment horizontal="right" vertical="center" wrapText="1"/>
    </xf>
    <xf numFmtId="0" fontId="0" fillId="7" borderId="9" xfId="0" applyFont="1" applyFill="1" applyBorder="1" applyAlignment="1">
      <alignment horizontal="center" vertical="center"/>
    </xf>
    <xf numFmtId="0" fontId="15" fillId="10" borderId="9" xfId="0" applyFont="1" applyFill="1" applyBorder="1" applyAlignment="1">
      <alignment horizontal="right" vertical="center"/>
    </xf>
    <xf numFmtId="0" fontId="0" fillId="0" borderId="9" xfId="0" applyFont="1" applyBorder="1" applyAlignment="1">
      <alignment horizontal="center" vertical="center"/>
    </xf>
    <xf numFmtId="0" fontId="15" fillId="9" borderId="9" xfId="0" applyFont="1" applyFill="1" applyBorder="1" applyAlignment="1">
      <alignment horizontal="right" vertical="center"/>
    </xf>
    <xf numFmtId="0" fontId="14" fillId="9" borderId="9" xfId="0" applyFont="1" applyFill="1" applyBorder="1" applyAlignment="1">
      <alignment horizontal="right" vertical="center"/>
    </xf>
    <xf numFmtId="0" fontId="0" fillId="0" borderId="9" xfId="0" applyBorder="1" applyAlignment="1">
      <alignment horizontal="center" vertical="center"/>
    </xf>
    <xf numFmtId="0" fontId="0" fillId="0" borderId="9" xfId="0" applyBorder="1" applyAlignment="1">
      <alignment horizontal="center" vertical="center" wrapText="1"/>
    </xf>
    <xf numFmtId="0" fontId="0" fillId="13" borderId="9" xfId="0" applyFill="1" applyBorder="1" applyAlignment="1">
      <alignment horizontal="center" vertical="center"/>
    </xf>
    <xf numFmtId="0" fontId="0" fillId="0" borderId="9" xfId="0" applyFont="1" applyBorder="1" applyAlignment="1">
      <alignment horizontal="center" vertical="center" wrapText="1"/>
    </xf>
    <xf numFmtId="0" fontId="15" fillId="10" borderId="9" xfId="0" applyFont="1" applyFill="1" applyBorder="1" applyAlignment="1">
      <alignment horizontal="right" vertical="center" wrapText="1"/>
    </xf>
    <xf numFmtId="0" fontId="17" fillId="12" borderId="11" xfId="0" applyFont="1" applyFill="1" applyBorder="1" applyAlignment="1">
      <alignment horizontal="center" vertical="center"/>
    </xf>
    <xf numFmtId="0" fontId="17" fillId="12" borderId="10" xfId="0" applyFont="1" applyFill="1" applyBorder="1" applyAlignment="1">
      <alignment horizontal="center" vertical="center"/>
    </xf>
    <xf numFmtId="0" fontId="17" fillId="12" borderId="8" xfId="0" applyFont="1" applyFill="1" applyBorder="1" applyAlignment="1">
      <alignment horizontal="center" vertical="center"/>
    </xf>
    <xf numFmtId="0" fontId="10" fillId="0" borderId="0" xfId="0" applyFont="1" applyBorder="1" applyAlignment="1">
      <alignment horizontal="left"/>
    </xf>
    <xf numFmtId="0" fontId="0" fillId="0" borderId="0" xfId="0" applyBorder="1" applyAlignment="1">
      <alignment horizontal="left"/>
    </xf>
    <xf numFmtId="0" fontId="20" fillId="15" borderId="12" xfId="0" applyFont="1" applyFill="1" applyBorder="1" applyAlignment="1">
      <alignment horizontal="center" vertical="center" wrapText="1"/>
    </xf>
    <xf numFmtId="0" fontId="20" fillId="15" borderId="0" xfId="0" applyFont="1" applyFill="1" applyBorder="1" applyAlignment="1">
      <alignment horizontal="center" vertical="center" wrapText="1"/>
    </xf>
    <xf numFmtId="0" fontId="17" fillId="12" borderId="9" xfId="0" applyFont="1" applyFill="1" applyBorder="1" applyAlignment="1">
      <alignment horizontal="center" vertical="center"/>
    </xf>
    <xf numFmtId="0" fontId="16" fillId="11" borderId="9" xfId="0" applyFont="1" applyFill="1" applyBorder="1" applyAlignment="1">
      <alignment horizontal="center" vertical="center"/>
    </xf>
    <xf numFmtId="0" fontId="21" fillId="0" borderId="19" xfId="0" applyFont="1" applyBorder="1" applyAlignment="1">
      <alignment horizontal="center" vertical="center" wrapText="1"/>
    </xf>
    <xf numFmtId="0" fontId="21" fillId="0" borderId="18" xfId="0" applyFont="1" applyBorder="1" applyAlignment="1">
      <alignment horizontal="center" vertical="center" wrapText="1"/>
    </xf>
    <xf numFmtId="0" fontId="16" fillId="0" borderId="15" xfId="0" applyFont="1" applyFill="1" applyBorder="1" applyAlignment="1">
      <alignment horizontal="center" vertical="center" wrapText="1"/>
    </xf>
    <xf numFmtId="0" fontId="16" fillId="0" borderId="16" xfId="0" applyFont="1" applyFill="1" applyBorder="1" applyAlignment="1">
      <alignment horizontal="center" vertical="center" wrapText="1"/>
    </xf>
    <xf numFmtId="0" fontId="16" fillId="0" borderId="17" xfId="0" applyFont="1" applyFill="1" applyBorder="1" applyAlignment="1">
      <alignment horizontal="center" vertical="center" wrapText="1"/>
    </xf>
    <xf numFmtId="0" fontId="12" fillId="10" borderId="7" xfId="0" applyFont="1" applyFill="1" applyBorder="1" applyAlignment="1">
      <alignment horizontal="center" vertical="center" wrapText="1"/>
    </xf>
    <xf numFmtId="0" fontId="12" fillId="10" borderId="5" xfId="0" applyFont="1" applyFill="1" applyBorder="1" applyAlignment="1">
      <alignment horizontal="center" vertical="center"/>
    </xf>
    <xf numFmtId="0" fontId="12" fillId="10" borderId="3" xfId="0" applyFont="1" applyFill="1" applyBorder="1" applyAlignment="1">
      <alignment horizontal="center" vertical="center"/>
    </xf>
    <xf numFmtId="0" fontId="11" fillId="0" borderId="6" xfId="0" applyFont="1" applyBorder="1" applyAlignment="1" applyProtection="1">
      <alignment horizontal="center" vertical="center"/>
      <protection locked="0"/>
    </xf>
    <xf numFmtId="0" fontId="11" fillId="0" borderId="4" xfId="0" applyFont="1" applyBorder="1" applyAlignment="1" applyProtection="1">
      <alignment horizontal="center" vertical="center"/>
      <protection locked="0"/>
    </xf>
    <xf numFmtId="0" fontId="11" fillId="0" borderId="2" xfId="0" applyFont="1" applyBorder="1" applyAlignment="1" applyProtection="1">
      <alignment horizontal="center" vertical="center"/>
      <protection locked="0"/>
    </xf>
    <xf numFmtId="0" fontId="16" fillId="0" borderId="9" xfId="0" applyFont="1" applyFill="1" applyBorder="1" applyAlignment="1">
      <alignment horizontal="center" vertical="center" wrapText="1"/>
    </xf>
    <xf numFmtId="164" fontId="0" fillId="0" borderId="9" xfId="1" applyNumberFormat="1" applyFont="1" applyBorder="1" applyAlignment="1" applyProtection="1">
      <alignment horizontal="center" vertical="center"/>
      <protection locked="0"/>
    </xf>
    <xf numFmtId="164" fontId="0" fillId="0" borderId="9" xfId="1" applyNumberFormat="1" applyFont="1" applyBorder="1" applyProtection="1">
      <protection locked="0"/>
    </xf>
    <xf numFmtId="164" fontId="0" fillId="0" borderId="9" xfId="0" applyNumberFormat="1" applyFont="1" applyBorder="1" applyProtection="1">
      <protection locked="0"/>
    </xf>
    <xf numFmtId="166" fontId="16" fillId="0" borderId="9" xfId="0" applyNumberFormat="1" applyFont="1" applyFill="1" applyBorder="1" applyAlignment="1" applyProtection="1">
      <alignment horizontal="center" vertical="center"/>
      <protection locked="0"/>
    </xf>
    <xf numFmtId="0" fontId="0" fillId="0" borderId="9" xfId="0" applyFont="1" applyBorder="1" applyProtection="1">
      <protection locked="0"/>
    </xf>
    <xf numFmtId="164" fontId="16" fillId="0" borderId="9" xfId="0" applyNumberFormat="1" applyFont="1" applyBorder="1" applyAlignment="1" applyProtection="1">
      <alignment horizontal="center" vertical="center"/>
      <protection locked="0"/>
    </xf>
  </cellXfs>
  <cellStyles count="8">
    <cellStyle name="Insatisfaisant" xfId="3" builtinId="27"/>
    <cellStyle name="Milliers 2" xfId="5"/>
    <cellStyle name="Monétaire" xfId="1" builtinId="4"/>
    <cellStyle name="Neutre" xfId="4" builtinId="28"/>
    <cellStyle name="Normal" xfId="0" builtinId="0"/>
    <cellStyle name="Normal 3" xfId="6"/>
    <cellStyle name="Normal 4 2" xfId="7"/>
    <cellStyle name="Satisfaisant" xfId="2" builtinId="2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N137"/>
  <sheetViews>
    <sheetView tabSelected="1" topLeftCell="A103" zoomScale="85" zoomScaleNormal="85" workbookViewId="0">
      <selection activeCell="I114" sqref="I114"/>
    </sheetView>
  </sheetViews>
  <sheetFormatPr baseColWidth="10" defaultRowHeight="15" x14ac:dyDescent="0.25"/>
  <cols>
    <col min="1" max="1" width="5.7109375" style="4" bestFit="1" customWidth="1"/>
    <col min="2" max="2" width="6.42578125" style="1" bestFit="1" customWidth="1"/>
    <col min="3" max="3" width="40" style="1" customWidth="1"/>
    <col min="4" max="4" width="18.7109375" style="1" bestFit="1" customWidth="1"/>
    <col min="5" max="5" width="40.85546875" style="1" customWidth="1"/>
    <col min="6" max="6" width="18.28515625" style="1" customWidth="1"/>
    <col min="7" max="7" width="28.42578125" style="1" customWidth="1"/>
    <col min="8" max="8" width="23" style="1" customWidth="1"/>
    <col min="9" max="9" width="25.140625" style="3" customWidth="1"/>
    <col min="10" max="10" width="9" style="1" bestFit="1" customWidth="1"/>
    <col min="11" max="11" width="28.7109375" style="2" bestFit="1" customWidth="1"/>
    <col min="12" max="15" width="11.42578125" style="1"/>
    <col min="16" max="16" width="1.42578125" style="1" bestFit="1" customWidth="1"/>
    <col min="17" max="16384" width="11.42578125" style="1"/>
  </cols>
  <sheetData>
    <row r="1" spans="1:118" ht="77.25" customHeight="1" x14ac:dyDescent="0.25">
      <c r="A1" s="139" t="s">
        <v>191</v>
      </c>
      <c r="B1" s="140"/>
      <c r="C1" s="140"/>
      <c r="D1" s="140"/>
      <c r="E1" s="140"/>
      <c r="F1" s="140"/>
      <c r="G1" s="140"/>
      <c r="H1" s="140"/>
      <c r="I1" s="140"/>
      <c r="J1" s="140"/>
      <c r="K1" s="140"/>
      <c r="L1" s="80"/>
      <c r="M1" s="79"/>
      <c r="N1" s="75"/>
      <c r="O1" s="75"/>
      <c r="P1" s="75"/>
      <c r="Q1" s="75"/>
      <c r="R1" s="75"/>
      <c r="S1" s="75"/>
      <c r="T1" s="75"/>
      <c r="U1" s="75"/>
      <c r="V1" s="75"/>
      <c r="W1" s="75"/>
      <c r="X1" s="75"/>
      <c r="Y1" s="75"/>
      <c r="Z1" s="75"/>
      <c r="AA1" s="75"/>
      <c r="AB1" s="75"/>
      <c r="AC1" s="75"/>
      <c r="AD1" s="75"/>
      <c r="AE1" s="75"/>
      <c r="AF1" s="75"/>
      <c r="AG1" s="75"/>
      <c r="AH1" s="75"/>
      <c r="AI1" s="75"/>
      <c r="AJ1" s="75"/>
      <c r="AK1" s="75"/>
      <c r="AL1" s="75"/>
      <c r="AM1" s="75"/>
      <c r="AN1" s="75"/>
      <c r="AO1" s="75"/>
      <c r="AP1" s="75"/>
      <c r="AQ1" s="75"/>
      <c r="AR1" s="75"/>
      <c r="AS1" s="75"/>
      <c r="AT1" s="75"/>
      <c r="AU1" s="75"/>
      <c r="AV1" s="75"/>
      <c r="AW1" s="75"/>
      <c r="AX1" s="75"/>
      <c r="AY1" s="75"/>
      <c r="AZ1" s="75"/>
      <c r="BA1" s="75"/>
      <c r="BB1" s="75"/>
      <c r="BC1" s="75"/>
      <c r="BD1" s="75"/>
      <c r="BE1" s="75"/>
      <c r="BF1" s="75"/>
      <c r="BG1" s="75"/>
      <c r="BH1" s="75"/>
      <c r="BI1" s="75"/>
      <c r="BJ1" s="75"/>
      <c r="BK1" s="75"/>
      <c r="BL1" s="75"/>
      <c r="BM1" s="75"/>
      <c r="BN1" s="75"/>
      <c r="BO1" s="75"/>
      <c r="BP1" s="75"/>
      <c r="BQ1" s="75"/>
      <c r="BR1" s="75"/>
      <c r="BS1" s="75"/>
      <c r="BT1" s="75"/>
      <c r="BU1" s="75"/>
      <c r="BV1" s="75"/>
      <c r="BW1" s="75"/>
      <c r="BX1" s="75"/>
      <c r="BY1" s="75"/>
      <c r="BZ1" s="75"/>
      <c r="CA1" s="75"/>
      <c r="CB1" s="75"/>
      <c r="CC1" s="75"/>
      <c r="CD1" s="75"/>
      <c r="CE1" s="75"/>
      <c r="CF1" s="75"/>
      <c r="CG1" s="75"/>
      <c r="CH1" s="75"/>
      <c r="CI1" s="75"/>
      <c r="CJ1" s="75"/>
      <c r="CK1" s="75"/>
      <c r="CL1" s="75"/>
      <c r="CM1" s="75"/>
      <c r="CN1" s="75"/>
      <c r="CO1" s="75"/>
      <c r="CP1" s="75"/>
      <c r="CQ1" s="75"/>
      <c r="CR1" s="75"/>
      <c r="CS1" s="75"/>
      <c r="CT1" s="75"/>
      <c r="CU1" s="75"/>
      <c r="CV1" s="75"/>
      <c r="CW1" s="75"/>
      <c r="CX1" s="75"/>
      <c r="CY1" s="75"/>
      <c r="CZ1" s="75"/>
      <c r="DA1" s="75"/>
      <c r="DB1" s="75"/>
      <c r="DC1" s="75"/>
      <c r="DD1" s="75"/>
      <c r="DE1" s="75"/>
      <c r="DF1" s="75"/>
      <c r="DG1" s="75"/>
      <c r="DH1" s="75"/>
      <c r="DI1" s="75"/>
      <c r="DJ1" s="75"/>
      <c r="DK1" s="75"/>
      <c r="DL1" s="75"/>
      <c r="DM1" s="75"/>
      <c r="DN1" s="75"/>
    </row>
    <row r="2" spans="1:118" ht="45.75" customHeight="1" x14ac:dyDescent="0.25">
      <c r="A2" s="143" t="s">
        <v>169</v>
      </c>
      <c r="B2" s="144"/>
      <c r="C2" s="144"/>
      <c r="D2" s="144"/>
      <c r="E2" s="144"/>
      <c r="F2" s="144"/>
      <c r="G2" s="144"/>
      <c r="H2" s="144"/>
      <c r="I2" s="144"/>
      <c r="J2" s="144"/>
      <c r="K2" s="144"/>
      <c r="L2" s="78"/>
      <c r="M2" s="77"/>
      <c r="N2" s="76"/>
      <c r="O2" s="75"/>
      <c r="P2" s="75"/>
      <c r="Q2" s="75"/>
      <c r="R2" s="75"/>
      <c r="S2" s="75"/>
      <c r="T2" s="75"/>
      <c r="U2" s="75"/>
      <c r="V2" s="75"/>
      <c r="W2" s="75"/>
      <c r="X2" s="75"/>
      <c r="Y2" s="75"/>
      <c r="Z2" s="75"/>
      <c r="AA2" s="75"/>
      <c r="AB2" s="75"/>
      <c r="AC2" s="75"/>
      <c r="AD2" s="75"/>
      <c r="AE2" s="75"/>
      <c r="AF2" s="75"/>
      <c r="AG2" s="75"/>
      <c r="AH2" s="75"/>
      <c r="AI2" s="75"/>
      <c r="AJ2" s="75"/>
      <c r="AK2" s="75"/>
      <c r="AL2" s="75"/>
      <c r="AM2" s="75"/>
      <c r="AN2" s="75"/>
      <c r="AO2" s="75"/>
      <c r="AP2" s="75"/>
      <c r="AQ2" s="75"/>
      <c r="AR2" s="75"/>
      <c r="AS2" s="75"/>
      <c r="AT2" s="75"/>
      <c r="AU2" s="75"/>
      <c r="AV2" s="75"/>
      <c r="AW2" s="75"/>
      <c r="AX2" s="75"/>
      <c r="AY2" s="75"/>
      <c r="AZ2" s="75"/>
      <c r="BA2" s="75"/>
      <c r="BB2" s="75"/>
      <c r="BC2" s="75"/>
      <c r="BD2" s="75"/>
      <c r="BE2" s="75"/>
      <c r="BF2" s="75"/>
      <c r="BG2" s="75"/>
      <c r="BH2" s="75"/>
      <c r="BI2" s="75"/>
      <c r="BJ2" s="75"/>
      <c r="BK2" s="75"/>
      <c r="BL2" s="75"/>
      <c r="BM2" s="75"/>
      <c r="BN2" s="75"/>
      <c r="BO2" s="75"/>
      <c r="BP2" s="75"/>
      <c r="BQ2" s="75"/>
      <c r="BR2" s="75"/>
      <c r="BS2" s="75"/>
      <c r="BT2" s="75"/>
      <c r="BU2" s="75"/>
      <c r="BV2" s="75"/>
      <c r="BW2" s="75"/>
      <c r="BX2" s="75"/>
      <c r="BY2" s="75"/>
      <c r="BZ2" s="75"/>
      <c r="CA2" s="75"/>
      <c r="CB2" s="75"/>
      <c r="CC2" s="75"/>
      <c r="CD2" s="75"/>
      <c r="CE2" s="75"/>
      <c r="CF2" s="75"/>
      <c r="CG2" s="75"/>
      <c r="CH2" s="75"/>
      <c r="CI2" s="75"/>
      <c r="CJ2" s="75"/>
      <c r="CK2" s="75"/>
      <c r="CL2" s="75"/>
      <c r="CM2" s="75"/>
      <c r="CN2" s="75"/>
      <c r="CO2" s="75"/>
      <c r="CP2" s="75"/>
      <c r="CQ2" s="75"/>
      <c r="CR2" s="75"/>
      <c r="CS2" s="75"/>
      <c r="CT2" s="75"/>
      <c r="CU2" s="75"/>
      <c r="CV2" s="75"/>
      <c r="CW2" s="75"/>
      <c r="CX2" s="75"/>
      <c r="CY2" s="75"/>
      <c r="CZ2" s="75"/>
      <c r="DA2" s="75"/>
      <c r="DB2" s="75"/>
      <c r="DC2" s="75"/>
      <c r="DD2" s="75"/>
      <c r="DE2" s="75"/>
      <c r="DF2" s="75"/>
      <c r="DG2" s="75"/>
      <c r="DH2" s="75"/>
      <c r="DI2" s="75"/>
      <c r="DJ2" s="75"/>
      <c r="DK2" s="75"/>
      <c r="DL2" s="75"/>
      <c r="DM2" s="75"/>
      <c r="DN2" s="75"/>
    </row>
    <row r="3" spans="1:118" ht="90" x14ac:dyDescent="0.25">
      <c r="A3" s="73" t="s">
        <v>166</v>
      </c>
      <c r="B3" s="73" t="s">
        <v>165</v>
      </c>
      <c r="C3" s="73" t="s">
        <v>164</v>
      </c>
      <c r="D3" s="73" t="s">
        <v>163</v>
      </c>
      <c r="E3" s="73" t="s">
        <v>162</v>
      </c>
      <c r="F3" s="73" t="s">
        <v>161</v>
      </c>
      <c r="G3" s="73" t="s">
        <v>160</v>
      </c>
      <c r="H3" s="73" t="s">
        <v>159</v>
      </c>
      <c r="I3" s="74" t="s">
        <v>158</v>
      </c>
      <c r="J3" s="73" t="s">
        <v>157</v>
      </c>
      <c r="K3" s="73" t="s">
        <v>167</v>
      </c>
    </row>
    <row r="4" spans="1:118" ht="26.25" x14ac:dyDescent="0.25">
      <c r="A4" s="141" t="s">
        <v>156</v>
      </c>
      <c r="B4" s="141"/>
      <c r="C4" s="141"/>
      <c r="D4" s="141"/>
      <c r="E4" s="141"/>
      <c r="F4" s="141"/>
      <c r="G4" s="141"/>
      <c r="H4" s="141"/>
      <c r="I4" s="141"/>
      <c r="J4" s="141"/>
      <c r="K4" s="141"/>
    </row>
    <row r="5" spans="1:118" ht="30" x14ac:dyDescent="0.25">
      <c r="A5" s="18">
        <v>1</v>
      </c>
      <c r="B5" s="129" t="s">
        <v>181</v>
      </c>
      <c r="C5" s="130" t="s">
        <v>155</v>
      </c>
      <c r="D5" s="51" t="s">
        <v>154</v>
      </c>
      <c r="E5" s="68" t="s">
        <v>153</v>
      </c>
      <c r="F5" s="69">
        <v>1160</v>
      </c>
      <c r="G5" s="60">
        <v>2</v>
      </c>
      <c r="H5" s="72">
        <f>F5*G5</f>
        <v>2320</v>
      </c>
      <c r="I5" s="155"/>
      <c r="J5" s="131" t="s">
        <v>31</v>
      </c>
      <c r="K5" s="17" t="s">
        <v>70</v>
      </c>
    </row>
    <row r="6" spans="1:118" ht="30" x14ac:dyDescent="0.25">
      <c r="A6" s="18">
        <v>2</v>
      </c>
      <c r="B6" s="129"/>
      <c r="C6" s="130"/>
      <c r="D6" s="51" t="s">
        <v>152</v>
      </c>
      <c r="E6" s="68" t="s">
        <v>151</v>
      </c>
      <c r="F6" s="69">
        <v>38600</v>
      </c>
      <c r="G6" s="60">
        <v>2</v>
      </c>
      <c r="H6" s="72">
        <f>F6*G6</f>
        <v>77200</v>
      </c>
      <c r="I6" s="155"/>
      <c r="J6" s="131"/>
      <c r="K6" s="17" t="s">
        <v>70</v>
      </c>
    </row>
    <row r="7" spans="1:118" ht="45" x14ac:dyDescent="0.25">
      <c r="A7" s="18">
        <v>3</v>
      </c>
      <c r="B7" s="129"/>
      <c r="C7" s="130"/>
      <c r="D7" s="51" t="s">
        <v>150</v>
      </c>
      <c r="E7" s="68" t="s">
        <v>149</v>
      </c>
      <c r="F7" s="69">
        <v>16750</v>
      </c>
      <c r="G7" s="60">
        <v>1</v>
      </c>
      <c r="H7" s="72">
        <f>F7*G7</f>
        <v>16750</v>
      </c>
      <c r="I7" s="155"/>
      <c r="J7" s="131"/>
      <c r="K7" s="17" t="s">
        <v>88</v>
      </c>
      <c r="P7" s="1" t="s">
        <v>148</v>
      </c>
    </row>
    <row r="8" spans="1:118" ht="30" x14ac:dyDescent="0.25">
      <c r="A8" s="21">
        <v>4</v>
      </c>
      <c r="B8" s="129"/>
      <c r="C8" s="130"/>
      <c r="D8" s="17" t="s">
        <v>139</v>
      </c>
      <c r="E8" s="68" t="s">
        <v>147</v>
      </c>
      <c r="F8" s="69">
        <f>7700+1540</f>
        <v>9240</v>
      </c>
      <c r="G8" s="65">
        <v>2</v>
      </c>
      <c r="H8" s="19">
        <v>18480</v>
      </c>
      <c r="I8" s="155"/>
      <c r="J8" s="124" t="s">
        <v>13</v>
      </c>
      <c r="K8" s="17" t="s">
        <v>70</v>
      </c>
    </row>
    <row r="9" spans="1:118" x14ac:dyDescent="0.25">
      <c r="A9" s="21">
        <v>5</v>
      </c>
      <c r="B9" s="129"/>
      <c r="C9" s="126" t="s">
        <v>50</v>
      </c>
      <c r="D9" s="17" t="s">
        <v>146</v>
      </c>
      <c r="E9" s="71" t="s">
        <v>145</v>
      </c>
      <c r="F9" s="69">
        <v>1670</v>
      </c>
      <c r="G9" s="65">
        <v>2</v>
      </c>
      <c r="H9" s="70">
        <v>3340</v>
      </c>
      <c r="I9" s="155"/>
      <c r="J9" s="124"/>
      <c r="K9" s="17" t="s">
        <v>70</v>
      </c>
    </row>
    <row r="10" spans="1:118" ht="30" x14ac:dyDescent="0.25">
      <c r="A10" s="21">
        <v>6</v>
      </c>
      <c r="B10" s="129"/>
      <c r="C10" s="126"/>
      <c r="D10" s="17" t="s">
        <v>139</v>
      </c>
      <c r="E10" s="67" t="s">
        <v>144</v>
      </c>
      <c r="F10" s="69">
        <v>17000</v>
      </c>
      <c r="G10" s="65">
        <v>4</v>
      </c>
      <c r="H10" s="19">
        <v>68000</v>
      </c>
      <c r="I10" s="155"/>
      <c r="J10" s="124"/>
      <c r="K10" s="17" t="s">
        <v>142</v>
      </c>
    </row>
    <row r="11" spans="1:118" ht="30" x14ac:dyDescent="0.25">
      <c r="A11" s="21">
        <v>7</v>
      </c>
      <c r="B11" s="129"/>
      <c r="C11" s="126"/>
      <c r="D11" s="17" t="s">
        <v>139</v>
      </c>
      <c r="E11" s="67" t="s">
        <v>143</v>
      </c>
      <c r="F11" s="69">
        <v>3700</v>
      </c>
      <c r="G11" s="65">
        <v>4</v>
      </c>
      <c r="H11" s="19">
        <v>14800</v>
      </c>
      <c r="I11" s="155"/>
      <c r="J11" s="124"/>
      <c r="K11" s="17" t="s">
        <v>142</v>
      </c>
    </row>
    <row r="12" spans="1:118" x14ac:dyDescent="0.25">
      <c r="A12" s="125" t="s">
        <v>141</v>
      </c>
      <c r="B12" s="125"/>
      <c r="C12" s="125"/>
      <c r="D12" s="125"/>
      <c r="E12" s="125"/>
      <c r="F12" s="125"/>
      <c r="G12" s="125"/>
      <c r="H12" s="125"/>
      <c r="I12" s="81">
        <f>I5+I6+I7+I8</f>
        <v>0</v>
      </c>
      <c r="J12" s="58"/>
      <c r="K12" s="92"/>
    </row>
    <row r="13" spans="1:118" x14ac:dyDescent="0.25">
      <c r="A13" s="125" t="s">
        <v>140</v>
      </c>
      <c r="B13" s="125"/>
      <c r="C13" s="125"/>
      <c r="D13" s="125"/>
      <c r="E13" s="125"/>
      <c r="F13" s="125"/>
      <c r="G13" s="125"/>
      <c r="H13" s="125"/>
      <c r="I13" s="82">
        <f>I9+I10+I11</f>
        <v>0</v>
      </c>
      <c r="J13" s="58"/>
      <c r="K13" s="92"/>
    </row>
    <row r="14" spans="1:118" ht="30" x14ac:dyDescent="0.25">
      <c r="A14" s="21">
        <v>8</v>
      </c>
      <c r="B14" s="126" t="s">
        <v>182</v>
      </c>
      <c r="C14" s="126" t="s">
        <v>71</v>
      </c>
      <c r="D14" s="17" t="s">
        <v>139</v>
      </c>
      <c r="E14" s="68" t="s">
        <v>138</v>
      </c>
      <c r="F14" s="66">
        <v>100</v>
      </c>
      <c r="G14" s="109">
        <v>1</v>
      </c>
      <c r="H14" s="64">
        <v>100</v>
      </c>
      <c r="I14" s="155"/>
      <c r="J14" s="124" t="s">
        <v>13</v>
      </c>
      <c r="K14" s="17" t="s">
        <v>88</v>
      </c>
    </row>
    <row r="15" spans="1:118" ht="30" x14ac:dyDescent="0.25">
      <c r="A15" s="21">
        <v>9</v>
      </c>
      <c r="B15" s="126"/>
      <c r="C15" s="126"/>
      <c r="D15" s="17" t="s">
        <v>135</v>
      </c>
      <c r="E15" s="67" t="s">
        <v>137</v>
      </c>
      <c r="F15" s="66">
        <v>80</v>
      </c>
      <c r="G15" s="65">
        <v>2</v>
      </c>
      <c r="H15" s="64">
        <v>160</v>
      </c>
      <c r="I15" s="155"/>
      <c r="J15" s="124"/>
      <c r="K15" s="17" t="s">
        <v>133</v>
      </c>
    </row>
    <row r="16" spans="1:118" ht="30" x14ac:dyDescent="0.25">
      <c r="A16" s="21">
        <v>10</v>
      </c>
      <c r="B16" s="126"/>
      <c r="C16" s="126"/>
      <c r="D16" s="17" t="s">
        <v>135</v>
      </c>
      <c r="E16" s="67" t="s">
        <v>136</v>
      </c>
      <c r="F16" s="66">
        <v>50</v>
      </c>
      <c r="G16" s="65">
        <v>2</v>
      </c>
      <c r="H16" s="64">
        <v>100</v>
      </c>
      <c r="I16" s="155"/>
      <c r="J16" s="124"/>
      <c r="K16" s="17" t="s">
        <v>133</v>
      </c>
    </row>
    <row r="17" spans="1:11" ht="30" x14ac:dyDescent="0.25">
      <c r="A17" s="21">
        <v>11</v>
      </c>
      <c r="B17" s="126"/>
      <c r="C17" s="126"/>
      <c r="D17" s="17" t="s">
        <v>135</v>
      </c>
      <c r="E17" s="67" t="s">
        <v>134</v>
      </c>
      <c r="F17" s="66">
        <v>130</v>
      </c>
      <c r="G17" s="65">
        <v>2</v>
      </c>
      <c r="H17" s="64">
        <v>260</v>
      </c>
      <c r="I17" s="155"/>
      <c r="J17" s="124"/>
      <c r="K17" s="17" t="s">
        <v>133</v>
      </c>
    </row>
    <row r="18" spans="1:11" x14ac:dyDescent="0.25">
      <c r="A18" s="125" t="s">
        <v>114</v>
      </c>
      <c r="B18" s="125"/>
      <c r="C18" s="125"/>
      <c r="D18" s="125"/>
      <c r="E18" s="125"/>
      <c r="F18" s="125"/>
      <c r="G18" s="125"/>
      <c r="H18" s="125">
        <f>SUM(H14:H17)</f>
        <v>620</v>
      </c>
      <c r="I18" s="82">
        <f>I14+I15+I16+I17</f>
        <v>0</v>
      </c>
      <c r="J18" s="58"/>
      <c r="K18" s="92"/>
    </row>
    <row r="19" spans="1:11" x14ac:dyDescent="0.25">
      <c r="A19" s="127" t="s">
        <v>132</v>
      </c>
      <c r="B19" s="128"/>
      <c r="C19" s="128"/>
      <c r="D19" s="128"/>
      <c r="E19" s="128"/>
      <c r="F19" s="128"/>
      <c r="G19" s="128"/>
      <c r="H19" s="128"/>
      <c r="I19" s="11">
        <f>I18+I12+I13</f>
        <v>0</v>
      </c>
      <c r="J19" s="58"/>
      <c r="K19" s="92"/>
    </row>
    <row r="20" spans="1:11" x14ac:dyDescent="0.25">
      <c r="A20" s="83"/>
      <c r="B20" s="83"/>
      <c r="C20" s="83"/>
      <c r="D20" s="83"/>
      <c r="E20" s="83"/>
      <c r="F20" s="83"/>
      <c r="G20" s="83"/>
      <c r="H20" s="84"/>
      <c r="I20" s="85"/>
      <c r="J20" s="86"/>
      <c r="K20" s="92"/>
    </row>
    <row r="21" spans="1:11" ht="26.25" x14ac:dyDescent="0.25">
      <c r="A21" s="134" t="s">
        <v>170</v>
      </c>
      <c r="B21" s="135"/>
      <c r="C21" s="135"/>
      <c r="D21" s="135"/>
      <c r="E21" s="135"/>
      <c r="F21" s="135"/>
      <c r="G21" s="135"/>
      <c r="H21" s="135"/>
      <c r="I21" s="135"/>
      <c r="J21" s="135"/>
      <c r="K21" s="136"/>
    </row>
    <row r="22" spans="1:11" x14ac:dyDescent="0.25">
      <c r="A22" s="18">
        <v>12</v>
      </c>
      <c r="B22" s="63" t="s">
        <v>183</v>
      </c>
      <c r="C22" s="63" t="s">
        <v>192</v>
      </c>
      <c r="D22" s="106" t="s">
        <v>177</v>
      </c>
      <c r="E22" s="50" t="s">
        <v>177</v>
      </c>
      <c r="F22" s="44">
        <v>7991</v>
      </c>
      <c r="G22" s="60">
        <v>3</v>
      </c>
      <c r="H22" s="44">
        <f>F22*G22</f>
        <v>23973</v>
      </c>
      <c r="I22" s="156"/>
      <c r="J22" s="49" t="s">
        <v>13</v>
      </c>
      <c r="K22" s="17" t="s">
        <v>131</v>
      </c>
    </row>
    <row r="23" spans="1:11" x14ac:dyDescent="0.25">
      <c r="A23" s="125" t="s">
        <v>130</v>
      </c>
      <c r="B23" s="125"/>
      <c r="C23" s="125"/>
      <c r="D23" s="125"/>
      <c r="E23" s="125"/>
      <c r="F23" s="125"/>
      <c r="G23" s="125"/>
      <c r="H23" s="125"/>
      <c r="I23" s="62">
        <f>I22</f>
        <v>0</v>
      </c>
      <c r="J23" s="42"/>
      <c r="K23" s="92"/>
    </row>
    <row r="24" spans="1:11" ht="15" customHeight="1" x14ac:dyDescent="0.25">
      <c r="A24" s="18">
        <v>13</v>
      </c>
      <c r="B24" s="129" t="s">
        <v>184</v>
      </c>
      <c r="C24" s="130" t="s">
        <v>193</v>
      </c>
      <c r="D24" s="130" t="s">
        <v>177</v>
      </c>
      <c r="E24" s="61" t="s">
        <v>129</v>
      </c>
      <c r="F24" s="44">
        <v>1264</v>
      </c>
      <c r="G24" s="48">
        <v>6</v>
      </c>
      <c r="H24" s="44">
        <f t="shared" ref="H24:H33" si="0">F24*G24</f>
        <v>7584</v>
      </c>
      <c r="I24" s="156"/>
      <c r="J24" s="124" t="s">
        <v>13</v>
      </c>
      <c r="K24" s="112" t="s">
        <v>82</v>
      </c>
    </row>
    <row r="25" spans="1:11" x14ac:dyDescent="0.25">
      <c r="A25" s="18">
        <v>14</v>
      </c>
      <c r="B25" s="129"/>
      <c r="C25" s="130"/>
      <c r="D25" s="130"/>
      <c r="E25" s="18" t="s">
        <v>128</v>
      </c>
      <c r="F25" s="44">
        <v>255</v>
      </c>
      <c r="G25" s="48">
        <v>6</v>
      </c>
      <c r="H25" s="44">
        <f t="shared" si="0"/>
        <v>1530</v>
      </c>
      <c r="I25" s="156"/>
      <c r="J25" s="124"/>
      <c r="K25" s="113"/>
    </row>
    <row r="26" spans="1:11" x14ac:dyDescent="0.25">
      <c r="A26" s="18">
        <v>15</v>
      </c>
      <c r="B26" s="129"/>
      <c r="C26" s="130"/>
      <c r="D26" s="130"/>
      <c r="E26" s="18" t="s">
        <v>127</v>
      </c>
      <c r="F26" s="44">
        <v>351</v>
      </c>
      <c r="G26" s="48">
        <v>6</v>
      </c>
      <c r="H26" s="44">
        <f t="shared" si="0"/>
        <v>2106</v>
      </c>
      <c r="I26" s="156"/>
      <c r="J26" s="124"/>
      <c r="K26" s="113"/>
    </row>
    <row r="27" spans="1:11" x14ac:dyDescent="0.25">
      <c r="A27" s="18">
        <v>16</v>
      </c>
      <c r="B27" s="129"/>
      <c r="C27" s="130"/>
      <c r="D27" s="130"/>
      <c r="E27" s="18" t="s">
        <v>126</v>
      </c>
      <c r="F27" s="44">
        <v>1066</v>
      </c>
      <c r="G27" s="48">
        <v>6</v>
      </c>
      <c r="H27" s="44">
        <f t="shared" si="0"/>
        <v>6396</v>
      </c>
      <c r="I27" s="156"/>
      <c r="J27" s="124"/>
      <c r="K27" s="113"/>
    </row>
    <row r="28" spans="1:11" x14ac:dyDescent="0.25">
      <c r="A28" s="18">
        <v>17</v>
      </c>
      <c r="B28" s="129"/>
      <c r="C28" s="130"/>
      <c r="D28" s="130"/>
      <c r="E28" s="18" t="s">
        <v>125</v>
      </c>
      <c r="F28" s="44">
        <v>1153</v>
      </c>
      <c r="G28" s="48">
        <v>6</v>
      </c>
      <c r="H28" s="44">
        <f t="shared" si="0"/>
        <v>6918</v>
      </c>
      <c r="I28" s="156"/>
      <c r="J28" s="124"/>
      <c r="K28" s="114"/>
    </row>
    <row r="29" spans="1:11" x14ac:dyDescent="0.25">
      <c r="A29" s="18">
        <v>18</v>
      </c>
      <c r="B29" s="129"/>
      <c r="C29" s="130"/>
      <c r="D29" s="130"/>
      <c r="E29" s="18" t="s">
        <v>124</v>
      </c>
      <c r="F29" s="44">
        <v>562</v>
      </c>
      <c r="G29" s="57">
        <v>1</v>
      </c>
      <c r="H29" s="44">
        <f t="shared" si="0"/>
        <v>562</v>
      </c>
      <c r="I29" s="156"/>
      <c r="J29" s="124"/>
      <c r="K29" s="110" t="s">
        <v>47</v>
      </c>
    </row>
    <row r="30" spans="1:11" x14ac:dyDescent="0.25">
      <c r="A30" s="18">
        <v>19</v>
      </c>
      <c r="B30" s="129"/>
      <c r="C30" s="130"/>
      <c r="D30" s="130"/>
      <c r="E30" s="18" t="s">
        <v>123</v>
      </c>
      <c r="F30" s="44">
        <v>1530</v>
      </c>
      <c r="G30" s="57">
        <v>1</v>
      </c>
      <c r="H30" s="44">
        <f t="shared" si="0"/>
        <v>1530</v>
      </c>
      <c r="I30" s="156"/>
      <c r="J30" s="124"/>
      <c r="K30" s="110" t="s">
        <v>47</v>
      </c>
    </row>
    <row r="31" spans="1:11" ht="30" x14ac:dyDescent="0.25">
      <c r="A31" s="18">
        <v>20</v>
      </c>
      <c r="B31" s="129"/>
      <c r="C31" s="130"/>
      <c r="D31" s="130"/>
      <c r="E31" s="18" t="s">
        <v>122</v>
      </c>
      <c r="F31" s="44">
        <v>128</v>
      </c>
      <c r="G31" s="111">
        <v>6</v>
      </c>
      <c r="H31" s="44">
        <f t="shared" si="0"/>
        <v>768</v>
      </c>
      <c r="I31" s="156"/>
      <c r="J31" s="124"/>
      <c r="K31" s="110" t="s">
        <v>82</v>
      </c>
    </row>
    <row r="32" spans="1:11" x14ac:dyDescent="0.25">
      <c r="A32" s="18">
        <v>21</v>
      </c>
      <c r="B32" s="129"/>
      <c r="C32" s="130"/>
      <c r="D32" s="130"/>
      <c r="E32" s="18" t="s">
        <v>121</v>
      </c>
      <c r="F32" s="44">
        <v>496</v>
      </c>
      <c r="G32" s="57">
        <v>1</v>
      </c>
      <c r="H32" s="44">
        <f t="shared" si="0"/>
        <v>496</v>
      </c>
      <c r="I32" s="156"/>
      <c r="J32" s="124"/>
      <c r="K32" s="110" t="s">
        <v>47</v>
      </c>
    </row>
    <row r="33" spans="1:11" ht="30" x14ac:dyDescent="0.25">
      <c r="A33" s="18">
        <v>22</v>
      </c>
      <c r="B33" s="129"/>
      <c r="C33" s="130"/>
      <c r="D33" s="130"/>
      <c r="E33" s="18" t="s">
        <v>120</v>
      </c>
      <c r="F33" s="44">
        <v>1186</v>
      </c>
      <c r="G33" s="48">
        <v>6</v>
      </c>
      <c r="H33" s="44">
        <f t="shared" si="0"/>
        <v>7116</v>
      </c>
      <c r="I33" s="156"/>
      <c r="J33" s="124"/>
      <c r="K33" s="110" t="s">
        <v>82</v>
      </c>
    </row>
    <row r="34" spans="1:11" x14ac:dyDescent="0.25">
      <c r="A34" s="125" t="s">
        <v>119</v>
      </c>
      <c r="B34" s="125"/>
      <c r="C34" s="125"/>
      <c r="D34" s="125"/>
      <c r="E34" s="125"/>
      <c r="F34" s="125"/>
      <c r="G34" s="125"/>
      <c r="H34" s="125">
        <f>SUM(H24:H33)</f>
        <v>35006</v>
      </c>
      <c r="I34" s="43">
        <f>SUM(I24:I33)</f>
        <v>0</v>
      </c>
      <c r="J34" s="42"/>
      <c r="K34" s="92"/>
    </row>
    <row r="35" spans="1:11" x14ac:dyDescent="0.25">
      <c r="A35" s="18">
        <v>23</v>
      </c>
      <c r="B35" s="129" t="s">
        <v>182</v>
      </c>
      <c r="C35" s="129" t="s">
        <v>71</v>
      </c>
      <c r="D35" s="130" t="s">
        <v>177</v>
      </c>
      <c r="E35" s="61" t="s">
        <v>118</v>
      </c>
      <c r="F35" s="46">
        <v>25</v>
      </c>
      <c r="G35" s="60">
        <v>2</v>
      </c>
      <c r="H35" s="46">
        <f>F35*G35</f>
        <v>50</v>
      </c>
      <c r="I35" s="156"/>
      <c r="J35" s="124" t="s">
        <v>13</v>
      </c>
      <c r="K35" s="132" t="s">
        <v>70</v>
      </c>
    </row>
    <row r="36" spans="1:11" x14ac:dyDescent="0.25">
      <c r="A36" s="18">
        <v>24</v>
      </c>
      <c r="B36" s="129"/>
      <c r="C36" s="129"/>
      <c r="D36" s="130"/>
      <c r="E36" s="101" t="s">
        <v>117</v>
      </c>
      <c r="F36" s="102">
        <v>15</v>
      </c>
      <c r="G36" s="60">
        <v>2</v>
      </c>
      <c r="H36" s="46">
        <f>F36*G36</f>
        <v>30</v>
      </c>
      <c r="I36" s="156"/>
      <c r="J36" s="124"/>
      <c r="K36" s="132"/>
    </row>
    <row r="37" spans="1:11" ht="30" x14ac:dyDescent="0.25">
      <c r="A37" s="18">
        <v>25</v>
      </c>
      <c r="B37" s="129"/>
      <c r="C37" s="129"/>
      <c r="D37" s="130"/>
      <c r="E37" s="101" t="s">
        <v>116</v>
      </c>
      <c r="F37" s="102">
        <v>30</v>
      </c>
      <c r="G37" s="60">
        <v>2</v>
      </c>
      <c r="H37" s="46">
        <f>F37*G37</f>
        <v>60</v>
      </c>
      <c r="I37" s="156"/>
      <c r="J37" s="124"/>
      <c r="K37" s="132"/>
    </row>
    <row r="38" spans="1:11" x14ac:dyDescent="0.25">
      <c r="A38" s="18">
        <v>26</v>
      </c>
      <c r="B38" s="129"/>
      <c r="C38" s="129"/>
      <c r="D38" s="130"/>
      <c r="E38" s="103" t="s">
        <v>115</v>
      </c>
      <c r="F38" s="102">
        <v>50</v>
      </c>
      <c r="G38" s="60">
        <v>2</v>
      </c>
      <c r="H38" s="46">
        <f>F38*G38</f>
        <v>100</v>
      </c>
      <c r="I38" s="156"/>
      <c r="J38" s="124"/>
      <c r="K38" s="132"/>
    </row>
    <row r="39" spans="1:11" x14ac:dyDescent="0.25">
      <c r="A39" s="125" t="s">
        <v>114</v>
      </c>
      <c r="B39" s="125"/>
      <c r="C39" s="125"/>
      <c r="D39" s="125"/>
      <c r="E39" s="125"/>
      <c r="F39" s="125"/>
      <c r="G39" s="125"/>
      <c r="H39" s="125">
        <f>SUM(H35:H38)</f>
        <v>240</v>
      </c>
      <c r="I39" s="43">
        <f>SUM(I35:I38)</f>
        <v>0</v>
      </c>
      <c r="J39" s="42"/>
      <c r="K39" s="132"/>
    </row>
    <row r="40" spans="1:11" x14ac:dyDescent="0.25">
      <c r="A40" s="18">
        <v>27</v>
      </c>
      <c r="B40" s="129">
        <v>6.13</v>
      </c>
      <c r="C40" s="129" t="s">
        <v>68</v>
      </c>
      <c r="D40" s="106" t="s">
        <v>177</v>
      </c>
      <c r="E40" s="18" t="s">
        <v>113</v>
      </c>
      <c r="F40" s="46">
        <v>100</v>
      </c>
      <c r="G40" s="60">
        <v>2</v>
      </c>
      <c r="H40" s="46">
        <f>F40*G40</f>
        <v>200</v>
      </c>
      <c r="I40" s="156"/>
      <c r="J40" s="124" t="s">
        <v>13</v>
      </c>
      <c r="K40" s="132"/>
    </row>
    <row r="41" spans="1:11" x14ac:dyDescent="0.25">
      <c r="A41" s="18">
        <v>28</v>
      </c>
      <c r="B41" s="129"/>
      <c r="C41" s="129"/>
      <c r="D41" s="106" t="s">
        <v>177</v>
      </c>
      <c r="E41" s="104" t="s">
        <v>112</v>
      </c>
      <c r="F41" s="102">
        <v>10</v>
      </c>
      <c r="G41" s="105">
        <v>2</v>
      </c>
      <c r="H41" s="46">
        <f>F41*G41</f>
        <v>20</v>
      </c>
      <c r="I41" s="156"/>
      <c r="J41" s="124"/>
      <c r="K41" s="132"/>
    </row>
    <row r="42" spans="1:11" x14ac:dyDescent="0.25">
      <c r="A42" s="18">
        <v>29</v>
      </c>
      <c r="B42" s="129"/>
      <c r="C42" s="129"/>
      <c r="D42" s="106" t="s">
        <v>177</v>
      </c>
      <c r="E42" s="18" t="s">
        <v>111</v>
      </c>
      <c r="F42" s="46">
        <v>20</v>
      </c>
      <c r="G42" s="60">
        <v>2</v>
      </c>
      <c r="H42" s="46">
        <f>F42*G42</f>
        <v>40</v>
      </c>
      <c r="I42" s="156"/>
      <c r="J42" s="124"/>
      <c r="K42" s="132"/>
    </row>
    <row r="43" spans="1:11" x14ac:dyDescent="0.25">
      <c r="A43" s="125" t="s">
        <v>110</v>
      </c>
      <c r="B43" s="125"/>
      <c r="C43" s="125"/>
      <c r="D43" s="125"/>
      <c r="E43" s="125"/>
      <c r="F43" s="125"/>
      <c r="G43" s="125"/>
      <c r="H43" s="125">
        <f>SUM(H40:H42)</f>
        <v>260</v>
      </c>
      <c r="I43" s="43">
        <f>SUM(I40:I42)</f>
        <v>0</v>
      </c>
      <c r="J43" s="42"/>
      <c r="K43" s="92"/>
    </row>
    <row r="44" spans="1:11" x14ac:dyDescent="0.25">
      <c r="A44" s="18">
        <v>30</v>
      </c>
      <c r="B44" s="63" t="s">
        <v>181</v>
      </c>
      <c r="C44" s="63" t="s">
        <v>50</v>
      </c>
      <c r="D44" s="51" t="s">
        <v>177</v>
      </c>
      <c r="E44" s="51" t="s">
        <v>104</v>
      </c>
      <c r="F44" s="44">
        <v>249</v>
      </c>
      <c r="G44" s="60">
        <v>2</v>
      </c>
      <c r="H44" s="44">
        <f>F44*G44</f>
        <v>498</v>
      </c>
      <c r="I44" s="156"/>
      <c r="J44" s="49" t="s">
        <v>13</v>
      </c>
      <c r="K44" s="17" t="s">
        <v>12</v>
      </c>
    </row>
    <row r="45" spans="1:11" x14ac:dyDescent="0.25">
      <c r="A45" s="125" t="s">
        <v>109</v>
      </c>
      <c r="B45" s="125"/>
      <c r="C45" s="125"/>
      <c r="D45" s="125"/>
      <c r="E45" s="125"/>
      <c r="F45" s="125"/>
      <c r="G45" s="125"/>
      <c r="H45" s="125">
        <f>SUM(H44:H44)</f>
        <v>498</v>
      </c>
      <c r="I45" s="43">
        <f>I44</f>
        <v>0</v>
      </c>
      <c r="J45" s="42"/>
      <c r="K45" s="92"/>
    </row>
    <row r="46" spans="1:11" ht="30" x14ac:dyDescent="0.25">
      <c r="A46" s="18">
        <v>31</v>
      </c>
      <c r="B46" s="63" t="s">
        <v>185</v>
      </c>
      <c r="C46" s="51" t="s">
        <v>194</v>
      </c>
      <c r="D46" s="51" t="s">
        <v>171</v>
      </c>
      <c r="E46" s="18" t="s">
        <v>179</v>
      </c>
      <c r="F46" s="46">
        <v>600</v>
      </c>
      <c r="G46" s="48">
        <v>6</v>
      </c>
      <c r="H46" s="46">
        <f>F46*G46</f>
        <v>3600</v>
      </c>
      <c r="I46" s="156"/>
      <c r="J46" s="49" t="s">
        <v>13</v>
      </c>
      <c r="K46" s="17" t="s">
        <v>82</v>
      </c>
    </row>
    <row r="47" spans="1:11" x14ac:dyDescent="0.25">
      <c r="A47" s="125" t="s">
        <v>108</v>
      </c>
      <c r="B47" s="125"/>
      <c r="C47" s="125"/>
      <c r="D47" s="125"/>
      <c r="E47" s="125"/>
      <c r="F47" s="125"/>
      <c r="G47" s="125"/>
      <c r="H47" s="125">
        <f>SUM(H46)</f>
        <v>3600</v>
      </c>
      <c r="I47" s="43">
        <f>I46</f>
        <v>0</v>
      </c>
      <c r="J47" s="42"/>
      <c r="K47" s="92"/>
    </row>
    <row r="48" spans="1:11" x14ac:dyDescent="0.25">
      <c r="A48" s="18">
        <v>32</v>
      </c>
      <c r="B48" s="63" t="s">
        <v>186</v>
      </c>
      <c r="C48" s="63" t="s">
        <v>41</v>
      </c>
      <c r="D48" s="51" t="s">
        <v>171</v>
      </c>
      <c r="E48" s="51" t="s">
        <v>104</v>
      </c>
      <c r="F48" s="44">
        <v>900</v>
      </c>
      <c r="G48" s="60">
        <v>3</v>
      </c>
      <c r="H48" s="44">
        <f>F48*G48</f>
        <v>2700</v>
      </c>
      <c r="I48" s="156"/>
      <c r="J48" s="49" t="s">
        <v>13</v>
      </c>
      <c r="K48" s="17" t="s">
        <v>107</v>
      </c>
    </row>
    <row r="49" spans="1:11" x14ac:dyDescent="0.25">
      <c r="A49" s="125" t="s">
        <v>106</v>
      </c>
      <c r="B49" s="125"/>
      <c r="C49" s="125"/>
      <c r="D49" s="125"/>
      <c r="E49" s="125"/>
      <c r="F49" s="125"/>
      <c r="G49" s="125"/>
      <c r="H49" s="125">
        <f>SUM(H48:H48)</f>
        <v>2700</v>
      </c>
      <c r="I49" s="43">
        <f>I48</f>
        <v>0</v>
      </c>
      <c r="J49" s="42"/>
      <c r="K49" s="92"/>
    </row>
    <row r="50" spans="1:11" x14ac:dyDescent="0.25">
      <c r="A50" s="18">
        <v>33</v>
      </c>
      <c r="B50" s="108" t="s">
        <v>187</v>
      </c>
      <c r="C50" s="63" t="s">
        <v>105</v>
      </c>
      <c r="D50" s="18" t="s">
        <v>177</v>
      </c>
      <c r="E50" s="51" t="s">
        <v>178</v>
      </c>
      <c r="F50" s="59">
        <v>11</v>
      </c>
      <c r="G50" s="48">
        <v>1</v>
      </c>
      <c r="H50" s="59">
        <v>11</v>
      </c>
      <c r="I50" s="156"/>
      <c r="J50" s="49" t="s">
        <v>13</v>
      </c>
      <c r="K50" s="132" t="s">
        <v>103</v>
      </c>
    </row>
    <row r="51" spans="1:11" x14ac:dyDescent="0.25">
      <c r="A51" s="125" t="s">
        <v>102</v>
      </c>
      <c r="B51" s="125"/>
      <c r="C51" s="125"/>
      <c r="D51" s="125"/>
      <c r="E51" s="125"/>
      <c r="F51" s="125"/>
      <c r="G51" s="125"/>
      <c r="H51" s="125">
        <f>SUM(H50:H50)</f>
        <v>11</v>
      </c>
      <c r="I51" s="43">
        <f>I50</f>
        <v>0</v>
      </c>
      <c r="J51" s="42"/>
      <c r="K51" s="132"/>
    </row>
    <row r="52" spans="1:11" x14ac:dyDescent="0.25">
      <c r="A52" s="127" t="s">
        <v>101</v>
      </c>
      <c r="B52" s="128"/>
      <c r="C52" s="128"/>
      <c r="D52" s="128"/>
      <c r="E52" s="128"/>
      <c r="F52" s="128"/>
      <c r="G52" s="128"/>
      <c r="H52" s="128"/>
      <c r="I52" s="11">
        <f>I51+I49+I47+I45+I43+I39+I34+I23</f>
        <v>0</v>
      </c>
      <c r="J52" s="58"/>
      <c r="K52" s="92"/>
    </row>
    <row r="53" spans="1:11" x14ac:dyDescent="0.25">
      <c r="A53" s="42"/>
      <c r="B53" s="42"/>
      <c r="C53" s="42"/>
      <c r="D53" s="42"/>
      <c r="E53" s="42"/>
      <c r="F53" s="42"/>
      <c r="G53" s="42"/>
      <c r="H53" s="42"/>
      <c r="I53" s="42"/>
      <c r="J53" s="42"/>
      <c r="K53" s="92"/>
    </row>
    <row r="54" spans="1:11" ht="26.25" x14ac:dyDescent="0.25">
      <c r="A54" s="134" t="s">
        <v>172</v>
      </c>
      <c r="B54" s="135"/>
      <c r="C54" s="135"/>
      <c r="D54" s="135"/>
      <c r="E54" s="135"/>
      <c r="F54" s="135"/>
      <c r="G54" s="135"/>
      <c r="H54" s="135"/>
      <c r="I54" s="135"/>
      <c r="J54" s="135"/>
      <c r="K54" s="136"/>
    </row>
    <row r="55" spans="1:11" ht="30" x14ac:dyDescent="0.25">
      <c r="A55" s="18">
        <v>34</v>
      </c>
      <c r="B55" s="129" t="s">
        <v>184</v>
      </c>
      <c r="C55" s="130" t="s">
        <v>193</v>
      </c>
      <c r="D55" s="130" t="s">
        <v>85</v>
      </c>
      <c r="E55" s="54" t="s">
        <v>100</v>
      </c>
      <c r="F55" s="53">
        <v>850</v>
      </c>
      <c r="G55" s="24">
        <v>6</v>
      </c>
      <c r="H55" s="53">
        <f t="shared" ref="H55:H65" si="1">F55*G55</f>
        <v>5100</v>
      </c>
      <c r="I55" s="156"/>
      <c r="J55" s="124" t="s">
        <v>13</v>
      </c>
      <c r="K55" s="17" t="s">
        <v>82</v>
      </c>
    </row>
    <row r="56" spans="1:11" ht="30" x14ac:dyDescent="0.25">
      <c r="A56" s="18">
        <v>35</v>
      </c>
      <c r="B56" s="129"/>
      <c r="C56" s="130"/>
      <c r="D56" s="130"/>
      <c r="E56" s="56" t="s">
        <v>99</v>
      </c>
      <c r="F56" s="53">
        <v>2310</v>
      </c>
      <c r="G56" s="57">
        <v>4</v>
      </c>
      <c r="H56" s="53">
        <f t="shared" si="1"/>
        <v>9240</v>
      </c>
      <c r="I56" s="156"/>
      <c r="J56" s="124"/>
      <c r="K56" s="17" t="s">
        <v>77</v>
      </c>
    </row>
    <row r="57" spans="1:11" ht="15" customHeight="1" x14ac:dyDescent="0.25">
      <c r="A57" s="18">
        <v>36</v>
      </c>
      <c r="B57" s="129"/>
      <c r="C57" s="130"/>
      <c r="D57" s="130"/>
      <c r="E57" s="54" t="s">
        <v>98</v>
      </c>
      <c r="F57" s="53">
        <v>159</v>
      </c>
      <c r="G57" s="24">
        <v>6</v>
      </c>
      <c r="H57" s="53">
        <f t="shared" si="1"/>
        <v>954</v>
      </c>
      <c r="I57" s="156"/>
      <c r="J57" s="124"/>
      <c r="K57" s="112" t="s">
        <v>82</v>
      </c>
    </row>
    <row r="58" spans="1:11" x14ac:dyDescent="0.25">
      <c r="A58" s="18">
        <v>37</v>
      </c>
      <c r="B58" s="129"/>
      <c r="C58" s="130"/>
      <c r="D58" s="130"/>
      <c r="E58" s="54" t="s">
        <v>97</v>
      </c>
      <c r="F58" s="53">
        <v>153</v>
      </c>
      <c r="G58" s="24">
        <v>6</v>
      </c>
      <c r="H58" s="53">
        <f t="shared" si="1"/>
        <v>918</v>
      </c>
      <c r="I58" s="156"/>
      <c r="J58" s="124"/>
      <c r="K58" s="113"/>
    </row>
    <row r="59" spans="1:11" x14ac:dyDescent="0.25">
      <c r="A59" s="18">
        <v>38</v>
      </c>
      <c r="B59" s="129"/>
      <c r="C59" s="130"/>
      <c r="D59" s="130"/>
      <c r="E59" s="56" t="s">
        <v>96</v>
      </c>
      <c r="F59" s="53">
        <v>2200</v>
      </c>
      <c r="G59" s="57">
        <v>4</v>
      </c>
      <c r="H59" s="53">
        <f t="shared" si="1"/>
        <v>8800</v>
      </c>
      <c r="I59" s="156"/>
      <c r="J59" s="124"/>
      <c r="K59" s="113"/>
    </row>
    <row r="60" spans="1:11" ht="15" customHeight="1" x14ac:dyDescent="0.25">
      <c r="A60" s="18">
        <v>39</v>
      </c>
      <c r="B60" s="129"/>
      <c r="C60" s="130"/>
      <c r="D60" s="130"/>
      <c r="E60" s="54" t="s">
        <v>95</v>
      </c>
      <c r="F60" s="53">
        <v>884</v>
      </c>
      <c r="G60" s="24">
        <v>6</v>
      </c>
      <c r="H60" s="53">
        <f t="shared" si="1"/>
        <v>5304</v>
      </c>
      <c r="I60" s="156"/>
      <c r="J60" s="124"/>
      <c r="K60" s="113"/>
    </row>
    <row r="61" spans="1:11" x14ac:dyDescent="0.25">
      <c r="A61" s="18">
        <v>40</v>
      </c>
      <c r="B61" s="129"/>
      <c r="C61" s="130"/>
      <c r="D61" s="130"/>
      <c r="E61" s="54" t="s">
        <v>94</v>
      </c>
      <c r="F61" s="53">
        <v>694</v>
      </c>
      <c r="G61" s="24">
        <v>6</v>
      </c>
      <c r="H61" s="53">
        <f t="shared" si="1"/>
        <v>4164</v>
      </c>
      <c r="I61" s="156"/>
      <c r="J61" s="124"/>
      <c r="K61" s="113"/>
    </row>
    <row r="62" spans="1:11" x14ac:dyDescent="0.25">
      <c r="A62" s="18">
        <v>41</v>
      </c>
      <c r="B62" s="129"/>
      <c r="C62" s="130"/>
      <c r="D62" s="130"/>
      <c r="E62" s="56" t="s">
        <v>93</v>
      </c>
      <c r="F62" s="55">
        <v>100</v>
      </c>
      <c r="G62" s="24">
        <v>6</v>
      </c>
      <c r="H62" s="53">
        <f t="shared" si="1"/>
        <v>600</v>
      </c>
      <c r="I62" s="156"/>
      <c r="J62" s="124"/>
      <c r="K62" s="113"/>
    </row>
    <row r="63" spans="1:11" x14ac:dyDescent="0.25">
      <c r="A63" s="18">
        <v>42</v>
      </c>
      <c r="B63" s="129"/>
      <c r="C63" s="130"/>
      <c r="D63" s="130"/>
      <c r="E63" s="56" t="s">
        <v>92</v>
      </c>
      <c r="F63" s="55">
        <v>100</v>
      </c>
      <c r="G63" s="24">
        <v>6</v>
      </c>
      <c r="H63" s="53">
        <f t="shared" si="1"/>
        <v>600</v>
      </c>
      <c r="I63" s="156"/>
      <c r="J63" s="124"/>
      <c r="K63" s="113"/>
    </row>
    <row r="64" spans="1:11" x14ac:dyDescent="0.25">
      <c r="A64" s="18">
        <v>43</v>
      </c>
      <c r="B64" s="129"/>
      <c r="C64" s="130"/>
      <c r="D64" s="130"/>
      <c r="E64" s="54" t="s">
        <v>91</v>
      </c>
      <c r="F64" s="53">
        <v>75</v>
      </c>
      <c r="G64" s="24">
        <v>6</v>
      </c>
      <c r="H64" s="53">
        <f t="shared" si="1"/>
        <v>450</v>
      </c>
      <c r="I64" s="156"/>
      <c r="J64" s="124"/>
      <c r="K64" s="113"/>
    </row>
    <row r="65" spans="1:11" x14ac:dyDescent="0.25">
      <c r="A65" s="18">
        <v>44</v>
      </c>
      <c r="B65" s="129"/>
      <c r="C65" s="130"/>
      <c r="D65" s="130"/>
      <c r="E65" s="54" t="s">
        <v>90</v>
      </c>
      <c r="F65" s="53">
        <v>150</v>
      </c>
      <c r="G65" s="24">
        <v>6</v>
      </c>
      <c r="H65" s="53">
        <f t="shared" si="1"/>
        <v>900</v>
      </c>
      <c r="I65" s="156"/>
      <c r="J65" s="124"/>
      <c r="K65" s="114"/>
    </row>
    <row r="66" spans="1:11" x14ac:dyDescent="0.25">
      <c r="A66" s="125" t="s">
        <v>81</v>
      </c>
      <c r="B66" s="125"/>
      <c r="C66" s="125"/>
      <c r="D66" s="125"/>
      <c r="E66" s="125"/>
      <c r="F66" s="125"/>
      <c r="G66" s="125"/>
      <c r="H66" s="125">
        <f>SUM(H55:H65)</f>
        <v>37030</v>
      </c>
      <c r="I66" s="43">
        <f>SUM(I55:I65)</f>
        <v>0</v>
      </c>
      <c r="J66" s="42"/>
      <c r="K66" s="92"/>
    </row>
    <row r="67" spans="1:11" x14ac:dyDescent="0.25">
      <c r="A67" s="18">
        <v>45</v>
      </c>
      <c r="B67" s="63" t="s">
        <v>182</v>
      </c>
      <c r="C67" s="63" t="s">
        <v>71</v>
      </c>
      <c r="D67" s="51" t="s">
        <v>85</v>
      </c>
      <c r="E67" s="52" t="s">
        <v>89</v>
      </c>
      <c r="F67" s="44">
        <v>100</v>
      </c>
      <c r="G67" s="87">
        <v>1</v>
      </c>
      <c r="H67" s="44">
        <f>F67*G67</f>
        <v>100</v>
      </c>
      <c r="I67" s="156"/>
      <c r="J67" s="49" t="s">
        <v>13</v>
      </c>
      <c r="K67" s="17" t="s">
        <v>88</v>
      </c>
    </row>
    <row r="68" spans="1:11" x14ac:dyDescent="0.25">
      <c r="A68" s="125" t="s">
        <v>79</v>
      </c>
      <c r="B68" s="125"/>
      <c r="C68" s="125"/>
      <c r="D68" s="125"/>
      <c r="E68" s="125"/>
      <c r="F68" s="125"/>
      <c r="G68" s="125"/>
      <c r="H68" s="125">
        <f>SUM(H67:H67)</f>
        <v>100</v>
      </c>
      <c r="I68" s="43">
        <f>I67</f>
        <v>0</v>
      </c>
      <c r="J68" s="42"/>
      <c r="K68" s="92"/>
    </row>
    <row r="69" spans="1:11" ht="30" x14ac:dyDescent="0.25">
      <c r="A69" s="18">
        <v>46</v>
      </c>
      <c r="B69" s="63" t="s">
        <v>181</v>
      </c>
      <c r="C69" s="63" t="s">
        <v>50</v>
      </c>
      <c r="D69" s="51" t="s">
        <v>85</v>
      </c>
      <c r="E69" s="50" t="s">
        <v>85</v>
      </c>
      <c r="F69" s="46">
        <v>6000</v>
      </c>
      <c r="G69" s="87">
        <v>4</v>
      </c>
      <c r="H69" s="46">
        <f>F69*G69</f>
        <v>24000</v>
      </c>
      <c r="I69" s="156"/>
      <c r="J69" s="49" t="s">
        <v>13</v>
      </c>
      <c r="K69" s="17" t="s">
        <v>87</v>
      </c>
    </row>
    <row r="70" spans="1:11" x14ac:dyDescent="0.25">
      <c r="A70" s="125" t="s">
        <v>86</v>
      </c>
      <c r="B70" s="125"/>
      <c r="C70" s="125"/>
      <c r="D70" s="125"/>
      <c r="E70" s="125"/>
      <c r="F70" s="125"/>
      <c r="G70" s="125"/>
      <c r="H70" s="125">
        <f>SUM(H69:H69)</f>
        <v>24000</v>
      </c>
      <c r="I70" s="43">
        <f>I69</f>
        <v>0</v>
      </c>
      <c r="J70" s="42"/>
      <c r="K70" s="92"/>
    </row>
    <row r="71" spans="1:11" ht="30" x14ac:dyDescent="0.25">
      <c r="A71" s="18">
        <v>47</v>
      </c>
      <c r="B71" s="63" t="s">
        <v>186</v>
      </c>
      <c r="C71" s="63" t="s">
        <v>41</v>
      </c>
      <c r="D71" s="51" t="s">
        <v>85</v>
      </c>
      <c r="E71" s="50" t="s">
        <v>85</v>
      </c>
      <c r="F71" s="44">
        <v>1000</v>
      </c>
      <c r="G71" s="87">
        <v>4</v>
      </c>
      <c r="H71" s="44">
        <f>F71*G71</f>
        <v>4000</v>
      </c>
      <c r="I71" s="156"/>
      <c r="J71" s="49" t="s">
        <v>13</v>
      </c>
      <c r="K71" s="17" t="s">
        <v>77</v>
      </c>
    </row>
    <row r="72" spans="1:11" x14ac:dyDescent="0.25">
      <c r="A72" s="125" t="s">
        <v>84</v>
      </c>
      <c r="B72" s="125"/>
      <c r="C72" s="125"/>
      <c r="D72" s="125"/>
      <c r="E72" s="125"/>
      <c r="F72" s="125"/>
      <c r="G72" s="125"/>
      <c r="H72" s="125">
        <f>SUM(H71:H71)</f>
        <v>4000</v>
      </c>
      <c r="I72" s="43">
        <f>I71</f>
        <v>0</v>
      </c>
      <c r="J72" s="42"/>
      <c r="K72" s="92"/>
    </row>
    <row r="73" spans="1:11" x14ac:dyDescent="0.25">
      <c r="A73" s="127" t="s">
        <v>83</v>
      </c>
      <c r="B73" s="128"/>
      <c r="C73" s="128"/>
      <c r="D73" s="128"/>
      <c r="E73" s="128"/>
      <c r="F73" s="128"/>
      <c r="G73" s="128"/>
      <c r="H73" s="128"/>
      <c r="I73" s="11">
        <f>I66+I68+I70+I72</f>
        <v>0</v>
      </c>
      <c r="J73" s="42"/>
      <c r="K73" s="92"/>
    </row>
    <row r="74" spans="1:11" x14ac:dyDescent="0.25">
      <c r="A74" s="42"/>
      <c r="B74" s="42"/>
      <c r="C74" s="42"/>
      <c r="D74" s="42"/>
      <c r="E74" s="42"/>
      <c r="F74" s="42"/>
      <c r="G74" s="42"/>
      <c r="H74" s="42"/>
      <c r="I74" s="42"/>
      <c r="J74" s="42"/>
      <c r="K74" s="92"/>
    </row>
    <row r="75" spans="1:11" ht="26.25" x14ac:dyDescent="0.25">
      <c r="A75" s="134" t="s">
        <v>173</v>
      </c>
      <c r="B75" s="135"/>
      <c r="C75" s="135"/>
      <c r="D75" s="135"/>
      <c r="E75" s="135"/>
      <c r="F75" s="135"/>
      <c r="G75" s="135"/>
      <c r="H75" s="135"/>
      <c r="I75" s="135"/>
      <c r="J75" s="135"/>
      <c r="K75" s="136"/>
    </row>
    <row r="76" spans="1:11" ht="30" x14ac:dyDescent="0.25">
      <c r="A76" s="18">
        <v>48</v>
      </c>
      <c r="B76" s="63" t="s">
        <v>184</v>
      </c>
      <c r="C76" s="107" t="s">
        <v>193</v>
      </c>
      <c r="D76" s="51" t="s">
        <v>78</v>
      </c>
      <c r="E76" s="51" t="s">
        <v>78</v>
      </c>
      <c r="F76" s="45">
        <v>3200</v>
      </c>
      <c r="G76" s="48">
        <v>6</v>
      </c>
      <c r="H76" s="44">
        <f>F76*G76</f>
        <v>19200</v>
      </c>
      <c r="I76" s="156"/>
      <c r="J76" s="49" t="s">
        <v>13</v>
      </c>
      <c r="K76" s="17" t="s">
        <v>82</v>
      </c>
    </row>
    <row r="77" spans="1:11" x14ac:dyDescent="0.25">
      <c r="A77" s="125" t="s">
        <v>81</v>
      </c>
      <c r="B77" s="125"/>
      <c r="C77" s="125"/>
      <c r="D77" s="125"/>
      <c r="E77" s="125"/>
      <c r="F77" s="125"/>
      <c r="G77" s="125"/>
      <c r="H77" s="125">
        <f>SUM(H76:H76)</f>
        <v>19200</v>
      </c>
      <c r="I77" s="43">
        <f>I76</f>
        <v>0</v>
      </c>
      <c r="J77" s="42"/>
      <c r="K77" s="92"/>
    </row>
    <row r="78" spans="1:11" ht="30" x14ac:dyDescent="0.25">
      <c r="A78" s="18">
        <v>49</v>
      </c>
      <c r="B78" s="63" t="s">
        <v>182</v>
      </c>
      <c r="C78" s="63" t="s">
        <v>71</v>
      </c>
      <c r="D78" s="51" t="s">
        <v>78</v>
      </c>
      <c r="E78" s="51" t="s">
        <v>78</v>
      </c>
      <c r="F78" s="47">
        <v>170</v>
      </c>
      <c r="G78" s="88">
        <v>2</v>
      </c>
      <c r="H78" s="46">
        <f>F78*G78</f>
        <v>340</v>
      </c>
      <c r="I78" s="156"/>
      <c r="J78" s="49" t="s">
        <v>13</v>
      </c>
      <c r="K78" s="17" t="s">
        <v>80</v>
      </c>
    </row>
    <row r="79" spans="1:11" x14ac:dyDescent="0.25">
      <c r="A79" s="125" t="s">
        <v>79</v>
      </c>
      <c r="B79" s="125"/>
      <c r="C79" s="125"/>
      <c r="D79" s="125"/>
      <c r="E79" s="125"/>
      <c r="F79" s="125"/>
      <c r="G79" s="125"/>
      <c r="H79" s="125">
        <f>SUM(H78:H78)</f>
        <v>340</v>
      </c>
      <c r="I79" s="43">
        <f>I78</f>
        <v>0</v>
      </c>
      <c r="J79" s="42"/>
      <c r="K79" s="92"/>
    </row>
    <row r="80" spans="1:11" ht="30" x14ac:dyDescent="0.25">
      <c r="A80" s="18">
        <v>50</v>
      </c>
      <c r="B80" s="63" t="s">
        <v>186</v>
      </c>
      <c r="C80" s="63" t="s">
        <v>41</v>
      </c>
      <c r="D80" s="51" t="s">
        <v>78</v>
      </c>
      <c r="E80" s="51" t="s">
        <v>78</v>
      </c>
      <c r="F80" s="45">
        <v>390</v>
      </c>
      <c r="G80" s="88">
        <v>4</v>
      </c>
      <c r="H80" s="44">
        <f>F80*G80</f>
        <v>1560</v>
      </c>
      <c r="I80" s="156"/>
      <c r="J80" s="49" t="s">
        <v>13</v>
      </c>
      <c r="K80" s="17" t="s">
        <v>77</v>
      </c>
    </row>
    <row r="81" spans="1:11" x14ac:dyDescent="0.25">
      <c r="A81" s="125" t="s">
        <v>76</v>
      </c>
      <c r="B81" s="125"/>
      <c r="C81" s="125"/>
      <c r="D81" s="125"/>
      <c r="E81" s="125"/>
      <c r="F81" s="125"/>
      <c r="G81" s="125"/>
      <c r="H81" s="125">
        <f>SUM(H80:H80)</f>
        <v>1560</v>
      </c>
      <c r="I81" s="43">
        <f>I80</f>
        <v>0</v>
      </c>
      <c r="J81" s="42"/>
      <c r="K81" s="92"/>
    </row>
    <row r="82" spans="1:11" x14ac:dyDescent="0.25">
      <c r="A82" s="127" t="s">
        <v>75</v>
      </c>
      <c r="B82" s="128"/>
      <c r="C82" s="128"/>
      <c r="D82" s="128"/>
      <c r="E82" s="128"/>
      <c r="F82" s="128"/>
      <c r="G82" s="128"/>
      <c r="H82" s="128"/>
      <c r="I82" s="11">
        <f>I81+I79+I77</f>
        <v>0</v>
      </c>
      <c r="J82" s="42"/>
      <c r="K82" s="92"/>
    </row>
    <row r="83" spans="1:11" x14ac:dyDescent="0.25">
      <c r="A83" s="42"/>
      <c r="B83" s="42"/>
      <c r="C83" s="42"/>
      <c r="D83" s="42"/>
      <c r="E83" s="42"/>
      <c r="F83" s="42"/>
      <c r="G83" s="42"/>
      <c r="H83" s="42"/>
      <c r="I83" s="42"/>
      <c r="J83" s="42"/>
      <c r="K83" s="92"/>
    </row>
    <row r="84" spans="1:11" ht="26.25" x14ac:dyDescent="0.25">
      <c r="A84" s="134" t="s">
        <v>74</v>
      </c>
      <c r="B84" s="135"/>
      <c r="C84" s="135"/>
      <c r="D84" s="135"/>
      <c r="E84" s="135"/>
      <c r="F84" s="135"/>
      <c r="G84" s="135"/>
      <c r="H84" s="135"/>
      <c r="I84" s="135"/>
      <c r="J84" s="135"/>
      <c r="K84" s="136"/>
    </row>
    <row r="85" spans="1:11" ht="54" customHeight="1" x14ac:dyDescent="0.25">
      <c r="A85" s="18">
        <v>51</v>
      </c>
      <c r="B85" s="95" t="s">
        <v>184</v>
      </c>
      <c r="C85" s="96" t="s">
        <v>193</v>
      </c>
      <c r="D85" s="39" t="s">
        <v>43</v>
      </c>
      <c r="E85" s="41" t="s">
        <v>43</v>
      </c>
      <c r="F85" s="25">
        <v>47000</v>
      </c>
      <c r="G85" s="38">
        <v>10</v>
      </c>
      <c r="H85" s="35">
        <f>F85*G85</f>
        <v>470000</v>
      </c>
      <c r="I85" s="157"/>
      <c r="J85" s="94" t="s">
        <v>13</v>
      </c>
      <c r="K85" s="17" t="s">
        <v>73</v>
      </c>
    </row>
    <row r="86" spans="1:11" x14ac:dyDescent="0.25">
      <c r="A86" s="133" t="s">
        <v>72</v>
      </c>
      <c r="B86" s="133"/>
      <c r="C86" s="133"/>
      <c r="D86" s="133"/>
      <c r="E86" s="133"/>
      <c r="F86" s="133"/>
      <c r="G86" s="133"/>
      <c r="H86" s="133">
        <f>SUM(H85:H85)</f>
        <v>470000</v>
      </c>
      <c r="I86" s="27">
        <f>I85</f>
        <v>0</v>
      </c>
      <c r="J86" s="33"/>
      <c r="K86" s="92"/>
    </row>
    <row r="87" spans="1:11" x14ac:dyDescent="0.25">
      <c r="A87" s="18">
        <v>52</v>
      </c>
      <c r="B87" s="40" t="s">
        <v>182</v>
      </c>
      <c r="C87" s="39" t="s">
        <v>71</v>
      </c>
      <c r="D87" s="39" t="s">
        <v>180</v>
      </c>
      <c r="E87" s="41" t="s">
        <v>180</v>
      </c>
      <c r="F87" s="32">
        <v>400</v>
      </c>
      <c r="G87" s="38">
        <v>2</v>
      </c>
      <c r="H87" s="32">
        <f>F87*G87</f>
        <v>800</v>
      </c>
      <c r="I87" s="157"/>
      <c r="J87" s="49" t="s">
        <v>13</v>
      </c>
      <c r="K87" s="17" t="s">
        <v>70</v>
      </c>
    </row>
    <row r="88" spans="1:11" x14ac:dyDescent="0.25">
      <c r="A88" s="133" t="s">
        <v>69</v>
      </c>
      <c r="B88" s="133"/>
      <c r="C88" s="133"/>
      <c r="D88" s="133"/>
      <c r="E88" s="133"/>
      <c r="F88" s="133"/>
      <c r="G88" s="133"/>
      <c r="H88" s="133">
        <f>SUM(H87)</f>
        <v>800</v>
      </c>
      <c r="I88" s="27">
        <f>I87</f>
        <v>0</v>
      </c>
      <c r="J88" s="33"/>
      <c r="K88" s="92"/>
    </row>
    <row r="89" spans="1:11" x14ac:dyDescent="0.25">
      <c r="A89" s="18">
        <v>53</v>
      </c>
      <c r="B89" s="40" t="s">
        <v>188</v>
      </c>
      <c r="C89" s="39" t="s">
        <v>68</v>
      </c>
      <c r="D89" s="96" t="s">
        <v>180</v>
      </c>
      <c r="E89" s="41" t="s">
        <v>180</v>
      </c>
      <c r="F89" s="32">
        <v>150</v>
      </c>
      <c r="G89" s="38">
        <v>2</v>
      </c>
      <c r="H89" s="32">
        <f>F89*G89</f>
        <v>300</v>
      </c>
      <c r="I89" s="157"/>
      <c r="J89" s="49" t="s">
        <v>13</v>
      </c>
      <c r="K89" s="17" t="s">
        <v>67</v>
      </c>
    </row>
    <row r="90" spans="1:11" x14ac:dyDescent="0.25">
      <c r="A90" s="133" t="s">
        <v>66</v>
      </c>
      <c r="B90" s="133"/>
      <c r="C90" s="133"/>
      <c r="D90" s="133"/>
      <c r="E90" s="133"/>
      <c r="F90" s="133"/>
      <c r="G90" s="133"/>
      <c r="H90" s="133">
        <f>SUM(H89)</f>
        <v>300</v>
      </c>
      <c r="I90" s="27">
        <f>I89</f>
        <v>0</v>
      </c>
      <c r="J90" s="33"/>
      <c r="K90" s="92"/>
    </row>
    <row r="91" spans="1:11" x14ac:dyDescent="0.25">
      <c r="A91" s="18">
        <v>54</v>
      </c>
      <c r="B91" s="154" t="s">
        <v>181</v>
      </c>
      <c r="C91" s="154" t="s">
        <v>50</v>
      </c>
      <c r="D91" s="154" t="s">
        <v>43</v>
      </c>
      <c r="E91" s="29" t="s">
        <v>65</v>
      </c>
      <c r="F91" s="25">
        <v>9300</v>
      </c>
      <c r="G91" s="15">
        <v>2</v>
      </c>
      <c r="H91" s="28">
        <f t="shared" ref="H91:H98" si="2">F91*G91</f>
        <v>18600</v>
      </c>
      <c r="I91" s="157"/>
      <c r="J91" s="124" t="s">
        <v>13</v>
      </c>
      <c r="K91" s="17" t="s">
        <v>64</v>
      </c>
    </row>
    <row r="92" spans="1:11" x14ac:dyDescent="0.25">
      <c r="A92" s="18">
        <v>55</v>
      </c>
      <c r="B92" s="154"/>
      <c r="C92" s="154"/>
      <c r="D92" s="154"/>
      <c r="E92" s="29" t="s">
        <v>63</v>
      </c>
      <c r="F92" s="25">
        <v>2000</v>
      </c>
      <c r="G92" s="15">
        <v>2</v>
      </c>
      <c r="H92" s="28">
        <f t="shared" si="2"/>
        <v>4000</v>
      </c>
      <c r="I92" s="157"/>
      <c r="J92" s="124"/>
      <c r="K92" s="17" t="s">
        <v>61</v>
      </c>
    </row>
    <row r="93" spans="1:11" x14ac:dyDescent="0.25">
      <c r="A93" s="18">
        <v>56</v>
      </c>
      <c r="B93" s="154"/>
      <c r="C93" s="154"/>
      <c r="D93" s="30" t="s">
        <v>45</v>
      </c>
      <c r="E93" s="29" t="s">
        <v>62</v>
      </c>
      <c r="F93" s="25">
        <v>3000</v>
      </c>
      <c r="G93" s="15">
        <v>2</v>
      </c>
      <c r="H93" s="28">
        <f t="shared" si="2"/>
        <v>6000</v>
      </c>
      <c r="I93" s="157"/>
      <c r="J93" s="124"/>
      <c r="K93" s="17" t="s">
        <v>61</v>
      </c>
    </row>
    <row r="94" spans="1:11" ht="30" x14ac:dyDescent="0.25">
      <c r="A94" s="18">
        <v>57</v>
      </c>
      <c r="B94" s="154"/>
      <c r="C94" s="154"/>
      <c r="D94" s="30" t="s">
        <v>60</v>
      </c>
      <c r="E94" s="29" t="s">
        <v>59</v>
      </c>
      <c r="F94" s="25">
        <v>2000</v>
      </c>
      <c r="G94" s="15">
        <v>2</v>
      </c>
      <c r="H94" s="28">
        <f t="shared" si="2"/>
        <v>4000</v>
      </c>
      <c r="I94" s="157"/>
      <c r="J94" s="131" t="s">
        <v>31</v>
      </c>
      <c r="K94" s="17" t="s">
        <v>58</v>
      </c>
    </row>
    <row r="95" spans="1:11" ht="45" x14ac:dyDescent="0.25">
      <c r="A95" s="18">
        <v>58</v>
      </c>
      <c r="B95" s="154"/>
      <c r="C95" s="154"/>
      <c r="D95" s="30" t="s">
        <v>57</v>
      </c>
      <c r="E95" s="29" t="s">
        <v>56</v>
      </c>
      <c r="F95" s="25">
        <v>3800</v>
      </c>
      <c r="G95" s="15">
        <v>2</v>
      </c>
      <c r="H95" s="28">
        <f t="shared" si="2"/>
        <v>7600</v>
      </c>
      <c r="I95" s="157"/>
      <c r="J95" s="131"/>
      <c r="K95" s="17" t="s">
        <v>55</v>
      </c>
    </row>
    <row r="96" spans="1:11" ht="30" x14ac:dyDescent="0.25">
      <c r="A96" s="18">
        <v>59</v>
      </c>
      <c r="B96" s="154"/>
      <c r="C96" s="154"/>
      <c r="D96" s="30" t="s">
        <v>54</v>
      </c>
      <c r="E96" s="29" t="s">
        <v>53</v>
      </c>
      <c r="F96" s="25">
        <v>50000</v>
      </c>
      <c r="G96" s="15">
        <v>2</v>
      </c>
      <c r="H96" s="28">
        <f t="shared" si="2"/>
        <v>100000</v>
      </c>
      <c r="I96" s="157"/>
      <c r="J96" s="131"/>
      <c r="K96" s="17" t="s">
        <v>12</v>
      </c>
    </row>
    <row r="97" spans="1:11" ht="30" x14ac:dyDescent="0.25">
      <c r="A97" s="18">
        <v>60</v>
      </c>
      <c r="B97" s="154"/>
      <c r="C97" s="30" t="s">
        <v>52</v>
      </c>
      <c r="D97" s="30" t="s">
        <v>33</v>
      </c>
      <c r="E97" s="29" t="s">
        <v>51</v>
      </c>
      <c r="F97" s="25">
        <v>8580</v>
      </c>
      <c r="G97" s="15">
        <v>2</v>
      </c>
      <c r="H97" s="28">
        <f t="shared" si="2"/>
        <v>17160</v>
      </c>
      <c r="I97" s="157"/>
      <c r="J97" s="131"/>
      <c r="K97" s="17" t="s">
        <v>12</v>
      </c>
    </row>
    <row r="98" spans="1:11" x14ac:dyDescent="0.25">
      <c r="A98" s="18">
        <v>61</v>
      </c>
      <c r="B98" s="154"/>
      <c r="C98" s="93" t="s">
        <v>50</v>
      </c>
      <c r="D98" s="30" t="s">
        <v>49</v>
      </c>
      <c r="E98" s="29" t="s">
        <v>48</v>
      </c>
      <c r="F98" s="25">
        <v>15370</v>
      </c>
      <c r="G98" s="15">
        <v>1</v>
      </c>
      <c r="H98" s="28">
        <f t="shared" si="2"/>
        <v>15370</v>
      </c>
      <c r="I98" s="157"/>
      <c r="J98" s="131"/>
      <c r="K98" s="17" t="s">
        <v>47</v>
      </c>
    </row>
    <row r="99" spans="1:11" x14ac:dyDescent="0.25">
      <c r="A99" s="133" t="s">
        <v>46</v>
      </c>
      <c r="B99" s="133"/>
      <c r="C99" s="133"/>
      <c r="D99" s="133"/>
      <c r="E99" s="133"/>
      <c r="F99" s="133"/>
      <c r="G99" s="133"/>
      <c r="H99" s="133">
        <f>SUM(H91:H98)</f>
        <v>172730</v>
      </c>
      <c r="I99" s="27">
        <f>SUM(I91:I98)</f>
        <v>0</v>
      </c>
      <c r="J99" s="33"/>
      <c r="K99" s="92"/>
    </row>
    <row r="100" spans="1:11" x14ac:dyDescent="0.25">
      <c r="A100" s="18">
        <v>62</v>
      </c>
      <c r="B100" s="142" t="s">
        <v>186</v>
      </c>
      <c r="C100" s="145" t="s">
        <v>41</v>
      </c>
      <c r="D100" s="37" t="s">
        <v>45</v>
      </c>
      <c r="E100" s="36" t="s">
        <v>45</v>
      </c>
      <c r="F100" s="32">
        <v>9000</v>
      </c>
      <c r="G100" s="34">
        <v>3</v>
      </c>
      <c r="H100" s="31">
        <f>F100*G100</f>
        <v>27000</v>
      </c>
      <c r="I100" s="157"/>
      <c r="J100" s="124" t="s">
        <v>13</v>
      </c>
      <c r="K100" s="17" t="s">
        <v>44</v>
      </c>
    </row>
    <row r="101" spans="1:11" x14ac:dyDescent="0.25">
      <c r="A101" s="18">
        <v>63</v>
      </c>
      <c r="B101" s="142"/>
      <c r="C101" s="146"/>
      <c r="D101" s="37" t="s">
        <v>43</v>
      </c>
      <c r="E101" s="36" t="s">
        <v>43</v>
      </c>
      <c r="F101" s="35">
        <v>24000</v>
      </c>
      <c r="G101" s="34">
        <v>3</v>
      </c>
      <c r="H101" s="28">
        <f>F101*G101</f>
        <v>72000</v>
      </c>
      <c r="I101" s="157"/>
      <c r="J101" s="124"/>
      <c r="K101" s="17" t="s">
        <v>42</v>
      </c>
    </row>
    <row r="102" spans="1:11" ht="30" x14ac:dyDescent="0.25">
      <c r="A102" s="18">
        <v>64</v>
      </c>
      <c r="B102" s="142"/>
      <c r="C102" s="147"/>
      <c r="D102" s="30" t="s">
        <v>40</v>
      </c>
      <c r="E102" s="29" t="s">
        <v>33</v>
      </c>
      <c r="F102" s="25">
        <v>1920</v>
      </c>
      <c r="G102" s="15">
        <v>4</v>
      </c>
      <c r="H102" s="28">
        <f>F102*G102</f>
        <v>7680</v>
      </c>
      <c r="I102" s="158"/>
      <c r="J102" s="89" t="s">
        <v>31</v>
      </c>
      <c r="K102" s="17" t="s">
        <v>39</v>
      </c>
    </row>
    <row r="103" spans="1:11" x14ac:dyDescent="0.25">
      <c r="A103" s="133" t="s">
        <v>38</v>
      </c>
      <c r="B103" s="133"/>
      <c r="C103" s="133"/>
      <c r="D103" s="133"/>
      <c r="E103" s="133"/>
      <c r="F103" s="133"/>
      <c r="G103" s="133"/>
      <c r="H103" s="133"/>
      <c r="I103" s="27">
        <f>SUM(I100:I102)</f>
        <v>0</v>
      </c>
      <c r="J103" s="33"/>
      <c r="K103" s="92"/>
    </row>
    <row r="104" spans="1:11" ht="30" x14ac:dyDescent="0.25">
      <c r="A104" s="18">
        <v>65</v>
      </c>
      <c r="B104" s="30" t="s">
        <v>189</v>
      </c>
      <c r="C104" s="30" t="s">
        <v>15</v>
      </c>
      <c r="D104" s="30" t="s">
        <v>33</v>
      </c>
      <c r="E104" s="29" t="s">
        <v>37</v>
      </c>
      <c r="F104" s="32">
        <v>2400</v>
      </c>
      <c r="G104" s="15">
        <v>1</v>
      </c>
      <c r="H104" s="31">
        <f>F104*G104</f>
        <v>2400</v>
      </c>
      <c r="I104" s="159"/>
      <c r="J104" s="89" t="s">
        <v>31</v>
      </c>
      <c r="K104" s="17" t="s">
        <v>36</v>
      </c>
    </row>
    <row r="105" spans="1:11" x14ac:dyDescent="0.25">
      <c r="A105" s="133" t="s">
        <v>35</v>
      </c>
      <c r="B105" s="133"/>
      <c r="C105" s="133"/>
      <c r="D105" s="133"/>
      <c r="E105" s="133"/>
      <c r="F105" s="133"/>
      <c r="G105" s="133"/>
      <c r="H105" s="133">
        <f>SUM(H104)</f>
        <v>2400</v>
      </c>
      <c r="I105" s="27">
        <f>I104</f>
        <v>0</v>
      </c>
      <c r="J105" s="12"/>
      <c r="K105" s="92"/>
    </row>
    <row r="106" spans="1:11" ht="30" x14ac:dyDescent="0.25">
      <c r="A106" s="18">
        <v>66</v>
      </c>
      <c r="B106" s="30" t="s">
        <v>195</v>
      </c>
      <c r="C106" s="30" t="s">
        <v>34</v>
      </c>
      <c r="D106" s="30" t="s">
        <v>33</v>
      </c>
      <c r="E106" s="29" t="s">
        <v>32</v>
      </c>
      <c r="F106" s="25">
        <v>7500</v>
      </c>
      <c r="G106" s="15">
        <v>3</v>
      </c>
      <c r="H106" s="28">
        <f>F106*G106</f>
        <v>22500</v>
      </c>
      <c r="I106" s="159"/>
      <c r="J106" s="89" t="s">
        <v>31</v>
      </c>
      <c r="K106" s="17" t="s">
        <v>30</v>
      </c>
    </row>
    <row r="107" spans="1:11" x14ac:dyDescent="0.25">
      <c r="A107" s="133" t="s">
        <v>29</v>
      </c>
      <c r="B107" s="133"/>
      <c r="C107" s="133"/>
      <c r="D107" s="133"/>
      <c r="E107" s="133"/>
      <c r="F107" s="133"/>
      <c r="G107" s="133"/>
      <c r="H107" s="133">
        <f>SUM(H106)</f>
        <v>22500</v>
      </c>
      <c r="I107" s="27">
        <f>I106</f>
        <v>0</v>
      </c>
      <c r="J107" s="12"/>
      <c r="K107" s="92"/>
    </row>
    <row r="108" spans="1:11" x14ac:dyDescent="0.25">
      <c r="A108" s="127" t="s">
        <v>28</v>
      </c>
      <c r="B108" s="128"/>
      <c r="C108" s="128"/>
      <c r="D108" s="128"/>
      <c r="E108" s="128"/>
      <c r="F108" s="128"/>
      <c r="G108" s="128"/>
      <c r="H108" s="128"/>
      <c r="I108" s="11">
        <f>I107+I105+I103+I99+I90+I88+I86</f>
        <v>0</v>
      </c>
      <c r="J108" s="42"/>
      <c r="K108" s="92"/>
    </row>
    <row r="109" spans="1:11" x14ac:dyDescent="0.25">
      <c r="A109" s="90"/>
      <c r="B109" s="83"/>
      <c r="C109" s="83"/>
      <c r="D109" s="83"/>
      <c r="E109" s="83"/>
      <c r="F109" s="83"/>
      <c r="G109" s="83"/>
      <c r="H109" s="83"/>
      <c r="I109" s="91"/>
      <c r="J109" s="42"/>
      <c r="K109" s="92"/>
    </row>
    <row r="110" spans="1:11" ht="26.25" x14ac:dyDescent="0.25">
      <c r="A110" s="134" t="s">
        <v>27</v>
      </c>
      <c r="B110" s="135"/>
      <c r="C110" s="135"/>
      <c r="D110" s="135"/>
      <c r="E110" s="135"/>
      <c r="F110" s="135"/>
      <c r="G110" s="135"/>
      <c r="H110" s="135"/>
      <c r="I110" s="135"/>
      <c r="J110" s="135"/>
      <c r="K110" s="136"/>
    </row>
    <row r="111" spans="1:11" ht="75" x14ac:dyDescent="0.25">
      <c r="A111" s="18">
        <v>67</v>
      </c>
      <c r="B111" s="132" t="s">
        <v>181</v>
      </c>
      <c r="C111" s="132" t="s">
        <v>26</v>
      </c>
      <c r="D111" s="132" t="s">
        <v>19</v>
      </c>
      <c r="E111" s="26" t="s">
        <v>25</v>
      </c>
      <c r="F111" s="25">
        <v>3000</v>
      </c>
      <c r="G111" s="24">
        <v>2</v>
      </c>
      <c r="H111" s="23">
        <f>F111*G111</f>
        <v>6000</v>
      </c>
      <c r="I111" s="160"/>
      <c r="J111" s="124" t="s">
        <v>13</v>
      </c>
      <c r="K111" s="17" t="s">
        <v>12</v>
      </c>
    </row>
    <row r="112" spans="1:11" ht="30" x14ac:dyDescent="0.25">
      <c r="A112" s="18">
        <v>68</v>
      </c>
      <c r="B112" s="132"/>
      <c r="C112" s="132"/>
      <c r="D112" s="132"/>
      <c r="E112" s="26" t="s">
        <v>24</v>
      </c>
      <c r="F112" s="25" t="s">
        <v>21</v>
      </c>
      <c r="G112" s="24" t="s">
        <v>23</v>
      </c>
      <c r="H112" s="23" t="s">
        <v>21</v>
      </c>
      <c r="I112" s="160"/>
      <c r="J112" s="124"/>
      <c r="K112" s="17" t="s">
        <v>17</v>
      </c>
    </row>
    <row r="113" spans="1:11" x14ac:dyDescent="0.25">
      <c r="A113" s="133" t="s">
        <v>22</v>
      </c>
      <c r="B113" s="133"/>
      <c r="C113" s="133"/>
      <c r="D113" s="133"/>
      <c r="E113" s="133"/>
      <c r="F113" s="133"/>
      <c r="G113" s="133"/>
      <c r="H113" s="133" t="s">
        <v>21</v>
      </c>
      <c r="I113" s="22">
        <f>I111+I112</f>
        <v>0</v>
      </c>
      <c r="J113" s="12"/>
      <c r="K113" s="92"/>
    </row>
    <row r="114" spans="1:11" ht="60" x14ac:dyDescent="0.25">
      <c r="A114" s="18">
        <v>69</v>
      </c>
      <c r="B114" s="21" t="s">
        <v>190</v>
      </c>
      <c r="C114" s="17" t="s">
        <v>20</v>
      </c>
      <c r="D114" s="17" t="s">
        <v>19</v>
      </c>
      <c r="E114" s="20" t="s">
        <v>18</v>
      </c>
      <c r="F114" s="19">
        <v>4620</v>
      </c>
      <c r="G114" s="15">
        <v>1</v>
      </c>
      <c r="H114" s="19">
        <f>F114*G114</f>
        <v>4620</v>
      </c>
      <c r="I114" s="157"/>
      <c r="J114" s="49" t="s">
        <v>13</v>
      </c>
      <c r="K114" s="17" t="s">
        <v>17</v>
      </c>
    </row>
    <row r="115" spans="1:11" x14ac:dyDescent="0.25">
      <c r="A115" s="133" t="s">
        <v>16</v>
      </c>
      <c r="B115" s="133"/>
      <c r="C115" s="133"/>
      <c r="D115" s="133"/>
      <c r="E115" s="133"/>
      <c r="F115" s="133"/>
      <c r="G115" s="133"/>
      <c r="H115" s="133">
        <f>SUM(H114)</f>
        <v>4620</v>
      </c>
      <c r="I115" s="13">
        <f>I114</f>
        <v>0</v>
      </c>
      <c r="J115" s="12"/>
      <c r="K115" s="92"/>
    </row>
    <row r="116" spans="1:11" x14ac:dyDescent="0.25">
      <c r="A116" s="18">
        <v>70</v>
      </c>
      <c r="B116" s="17" t="s">
        <v>189</v>
      </c>
      <c r="C116" s="17" t="s">
        <v>15</v>
      </c>
      <c r="D116" s="17" t="s">
        <v>14</v>
      </c>
      <c r="E116" s="16" t="s">
        <v>14</v>
      </c>
      <c r="F116" s="14">
        <v>4470</v>
      </c>
      <c r="G116" s="15">
        <v>1</v>
      </c>
      <c r="H116" s="14">
        <f>F116*G116</f>
        <v>4470</v>
      </c>
      <c r="I116" s="157"/>
      <c r="J116" s="49" t="s">
        <v>13</v>
      </c>
      <c r="K116" s="17" t="s">
        <v>47</v>
      </c>
    </row>
    <row r="117" spans="1:11" x14ac:dyDescent="0.25">
      <c r="A117" s="133" t="s">
        <v>11</v>
      </c>
      <c r="B117" s="133"/>
      <c r="C117" s="133"/>
      <c r="D117" s="133"/>
      <c r="E117" s="133"/>
      <c r="F117" s="133"/>
      <c r="G117" s="133"/>
      <c r="H117" s="133">
        <f>SUM(H116)</f>
        <v>4470</v>
      </c>
      <c r="I117" s="13">
        <f>I116</f>
        <v>0</v>
      </c>
      <c r="J117" s="12"/>
      <c r="K117" s="92"/>
    </row>
    <row r="118" spans="1:11" x14ac:dyDescent="0.25">
      <c r="A118" s="127" t="s">
        <v>10</v>
      </c>
      <c r="B118" s="128"/>
      <c r="C118" s="128"/>
      <c r="D118" s="128"/>
      <c r="E118" s="128"/>
      <c r="F118" s="128"/>
      <c r="G118" s="128"/>
      <c r="H118" s="128"/>
      <c r="I118" s="11">
        <f>+I117+I115+I113</f>
        <v>0</v>
      </c>
      <c r="J118" s="42"/>
      <c r="K118" s="92"/>
    </row>
    <row r="119" spans="1:11" x14ac:dyDescent="0.25">
      <c r="A119" s="137" t="s">
        <v>9</v>
      </c>
      <c r="B119" s="137"/>
      <c r="C119" s="137"/>
      <c r="D119" s="137"/>
      <c r="E119" s="137"/>
      <c r="F119" s="6"/>
      <c r="G119" s="5"/>
      <c r="I119" s="1"/>
    </row>
    <row r="120" spans="1:11" x14ac:dyDescent="0.25">
      <c r="A120" s="138" t="s">
        <v>168</v>
      </c>
      <c r="B120" s="138"/>
      <c r="C120" s="138"/>
      <c r="D120" s="138"/>
      <c r="E120" s="138"/>
      <c r="F120" s="138"/>
      <c r="G120" s="138"/>
      <c r="I120" s="1"/>
    </row>
    <row r="121" spans="1:11" ht="15.75" thickBot="1" x14ac:dyDescent="0.3">
      <c r="A121" s="10"/>
      <c r="B121" s="10"/>
      <c r="C121" s="10"/>
      <c r="D121" s="10"/>
      <c r="E121" s="10"/>
      <c r="F121" s="10"/>
      <c r="G121" s="10"/>
      <c r="I121" s="1"/>
    </row>
    <row r="122" spans="1:11" ht="20.25" thickTop="1" thickBot="1" x14ac:dyDescent="0.3">
      <c r="A122" s="7"/>
      <c r="B122" s="5"/>
      <c r="C122"/>
      <c r="D122" s="9"/>
      <c r="E122" s="8"/>
      <c r="H122" s="148" t="s">
        <v>8</v>
      </c>
      <c r="I122" s="151"/>
    </row>
    <row r="123" spans="1:11" ht="19.5" thickBot="1" x14ac:dyDescent="0.3">
      <c r="A123" s="7"/>
      <c r="B123" s="5"/>
      <c r="C123"/>
      <c r="D123" s="9"/>
      <c r="E123" s="8"/>
      <c r="H123" s="149"/>
      <c r="I123" s="152"/>
    </row>
    <row r="124" spans="1:11" ht="19.5" thickBot="1" x14ac:dyDescent="0.3">
      <c r="A124" s="7"/>
      <c r="B124" s="5"/>
      <c r="C124"/>
      <c r="D124" s="9"/>
      <c r="E124" s="8"/>
      <c r="H124" s="150"/>
      <c r="I124" s="153"/>
    </row>
    <row r="125" spans="1:11" ht="15.75" thickTop="1" x14ac:dyDescent="0.25">
      <c r="A125" s="1"/>
      <c r="I125" s="1"/>
    </row>
    <row r="126" spans="1:11" ht="15.75" thickBot="1" x14ac:dyDescent="0.3">
      <c r="A126" s="7"/>
      <c r="B126" s="5"/>
      <c r="C126"/>
      <c r="D126"/>
      <c r="E126"/>
      <c r="F126" s="6"/>
      <c r="G126" s="5"/>
    </row>
    <row r="127" spans="1:11" ht="19.5" customHeight="1" thickBot="1" x14ac:dyDescent="0.3">
      <c r="A127" s="121" t="s">
        <v>7</v>
      </c>
      <c r="B127" s="122"/>
      <c r="C127" s="122"/>
      <c r="D127" s="122"/>
      <c r="E127" s="122"/>
      <c r="F127" s="122"/>
      <c r="G127" s="122"/>
      <c r="H127" s="123"/>
      <c r="I127" s="97">
        <f>I8+I9+I10+I11+I18</f>
        <v>0</v>
      </c>
      <c r="J127" s="99"/>
    </row>
    <row r="128" spans="1:11" ht="19.5" customHeight="1" thickBot="1" x14ac:dyDescent="0.3">
      <c r="A128" s="115" t="s">
        <v>6</v>
      </c>
      <c r="B128" s="116"/>
      <c r="C128" s="116"/>
      <c r="D128" s="116"/>
      <c r="E128" s="116"/>
      <c r="F128" s="116"/>
      <c r="G128" s="116"/>
      <c r="H128" s="117"/>
      <c r="I128" s="97">
        <f>I5+I6+I7</f>
        <v>0</v>
      </c>
      <c r="J128" s="99"/>
    </row>
    <row r="129" spans="1:10" ht="19.5" customHeight="1" thickBot="1" x14ac:dyDescent="0.3">
      <c r="A129" s="121" t="s">
        <v>174</v>
      </c>
      <c r="B129" s="122"/>
      <c r="C129" s="122"/>
      <c r="D129" s="122"/>
      <c r="E129" s="122"/>
      <c r="F129" s="122"/>
      <c r="G129" s="122"/>
      <c r="H129" s="123"/>
      <c r="I129" s="97">
        <f>I52</f>
        <v>0</v>
      </c>
      <c r="J129" s="99"/>
    </row>
    <row r="130" spans="1:10" ht="19.5" customHeight="1" thickBot="1" x14ac:dyDescent="0.3">
      <c r="A130" s="121" t="s">
        <v>175</v>
      </c>
      <c r="B130" s="122"/>
      <c r="C130" s="122"/>
      <c r="D130" s="122"/>
      <c r="E130" s="122"/>
      <c r="F130" s="122"/>
      <c r="G130" s="122"/>
      <c r="H130" s="123"/>
      <c r="I130" s="97">
        <f>I73</f>
        <v>0</v>
      </c>
      <c r="J130" s="99"/>
    </row>
    <row r="131" spans="1:10" ht="19.5" customHeight="1" thickBot="1" x14ac:dyDescent="0.3">
      <c r="A131" s="121" t="s">
        <v>176</v>
      </c>
      <c r="B131" s="122"/>
      <c r="C131" s="122"/>
      <c r="D131" s="122"/>
      <c r="E131" s="122"/>
      <c r="F131" s="122"/>
      <c r="G131" s="122"/>
      <c r="H131" s="123"/>
      <c r="I131" s="97">
        <f>I82</f>
        <v>0</v>
      </c>
      <c r="J131" s="99"/>
    </row>
    <row r="132" spans="1:10" ht="19.5" customHeight="1" thickBot="1" x14ac:dyDescent="0.3">
      <c r="A132" s="121" t="s">
        <v>5</v>
      </c>
      <c r="B132" s="122"/>
      <c r="C132" s="122"/>
      <c r="D132" s="122"/>
      <c r="E132" s="122"/>
      <c r="F132" s="122"/>
      <c r="G132" s="122"/>
      <c r="H132" s="123"/>
      <c r="I132" s="97">
        <f>I86+I88+I90+I91+I92+I93+I100+I101</f>
        <v>0</v>
      </c>
      <c r="J132" s="99"/>
    </row>
    <row r="133" spans="1:10" ht="19.5" customHeight="1" thickBot="1" x14ac:dyDescent="0.3">
      <c r="A133" s="115" t="s">
        <v>4</v>
      </c>
      <c r="B133" s="116"/>
      <c r="C133" s="116"/>
      <c r="D133" s="116"/>
      <c r="E133" s="116"/>
      <c r="F133" s="116"/>
      <c r="G133" s="116"/>
      <c r="H133" s="117"/>
      <c r="I133" s="97">
        <f>I94+I95+I96+I97+I98+I102+I104+I106</f>
        <v>0</v>
      </c>
      <c r="J133" s="99"/>
    </row>
    <row r="134" spans="1:10" ht="19.5" customHeight="1" thickBot="1" x14ac:dyDescent="0.3">
      <c r="A134" s="121" t="s">
        <v>3</v>
      </c>
      <c r="B134" s="122"/>
      <c r="C134" s="122"/>
      <c r="D134" s="122"/>
      <c r="E134" s="122"/>
      <c r="F134" s="122"/>
      <c r="G134" s="122"/>
      <c r="H134" s="123"/>
      <c r="I134" s="97">
        <f>I118</f>
        <v>0</v>
      </c>
      <c r="J134" s="99"/>
    </row>
    <row r="135" spans="1:10" ht="19.5" customHeight="1" thickBot="1" x14ac:dyDescent="0.3">
      <c r="A135" s="121" t="s">
        <v>2</v>
      </c>
      <c r="B135" s="122"/>
      <c r="C135" s="122"/>
      <c r="D135" s="122"/>
      <c r="E135" s="122"/>
      <c r="F135" s="122"/>
      <c r="G135" s="122"/>
      <c r="H135" s="123"/>
      <c r="I135" s="97">
        <f>I127+I129+I130+I131+I132+I134</f>
        <v>0</v>
      </c>
      <c r="J135" s="99"/>
    </row>
    <row r="136" spans="1:10" ht="19.5" customHeight="1" thickBot="1" x14ac:dyDescent="0.3">
      <c r="A136" s="115" t="s">
        <v>1</v>
      </c>
      <c r="B136" s="116"/>
      <c r="C136" s="116"/>
      <c r="D136" s="116"/>
      <c r="E136" s="116"/>
      <c r="F136" s="116"/>
      <c r="G136" s="116"/>
      <c r="H136" s="117"/>
      <c r="I136" s="97">
        <f>I128+I133</f>
        <v>0</v>
      </c>
      <c r="J136" s="99"/>
    </row>
    <row r="137" spans="1:10" ht="27" customHeight="1" thickBot="1" x14ac:dyDescent="0.3">
      <c r="A137" s="118" t="s">
        <v>0</v>
      </c>
      <c r="B137" s="119"/>
      <c r="C137" s="119"/>
      <c r="D137" s="119"/>
      <c r="E137" s="119"/>
      <c r="F137" s="119"/>
      <c r="G137" s="119"/>
      <c r="H137" s="120"/>
      <c r="I137" s="98">
        <f>SUM(I127:I134)</f>
        <v>0</v>
      </c>
      <c r="J137" s="100"/>
    </row>
  </sheetData>
  <sheetProtection algorithmName="SHA-512" hashValue="s8Z37QN5xPOZDgwe+Fdd/8HWrIZIB13MBAAQYujaIfgCR88974PG2TBF/PyTdAXDwk8DInCdeVz6EsDJrthjHw==" saltValue="aG+QYvyOlqmdLfg/RNl42w==" spinCount="100000" sheet="1" objects="1" scenarios="1" selectLockedCells="1"/>
  <mergeCells count="96">
    <mergeCell ref="A2:K2"/>
    <mergeCell ref="K57:K65"/>
    <mergeCell ref="C100:C102"/>
    <mergeCell ref="H122:H124"/>
    <mergeCell ref="I122:I124"/>
    <mergeCell ref="C91:C96"/>
    <mergeCell ref="D91:D92"/>
    <mergeCell ref="J91:J93"/>
    <mergeCell ref="J94:J98"/>
    <mergeCell ref="A99:H99"/>
    <mergeCell ref="B91:B98"/>
    <mergeCell ref="J111:J112"/>
    <mergeCell ref="A113:H113"/>
    <mergeCell ref="A115:H115"/>
    <mergeCell ref="A117:H117"/>
    <mergeCell ref="A118:H118"/>
    <mergeCell ref="A119:E119"/>
    <mergeCell ref="A120:G120"/>
    <mergeCell ref="A1:K1"/>
    <mergeCell ref="A4:K4"/>
    <mergeCell ref="A21:K21"/>
    <mergeCell ref="A54:K54"/>
    <mergeCell ref="A75:K75"/>
    <mergeCell ref="A84:K84"/>
    <mergeCell ref="J100:J101"/>
    <mergeCell ref="A103:H103"/>
    <mergeCell ref="A105:H105"/>
    <mergeCell ref="A107:H107"/>
    <mergeCell ref="B100:B102"/>
    <mergeCell ref="A108:H108"/>
    <mergeCell ref="B111:B112"/>
    <mergeCell ref="A90:H90"/>
    <mergeCell ref="A110:K110"/>
    <mergeCell ref="C111:C112"/>
    <mergeCell ref="D111:D112"/>
    <mergeCell ref="A77:H77"/>
    <mergeCell ref="A79:H79"/>
    <mergeCell ref="A81:H81"/>
    <mergeCell ref="A82:H82"/>
    <mergeCell ref="A86:H86"/>
    <mergeCell ref="J55:J65"/>
    <mergeCell ref="B55:B65"/>
    <mergeCell ref="A66:H66"/>
    <mergeCell ref="A68:H68"/>
    <mergeCell ref="A88:H88"/>
    <mergeCell ref="A70:H70"/>
    <mergeCell ref="A72:H72"/>
    <mergeCell ref="A73:H73"/>
    <mergeCell ref="A43:H43"/>
    <mergeCell ref="A45:H45"/>
    <mergeCell ref="A47:H47"/>
    <mergeCell ref="A49:H49"/>
    <mergeCell ref="A51:H51"/>
    <mergeCell ref="A52:H52"/>
    <mergeCell ref="C55:C65"/>
    <mergeCell ref="D55:D65"/>
    <mergeCell ref="C40:C42"/>
    <mergeCell ref="J40:J42"/>
    <mergeCell ref="A34:H34"/>
    <mergeCell ref="B35:B38"/>
    <mergeCell ref="C35:C38"/>
    <mergeCell ref="D35:D38"/>
    <mergeCell ref="A39:H39"/>
    <mergeCell ref="J35:J38"/>
    <mergeCell ref="B5:B11"/>
    <mergeCell ref="C5:C8"/>
    <mergeCell ref="J5:J7"/>
    <mergeCell ref="J8:J11"/>
    <mergeCell ref="C9:C11"/>
    <mergeCell ref="A18:H18"/>
    <mergeCell ref="A19:H19"/>
    <mergeCell ref="A23:H23"/>
    <mergeCell ref="B24:B33"/>
    <mergeCell ref="C24:C33"/>
    <mergeCell ref="D24:D33"/>
    <mergeCell ref="A12:H12"/>
    <mergeCell ref="A13:H13"/>
    <mergeCell ref="B14:B17"/>
    <mergeCell ref="C14:C17"/>
    <mergeCell ref="J14:J17"/>
    <mergeCell ref="K24:K28"/>
    <mergeCell ref="A136:H136"/>
    <mergeCell ref="A137:H137"/>
    <mergeCell ref="A127:H127"/>
    <mergeCell ref="A128:H128"/>
    <mergeCell ref="A129:H129"/>
    <mergeCell ref="A130:H130"/>
    <mergeCell ref="A131:H131"/>
    <mergeCell ref="A132:H132"/>
    <mergeCell ref="A133:H133"/>
    <mergeCell ref="A134:H134"/>
    <mergeCell ref="A135:H135"/>
    <mergeCell ref="J24:J33"/>
    <mergeCell ref="K35:K42"/>
    <mergeCell ref="K50:K51"/>
    <mergeCell ref="B40:B4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LOT 2 DOUMERC</vt:lpstr>
      <vt:lpstr>Feuil1</vt:lpstr>
    </vt:vector>
  </TitlesOfParts>
  <Company>Ministère des Armées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GAVAZZI David TSEF 2E CLASSE DEF</dc:creator>
  <cp:lastModifiedBy>GAVAZZI David TSEF 2E CLASSE DEF</cp:lastModifiedBy>
  <dcterms:created xsi:type="dcterms:W3CDTF">2024-12-03T10:01:25Z</dcterms:created>
  <dcterms:modified xsi:type="dcterms:W3CDTF">2025-03-14T12:28:51Z</dcterms:modified>
</cp:coreProperties>
</file>