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ARTAGE-COLLABORATIF\VISA ELECTRO BAP\GAVAZZI\MTN-DGA\DCE 2024_001466\Annexes Financières\"/>
    </mc:Choice>
  </mc:AlternateContent>
  <bookViews>
    <workbookView xWindow="0" yWindow="0" windowWidth="28800" windowHeight="12300"/>
  </bookViews>
  <sheets>
    <sheet name="LOT 3 CAYLUS" sheetId="2" r:id="rId1"/>
  </sheets>
  <definedNames>
    <definedName name="_xlnm._FilterDatabase" localSheetId="0" hidden="1">'LOT 3 CAYLUS'!$A$4:$I$77</definedName>
    <definedName name="_xlnm.Print_Titles" localSheetId="0">'LOT 3 CAYLUS'!$A:$I,'LOT 3 CAYLUS'!$4:$6</definedName>
    <definedName name="_xlnm.Print_Area" localSheetId="0">'LOT 3 CAYLUS'!$A$1:$J$87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3" i="2" l="1"/>
  <c r="I154" i="2"/>
  <c r="I72" i="2"/>
  <c r="I135" i="2"/>
  <c r="H6" i="2" l="1"/>
  <c r="H7" i="2"/>
  <c r="H8" i="2"/>
  <c r="H9" i="2"/>
  <c r="H10" i="2"/>
  <c r="I11" i="2"/>
  <c r="H12" i="2"/>
  <c r="H15" i="2" s="1"/>
  <c r="H13" i="2"/>
  <c r="H14" i="2"/>
  <c r="I15" i="2"/>
  <c r="H16" i="2"/>
  <c r="H17" i="2"/>
  <c r="H18" i="2"/>
  <c r="H19" i="2"/>
  <c r="H20" i="2"/>
  <c r="I20" i="2"/>
  <c r="H21" i="2"/>
  <c r="H22" i="2"/>
  <c r="I22" i="2"/>
  <c r="H23" i="2"/>
  <c r="H24" i="2"/>
  <c r="H25" i="2"/>
  <c r="A26" i="2"/>
  <c r="H26" i="2"/>
  <c r="A27" i="2"/>
  <c r="H27" i="2"/>
  <c r="H72" i="2" s="1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F66" i="2"/>
  <c r="H66" i="2"/>
  <c r="H67" i="2"/>
  <c r="H68" i="2"/>
  <c r="H69" i="2"/>
  <c r="H70" i="2"/>
  <c r="H71" i="2"/>
  <c r="H73" i="2"/>
  <c r="A74" i="2"/>
  <c r="A75" i="2" s="1"/>
  <c r="A76" i="2" s="1"/>
  <c r="H74" i="2"/>
  <c r="H75" i="2"/>
  <c r="H76" i="2"/>
  <c r="I77" i="2"/>
  <c r="H78" i="2"/>
  <c r="H79" i="2" s="1"/>
  <c r="I79" i="2"/>
  <c r="H80" i="2"/>
  <c r="H81" i="2"/>
  <c r="H82" i="2"/>
  <c r="H83" i="2"/>
  <c r="H84" i="2"/>
  <c r="H85" i="2"/>
  <c r="I85" i="2"/>
  <c r="H86" i="2"/>
  <c r="H87" i="2"/>
  <c r="H88" i="2"/>
  <c r="H89" i="2"/>
  <c r="H90" i="2"/>
  <c r="H91" i="2"/>
  <c r="H92" i="2"/>
  <c r="I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7" i="2" s="1"/>
  <c r="H124" i="2"/>
  <c r="H125" i="2"/>
  <c r="I127" i="2"/>
  <c r="H131" i="2"/>
  <c r="I132" i="2"/>
  <c r="H133" i="2"/>
  <c r="I134" i="2"/>
  <c r="I128" i="2" l="1"/>
  <c r="I152" i="2"/>
  <c r="I157" i="2" s="1"/>
  <c r="IP20" i="2"/>
  <c r="I156" i="2"/>
  <c r="I155" i="2" l="1"/>
</calcChain>
</file>

<file path=xl/sharedStrings.xml><?xml version="1.0" encoding="utf-8"?>
<sst xmlns="http://schemas.openxmlformats.org/spreadsheetml/2006/main" count="247" uniqueCount="162">
  <si>
    <t>MONTANT FORFAITAIRE H.T ANNUEL LOT 3</t>
  </si>
  <si>
    <t>Sous-Total SID</t>
  </si>
  <si>
    <t>Sous-Total SCA</t>
  </si>
  <si>
    <t>MONTANT TOTAL FORFAITAIRE H.T ANNUEL POSTE 2 - DMD 46 - Quartier GUIBERT U.O SCA</t>
  </si>
  <si>
    <t>MONTANT TOTAL FORFAITAIRE H.T ANNUEL POSTE 1 - CAYLUS U.O SID</t>
  </si>
  <si>
    <t>MONTANT TOTAL FORFAITAIRE H.T ANNUEL POSTE 1 -CAYLUS U.O SCA</t>
  </si>
  <si>
    <t>Taux de T.V.A
applicable</t>
  </si>
  <si>
    <t>Les moyens de mise en hauteur sont inclus dans le prix des prestations</t>
  </si>
  <si>
    <t>Le désherbage doit être effectué sur un mètre de part et d’autre de la clôture sur une longueur de 1 400 m.</t>
  </si>
  <si>
    <t>La surface de prairie à entretenir est située autour des bâtiments qui sont protégés par un merlon et des fossés.</t>
  </si>
  <si>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indexed="8"/>
        <rFont val="Calibri"/>
        <family val="2"/>
        <scheme val="minor"/>
      </rPr>
      <t>Entretien du dépôt de munitions :</t>
    </r>
  </si>
  <si>
    <t>Cette prestation consiste à maintenir en prairie une surface d’un rayon de 50 m autour des zones bâties en respectant les constructions, les parcelles, les buissons et les arbres dominants (environ 1 ha par site et en éliminant la végétation sur les abords des clôtures.</t>
  </si>
  <si>
    <r>
      <rPr>
        <b/>
        <u/>
        <vertAlign val="superscript"/>
        <sz val="11"/>
        <color theme="1"/>
        <rFont val="Calibri"/>
        <family val="2"/>
        <scheme val="minor"/>
      </rPr>
      <t>1</t>
    </r>
    <r>
      <rPr>
        <b/>
        <u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indexed="8"/>
        <rFont val="Calibri"/>
        <family val="2"/>
        <scheme val="minor"/>
      </rPr>
      <t>Entretien de 2 relais de transmissions DIGICOM</t>
    </r>
    <r>
      <rPr>
        <sz val="11"/>
        <color indexed="8"/>
        <rFont val="Calibri"/>
        <family val="2"/>
        <scheme val="minor"/>
      </rPr>
      <t xml:space="preserve"> (antenne relais et bâtiment technique)</t>
    </r>
  </si>
  <si>
    <t>SOUS-TOTAL Poste 2: A+B</t>
  </si>
  <si>
    <t xml:space="preserve">                           SOUS-TOTAL ENTRETIEN DES ABORDS (B)</t>
  </si>
  <si>
    <t>Mars, mai, juillet, septembre, octobre, décembre</t>
  </si>
  <si>
    <t>SCA</t>
  </si>
  <si>
    <t>Caserne Bessière à Cahors</t>
  </si>
  <si>
    <t>DMD 46</t>
  </si>
  <si>
    <t>DESHERBAGE (SANS PHYTOSANITAIRE)</t>
  </si>
  <si>
    <t xml:space="preserve">                           SOUS-TOTAL ENTRETIEN DES ABORDS (A) </t>
  </si>
  <si>
    <t>BALAYAGE ET NETTOYAGE DES ABORS DE BATIMENTS ET ALLEES</t>
  </si>
  <si>
    <t>Poste 2 : DMD 46</t>
  </si>
  <si>
    <t>SOUS-TOTAL Poste 1: A+B+C+D+F+G+H+I+J+K</t>
  </si>
  <si>
    <t xml:space="preserve">                                                                                         SOUS-TOTAL ELAGAGE (K)</t>
  </si>
  <si>
    <t>10 Km</t>
  </si>
  <si>
    <t>Routes, pistes incendie et coupes-feu</t>
  </si>
  <si>
    <t>Camp de Caylus</t>
  </si>
  <si>
    <t xml:space="preserve">ELAGAGE PAR MOYEN MECANIQUE </t>
  </si>
  <si>
    <t>Village de combat Jean Cousy</t>
  </si>
  <si>
    <t>Village de combat</t>
  </si>
  <si>
    <t>Bâtisse du patrimoine Pech vert</t>
  </si>
  <si>
    <t>Moulin de Genebirère</t>
  </si>
  <si>
    <t>Pigeonnier de la Zone de saut</t>
  </si>
  <si>
    <t>Pigeonnier de La Madrelle</t>
  </si>
  <si>
    <t>Batisses du patrimoine</t>
  </si>
  <si>
    <t>Bergerie Xoulos</t>
  </si>
  <si>
    <t>Grange avec puit TC 13</t>
  </si>
  <si>
    <t>Bergerie Lacaliment</t>
  </si>
  <si>
    <t>Bergerie Nord</t>
  </si>
  <si>
    <t>Bergerie Pexoumbarayre</t>
  </si>
  <si>
    <t>Bergerie Fraysse</t>
  </si>
  <si>
    <t>Bergerie Cournoulassou</t>
  </si>
  <si>
    <t>Bergerie Estrade</t>
  </si>
  <si>
    <t>Bergerie Senaillac</t>
  </si>
  <si>
    <t>Bergerie Bouyssounadelles</t>
  </si>
  <si>
    <t>Grange Michel</t>
  </si>
  <si>
    <t>Grange PI 11</t>
  </si>
  <si>
    <t>Grange PI 24</t>
  </si>
  <si>
    <t>Grange parking PI 25</t>
  </si>
  <si>
    <t>Grange entrée PI 25</t>
  </si>
  <si>
    <t>Grange majeure : Moulin de la Verrière</t>
  </si>
  <si>
    <t>Grange majeure : Cornière sud</t>
  </si>
  <si>
    <t>Granges et Bergeries</t>
  </si>
  <si>
    <t>Ferme Cap Del Bosc</t>
  </si>
  <si>
    <t>Ferme Mas Gardou</t>
  </si>
  <si>
    <t>Ferme Les Espagots</t>
  </si>
  <si>
    <t>Ferme Légitime</t>
  </si>
  <si>
    <t>Ferme Crouzette Bas</t>
  </si>
  <si>
    <t>Ferme Crouzette Haut</t>
  </si>
  <si>
    <t>Ferme Pécam</t>
  </si>
  <si>
    <t>Ferme Rigal Boissière</t>
  </si>
  <si>
    <t>Ferme Mondounet</t>
  </si>
  <si>
    <t>Ferme Gabach</t>
  </si>
  <si>
    <t>L'élagage se fera hors période de nidification, fin septembre et pourra être modifiée en fonction des activitées du camp et d'occupation des fermes afin de limiter la coactivité.</t>
  </si>
  <si>
    <t>SID</t>
  </si>
  <si>
    <t>Ferme Bonette</t>
  </si>
  <si>
    <t>Fermes</t>
  </si>
  <si>
    <t>ELAGAGE</t>
  </si>
  <si>
    <t xml:space="preserve">                                                                                          SOUS-TOTAL ENTRETIEN DES FOSSES (J)</t>
  </si>
  <si>
    <t>Ferme les Espagots</t>
  </si>
  <si>
    <t>Ferme Gardou</t>
  </si>
  <si>
    <t>Avril,  juillet et fin septembre. Les dates  pourront être modifiées en fonction de la météo et de la pousse directement entre USID/ Occupant et entreprise</t>
  </si>
  <si>
    <t>ENTRETIEN DES FOSSES</t>
  </si>
  <si>
    <t xml:space="preserve"> SOUS-TOTAL BROYAGE ET FAUCHAGE DES BUTTES ET MERLONS (I)</t>
  </si>
  <si>
    <t>Mars, avril et fin septembre.
 Les dates pourront être modifiées en fonction de la météo et de la pousse directement entre USID/ Occupant et entreprise</t>
  </si>
  <si>
    <t>Ferme Légitimes</t>
  </si>
  <si>
    <t>BROYAGE ET FAUCHAGE DES BUTTES ET MERLONS</t>
  </si>
  <si>
    <t xml:space="preserve">                                                                                         SOUS-TOTAL ENTRETIEN DES RELAIS DE TRANSMISSION (H)</t>
  </si>
  <si>
    <t>A partir du mois d'avril et en fonction de la météo entre occupant et entreprise</t>
  </si>
  <si>
    <r>
      <t>Relais de transmission (10 000 m2 par relais)</t>
    </r>
    <r>
      <rPr>
        <b/>
        <sz val="11"/>
        <rFont val="Calibri"/>
        <family val="2"/>
        <scheme val="minor"/>
      </rPr>
      <t xml:space="preserve"> </t>
    </r>
    <r>
      <rPr>
        <b/>
        <vertAlign val="superscript"/>
        <sz val="11"/>
        <rFont val="Calibri"/>
        <family val="2"/>
        <scheme val="minor"/>
      </rPr>
      <t>1</t>
    </r>
  </si>
  <si>
    <t>RELAIS DE TRANSMISSION</t>
  </si>
  <si>
    <t>ENTRETIEN DU RELAIS DE TRANSMISSION</t>
  </si>
  <si>
    <t>Bâtiment 32 - Résidence chef de corps</t>
  </si>
  <si>
    <t>Quartier ADC Gilles</t>
  </si>
  <si>
    <t>Quartier LCL Normand</t>
  </si>
  <si>
    <r>
      <t xml:space="preserve">Dépôt de munitions - clôtures 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</t>
    </r>
  </si>
  <si>
    <t>Dépôt de munitions</t>
  </si>
  <si>
    <t>SOUS-TOTAL DEBROUSSAILLAGE (F)</t>
  </si>
  <si>
    <t>Routes</t>
  </si>
  <si>
    <t>Pistes incendie</t>
  </si>
  <si>
    <t>Pare-feu : CF n°1 – 11, LLO n°1 – 2 – 3, PEN n°1 – 2 - 3</t>
  </si>
  <si>
    <t>A partir de septembre jusqu’à la fin d'éxecution , planning en fonction des zones et activité de tir entre USID bureau tir et occupant</t>
  </si>
  <si>
    <t>Coupe-feu n°0 – 5 – 6 – 7 – 8</t>
  </si>
  <si>
    <t>Caylus</t>
  </si>
  <si>
    <t>Mars, avril, juillet et fin septembre. Les dates pourront être modifiées en fonction de la météo et de la pousse directement entre USID/ Occupant et entreprise</t>
  </si>
  <si>
    <t>Parcelles 590 et 601 Canalisation montante</t>
  </si>
  <si>
    <t>Entretien des zones forestières</t>
  </si>
  <si>
    <t>Débroussaillage des zones et broyage des arbustes (présence de murets en pierre)</t>
  </si>
  <si>
    <t>Zones forestières</t>
  </si>
  <si>
    <t>A partir de septembre jusqu’à la fin d'éxecution, planning en fonction des zones et activité de tir entre USID bureau tir et occupant</t>
  </si>
  <si>
    <t>Coupe-feux n°0 – 5 – 6 – 7 – 8</t>
  </si>
  <si>
    <t>Camp LCL Normand</t>
  </si>
  <si>
    <t>Avril, juillet et fin septembre. 
Les dates pourront être modifiées en fonction de la météo et de la pousse directement entre USID/ occupant et entreprise</t>
  </si>
  <si>
    <t>Granges et bergeries</t>
  </si>
  <si>
    <t>Mars, avril, juillet et fin septembre.
 Les dates pourront être modifiées en fonction de la météo et de la pousse directement entre USID/ occupant et entreprise</t>
  </si>
  <si>
    <t>DEBROUSSAILLAGE PRECONISE PAR EPAREUSE</t>
  </si>
  <si>
    <r>
      <t xml:space="preserve">dépôt de munitions - fossés 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
 </t>
    </r>
    <r>
      <rPr>
        <b/>
        <u/>
        <sz val="11"/>
        <color rgb="FFFF0000"/>
        <rFont val="Calibri"/>
        <family val="2"/>
        <scheme val="minor"/>
      </rPr>
      <t>(Débroussailleuse ou rotifil UNIQUEMENT)</t>
    </r>
  </si>
  <si>
    <t>1er passage au mois d'avril, le dernier fin septembre  et ensuite en fonction de la météo directement entre occupant et entreprise</t>
  </si>
  <si>
    <r>
      <t xml:space="preserve">Dépôt de munitions - merlons de protection 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(Débroussailleuse ou rotifil UNIQUEMENT)</t>
    </r>
  </si>
  <si>
    <t>DEBROUSSAILLAGE PRECONISE PAR DEBROUSAILLEUSE OU ROTIFIL</t>
  </si>
  <si>
    <t>Station d'épuration avec présence de locaux et regards</t>
  </si>
  <si>
    <t>Station d'épuration</t>
  </si>
  <si>
    <r>
      <t xml:space="preserve">Dépôt de munitions - surface prairie </t>
    </r>
    <r>
      <rPr>
        <vertAlign val="superscript"/>
        <sz val="11"/>
        <rFont val="Calibri"/>
        <family val="2"/>
        <scheme val="minor"/>
      </rPr>
      <t>2</t>
    </r>
  </si>
  <si>
    <t>Dêpot de munition</t>
  </si>
  <si>
    <t>DEBROUSSAILLAGE PRECONISE PAR GYROBROYEUSE</t>
  </si>
  <si>
    <t>1er passage au mois d'avril le dernier fin septembre  et ensuite en fonction de la météo directement entre occupant et entreprise</t>
  </si>
  <si>
    <t>Résidence chef de corps - bâtiment 32</t>
  </si>
  <si>
    <t>DÉBROUSSAILLAGE</t>
  </si>
  <si>
    <t xml:space="preserve">                           SOUS-TOTAL ENTRETIEN DES SURFACES DE PRAIRIE (E)</t>
  </si>
  <si>
    <t>Avril et fin septembre - occupant/entreprise</t>
  </si>
  <si>
    <t>ENTRETIEN DES SURFACES DE PRAIRIE</t>
  </si>
  <si>
    <t xml:space="preserve">                                                                                              SOUS-TOTAL ENTRETIEN DES MASSIFS (C) </t>
  </si>
  <si>
    <t>Cité Del Bosc - bâtiment 01</t>
  </si>
  <si>
    <t>Avril - Occupant / entreprise</t>
  </si>
  <si>
    <t>ENTRETIEN DES MASSIFS</t>
  </si>
  <si>
    <t>SOUS-TOTAL TAILLE DES HAIES (B)</t>
  </si>
  <si>
    <t>Début mars et août - Directement entre occupant et entreprise</t>
  </si>
  <si>
    <t>TAILLE DES HAIES</t>
  </si>
  <si>
    <t>SOUS-TOTAL TONTE DES PELOUSES (A)</t>
  </si>
  <si>
    <t>Quartier LCL Normand -stade</t>
  </si>
  <si>
    <t>1 passage en mars, 1 passage en avril, 2 passages en mai et juin et ensuite 1 fois /mois jusqu'en novembre, directement entre occupant et entreprise</t>
  </si>
  <si>
    <t xml:space="preserve">Caylus </t>
  </si>
  <si>
    <t>Poste 1: CAMP DE CAYLUS</t>
  </si>
  <si>
    <t>Emprises</t>
  </si>
  <si>
    <t>Prix forfaitaire Annuel H.T pour la superficie/quantité totale</t>
  </si>
  <si>
    <t>Superficie/Quantité totale Annuelle
(axb)</t>
  </si>
  <si>
    <t>Nombre d'interventions
annuelles demandées et périodes d'interventions souhaitée
(b)</t>
  </si>
  <si>
    <t>Superficie/Quantité 
m²/ml / unité
+ OU -10% par passage
(a)</t>
  </si>
  <si>
    <t>Lieux</t>
  </si>
  <si>
    <t>Sites</t>
  </si>
  <si>
    <t>Prestations</t>
  </si>
  <si>
    <t>§CCTP</t>
  </si>
  <si>
    <t>Ligne</t>
  </si>
  <si>
    <t>Lot 3: Entretien des espaces extérieurs du Centre de Formation Iinitiale des Militaires (CFIM), de la 11ème Brigade Parachutiste (BP), du du 6ème Régiment Parachutiste et d'Infanterie de la Marine (6ème RPIMA) à Caylus et DMD 46 à Cahors.</t>
  </si>
  <si>
    <t>Périodes d'intervention</t>
  </si>
  <si>
    <t>Le soumissionnaire renseigne uniquement la colonne Prix forfaitaire Annuel H.T pour la superficie/quantité totale (colonne I) ainsi que la case taux de T.V.A</t>
  </si>
  <si>
    <t>SOUS-TOTAL DESHERBAGE (G)</t>
  </si>
  <si>
    <t>6.21</t>
  </si>
  <si>
    <t>6.19</t>
  </si>
  <si>
    <t>6.13</t>
  </si>
  <si>
    <t>6.15</t>
  </si>
  <si>
    <t>6.7</t>
  </si>
  <si>
    <t>6.8</t>
  </si>
  <si>
    <t>6.32</t>
  </si>
  <si>
    <t>6.4</t>
  </si>
  <si>
    <t>6.12</t>
  </si>
  <si>
    <t>6.11</t>
  </si>
  <si>
    <t>6.2</t>
  </si>
  <si>
    <t>Bordereau des Prix Forfaitaires des Prestations Continues (BPF) - DAF 2024 001466
Lot n°3</t>
  </si>
  <si>
    <t>TONTE DES ZONES ENGAZONNEES</t>
  </si>
  <si>
    <t>Avril et fin septembre - et ensuite en fonction de la météo directement occupant/entreprise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</si>
</sst>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##,#0#&quot;/AN&quot;\ "/>
    <numFmt numFmtId="167" formatCode="_-* #,##0.00\ _€_-;\-* #,##0.00\ _€_-;_-* &quot;-&quot;??\ _€_-;_-@_-"/>
    <numFmt numFmtId="168" formatCode="##,#0#&quot; ml&quot;\ "/>
    <numFmt numFmtId="169" formatCode="##,#0#&quot; m²&quot;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vertAlign val="superscript"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trike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20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24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167" fontId="1" fillId="0" borderId="0" applyFont="0" applyFill="0" applyBorder="0" applyAlignment="0" applyProtection="0"/>
    <xf numFmtId="0" fontId="20" fillId="0" borderId="0" applyNumberFormat="0" applyFill="0" applyBorder="0" applyProtection="0"/>
    <xf numFmtId="0" fontId="1" fillId="0" borderId="0"/>
    <xf numFmtId="0" fontId="20" fillId="0" borderId="0" applyNumberFormat="0" applyFill="0" applyBorder="0" applyProtection="0"/>
  </cellStyleXfs>
  <cellXfs count="234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vertical="center"/>
    </xf>
    <xf numFmtId="164" fontId="0" fillId="0" borderId="0" xfId="0" applyNumberFormat="1" applyFont="1"/>
    <xf numFmtId="3" fontId="0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9" fillId="0" borderId="0" xfId="0" applyFont="1"/>
    <xf numFmtId="0" fontId="0" fillId="0" borderId="0" xfId="0" applyBorder="1" applyAlignment="1"/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6" borderId="8" xfId="0" applyFont="1" applyFill="1" applyBorder="1"/>
    <xf numFmtId="164" fontId="1" fillId="7" borderId="8" xfId="1" applyNumberFormat="1" applyFont="1" applyFill="1" applyBorder="1"/>
    <xf numFmtId="166" fontId="4" fillId="8" borderId="8" xfId="0" applyNumberFormat="1" applyFont="1" applyFill="1" applyBorder="1" applyAlignment="1">
      <alignment horizontal="center" vertical="center" wrapText="1"/>
    </xf>
    <xf numFmtId="164" fontId="0" fillId="8" borderId="8" xfId="0" applyNumberFormat="1" applyFont="1" applyFill="1" applyBorder="1"/>
    <xf numFmtId="0" fontId="0" fillId="0" borderId="12" xfId="0" applyFont="1" applyBorder="1" applyAlignment="1">
      <alignment horizontal="center" vertical="center" wrapText="1"/>
    </xf>
    <xf numFmtId="0" fontId="0" fillId="5" borderId="11" xfId="0" applyFont="1" applyFill="1" applyBorder="1" applyAlignment="1">
      <alignment horizontal="center" vertical="center"/>
    </xf>
    <xf numFmtId="168" fontId="4" fillId="0" borderId="8" xfId="3" applyNumberFormat="1" applyFont="1" applyFill="1" applyBorder="1" applyAlignment="1">
      <alignment horizontal="center" vertical="center"/>
    </xf>
    <xf numFmtId="166" fontId="4" fillId="0" borderId="8" xfId="0" applyNumberFormat="1" applyFont="1" applyFill="1" applyBorder="1" applyAlignment="1">
      <alignment horizontal="center" vertical="center"/>
    </xf>
    <xf numFmtId="168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vertical="center"/>
    </xf>
    <xf numFmtId="164" fontId="0" fillId="6" borderId="0" xfId="0" applyNumberFormat="1" applyFont="1" applyFill="1"/>
    <xf numFmtId="3" fontId="0" fillId="6" borderId="0" xfId="0" applyNumberFormat="1" applyFont="1" applyFill="1" applyAlignment="1">
      <alignment horizontal="center"/>
    </xf>
    <xf numFmtId="0" fontId="3" fillId="6" borderId="0" xfId="0" applyFont="1" applyFill="1"/>
    <xf numFmtId="0" fontId="0" fillId="6" borderId="0" xfId="0" applyFont="1" applyFill="1"/>
    <xf numFmtId="0" fontId="0" fillId="6" borderId="0" xfId="0" applyFont="1" applyFill="1" applyAlignment="1">
      <alignment wrapText="1"/>
    </xf>
    <xf numFmtId="0" fontId="4" fillId="6" borderId="0" xfId="0" applyFont="1" applyFill="1" applyAlignment="1">
      <alignment horizontal="center"/>
    </xf>
    <xf numFmtId="164" fontId="4" fillId="8" borderId="8" xfId="0" applyNumberFormat="1" applyFont="1" applyFill="1" applyBorder="1" applyAlignment="1">
      <alignment horizontal="center" vertical="center"/>
    </xf>
    <xf numFmtId="3" fontId="0" fillId="0" borderId="8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right" vertical="center" wrapText="1"/>
    </xf>
    <xf numFmtId="0" fontId="4" fillId="0" borderId="8" xfId="5" applyFont="1" applyFill="1" applyBorder="1" applyAlignment="1">
      <alignment horizontal="center" vertical="center" wrapText="1"/>
    </xf>
    <xf numFmtId="3" fontId="0" fillId="0" borderId="8" xfId="0" applyNumberFormat="1" applyFont="1" applyBorder="1" applyAlignment="1">
      <alignment horizontal="center" vertical="center"/>
    </xf>
    <xf numFmtId="3" fontId="4" fillId="0" borderId="8" xfId="0" applyNumberFormat="1" applyFont="1" applyFill="1" applyBorder="1" applyAlignment="1">
      <alignment vertical="center" wrapText="1"/>
    </xf>
    <xf numFmtId="0" fontId="4" fillId="0" borderId="8" xfId="6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68" fontId="4" fillId="0" borderId="8" xfId="3" applyNumberFormat="1" applyFont="1" applyFill="1" applyBorder="1" applyAlignment="1">
      <alignment horizontal="right" vertical="center"/>
    </xf>
    <xf numFmtId="168" fontId="4" fillId="0" borderId="8" xfId="0" applyNumberFormat="1" applyFont="1" applyFill="1" applyBorder="1" applyAlignment="1">
      <alignment horizontal="right" vertical="center" wrapText="1"/>
    </xf>
    <xf numFmtId="168" fontId="4" fillId="0" borderId="8" xfId="0" applyNumberFormat="1" applyFont="1" applyFill="1" applyBorder="1" applyAlignment="1">
      <alignment horizontal="right" vertical="center"/>
    </xf>
    <xf numFmtId="166" fontId="4" fillId="0" borderId="8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wrapText="1"/>
    </xf>
    <xf numFmtId="169" fontId="4" fillId="0" borderId="8" xfId="3" applyNumberFormat="1" applyFont="1" applyFill="1" applyBorder="1" applyAlignment="1">
      <alignment horizontal="right" vertical="center"/>
    </xf>
    <xf numFmtId="166" fontId="4" fillId="0" borderId="8" xfId="0" applyNumberFormat="1" applyFont="1" applyFill="1" applyBorder="1" applyAlignment="1">
      <alignment horizontal="center" vertical="center" wrapText="1"/>
    </xf>
    <xf numFmtId="169" fontId="4" fillId="0" borderId="8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vertical="center" wrapText="1"/>
    </xf>
    <xf numFmtId="164" fontId="4" fillId="8" borderId="8" xfId="0" applyNumberFormat="1" applyFont="1" applyFill="1" applyBorder="1" applyAlignment="1">
      <alignment horizontal="center" vertical="center" wrapText="1"/>
    </xf>
    <xf numFmtId="166" fontId="4" fillId="9" borderId="8" xfId="0" applyNumberFormat="1" applyFont="1" applyFill="1" applyBorder="1" applyAlignment="1">
      <alignment horizontal="center" vertical="center"/>
    </xf>
    <xf numFmtId="168" fontId="4" fillId="9" borderId="8" xfId="0" applyNumberFormat="1" applyFont="1" applyFill="1" applyBorder="1" applyAlignment="1">
      <alignment horizontal="right" vertical="center" wrapText="1"/>
    </xf>
    <xf numFmtId="0" fontId="4" fillId="9" borderId="8" xfId="0" applyFont="1" applyFill="1" applyBorder="1" applyAlignment="1">
      <alignment vertical="center"/>
    </xf>
    <xf numFmtId="168" fontId="4" fillId="9" borderId="8" xfId="3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center" wrapText="1"/>
    </xf>
    <xf numFmtId="166" fontId="4" fillId="8" borderId="8" xfId="0" applyNumberFormat="1" applyFont="1" applyFill="1" applyBorder="1" applyAlignment="1">
      <alignment horizontal="center" vertical="center"/>
    </xf>
    <xf numFmtId="164" fontId="4" fillId="8" borderId="20" xfId="0" applyNumberFormat="1" applyFont="1" applyFill="1" applyBorder="1" applyAlignment="1">
      <alignment horizontal="center" vertical="center" wrapText="1"/>
    </xf>
    <xf numFmtId="168" fontId="4" fillId="9" borderId="25" xfId="3" applyNumberFormat="1" applyFont="1" applyFill="1" applyBorder="1" applyAlignment="1">
      <alignment horizontal="right" vertical="center"/>
    </xf>
    <xf numFmtId="166" fontId="4" fillId="9" borderId="25" xfId="0" applyNumberFormat="1" applyFont="1" applyFill="1" applyBorder="1" applyAlignment="1">
      <alignment horizontal="center" vertical="center" wrapText="1"/>
    </xf>
    <xf numFmtId="168" fontId="4" fillId="9" borderId="25" xfId="0" applyNumberFormat="1" applyFont="1" applyFill="1" applyBorder="1" applyAlignment="1">
      <alignment horizontal="right" vertical="center" wrapText="1"/>
    </xf>
    <xf numFmtId="0" fontId="4" fillId="9" borderId="25" xfId="0" applyFont="1" applyFill="1" applyBorder="1" applyAlignment="1">
      <alignment horizontal="center" vertical="center" wrapText="1"/>
    </xf>
    <xf numFmtId="166" fontId="4" fillId="9" borderId="8" xfId="0" applyNumberFormat="1" applyFont="1" applyFill="1" applyBorder="1" applyAlignment="1">
      <alignment horizontal="center" vertical="center" wrapText="1"/>
    </xf>
    <xf numFmtId="169" fontId="4" fillId="0" borderId="8" xfId="0" applyNumberFormat="1" applyFont="1" applyFill="1" applyBorder="1" applyAlignment="1">
      <alignment horizontal="right" vertical="center"/>
    </xf>
    <xf numFmtId="169" fontId="4" fillId="9" borderId="8" xfId="0" applyNumberFormat="1" applyFont="1" applyFill="1" applyBorder="1" applyAlignment="1">
      <alignment horizontal="right" vertical="center" wrapText="1"/>
    </xf>
    <xf numFmtId="169" fontId="4" fillId="0" borderId="31" xfId="0" applyNumberFormat="1" applyFont="1" applyFill="1" applyBorder="1" applyAlignment="1">
      <alignment horizontal="right" vertical="center"/>
    </xf>
    <xf numFmtId="166" fontId="4" fillId="9" borderId="31" xfId="0" applyNumberFormat="1" applyFont="1" applyFill="1" applyBorder="1" applyAlignment="1">
      <alignment horizontal="center" vertical="center" wrapText="1"/>
    </xf>
    <xf numFmtId="169" fontId="4" fillId="9" borderId="31" xfId="0" applyNumberFormat="1" applyFont="1" applyFill="1" applyBorder="1" applyAlignment="1">
      <alignment horizontal="right" vertical="center" wrapText="1"/>
    </xf>
    <xf numFmtId="0" fontId="4" fillId="9" borderId="31" xfId="0" applyFont="1" applyFill="1" applyBorder="1" applyAlignment="1">
      <alignment horizontal="center" vertical="center" wrapText="1"/>
    </xf>
    <xf numFmtId="169" fontId="4" fillId="0" borderId="25" xfId="3" applyNumberFormat="1" applyFont="1" applyFill="1" applyBorder="1" applyAlignment="1">
      <alignment horizontal="right" vertical="center"/>
    </xf>
    <xf numFmtId="166" fontId="4" fillId="0" borderId="25" xfId="2" applyNumberFormat="1" applyFont="1" applyFill="1" applyBorder="1" applyAlignment="1">
      <alignment horizontal="center" vertical="center" wrapText="1"/>
    </xf>
    <xf numFmtId="169" fontId="4" fillId="0" borderId="25" xfId="0" applyNumberFormat="1" applyFont="1" applyFill="1" applyBorder="1" applyAlignment="1">
      <alignment horizontal="right" vertical="center" wrapText="1"/>
    </xf>
    <xf numFmtId="49" fontId="4" fillId="0" borderId="25" xfId="2" applyNumberFormat="1" applyFont="1" applyFill="1" applyBorder="1" applyAlignment="1">
      <alignment horizontal="center" vertical="center" wrapText="1"/>
    </xf>
    <xf numFmtId="169" fontId="4" fillId="0" borderId="20" xfId="3" applyNumberFormat="1" applyFont="1" applyFill="1" applyBorder="1" applyAlignment="1">
      <alignment horizontal="right" vertical="center"/>
    </xf>
    <xf numFmtId="166" fontId="4" fillId="0" borderId="20" xfId="2" applyNumberFormat="1" applyFont="1" applyFill="1" applyBorder="1" applyAlignment="1">
      <alignment horizontal="center" vertical="center" wrapText="1"/>
    </xf>
    <xf numFmtId="169" fontId="4" fillId="0" borderId="20" xfId="0" applyNumberFormat="1" applyFont="1" applyFill="1" applyBorder="1" applyAlignment="1">
      <alignment horizontal="right" vertical="center" wrapText="1"/>
    </xf>
    <xf numFmtId="49" fontId="4" fillId="0" borderId="20" xfId="2" applyNumberFormat="1" applyFont="1" applyFill="1" applyBorder="1" applyAlignment="1">
      <alignment horizontal="center" vertical="center" wrapText="1"/>
    </xf>
    <xf numFmtId="169" fontId="4" fillId="9" borderId="25" xfId="0" applyNumberFormat="1" applyFont="1" applyFill="1" applyBorder="1" applyAlignment="1">
      <alignment horizontal="right" vertical="center" wrapText="1"/>
    </xf>
    <xf numFmtId="166" fontId="4" fillId="9" borderId="25" xfId="0" applyNumberFormat="1" applyFont="1" applyFill="1" applyBorder="1" applyAlignment="1">
      <alignment horizontal="center" vertical="center"/>
    </xf>
    <xf numFmtId="49" fontId="4" fillId="9" borderId="25" xfId="0" applyNumberFormat="1" applyFont="1" applyFill="1" applyBorder="1" applyAlignment="1">
      <alignment horizontal="center" vertical="center" wrapText="1"/>
    </xf>
    <xf numFmtId="49" fontId="4" fillId="9" borderId="8" xfId="0" applyNumberFormat="1" applyFont="1" applyFill="1" applyBorder="1" applyAlignment="1">
      <alignment horizontal="center" vertical="center" wrapText="1"/>
    </xf>
    <xf numFmtId="0" fontId="4" fillId="9" borderId="8" xfId="5" applyFont="1" applyFill="1" applyBorder="1" applyAlignment="1">
      <alignment horizontal="center" vertical="center" wrapText="1"/>
    </xf>
    <xf numFmtId="169" fontId="4" fillId="0" borderId="31" xfId="3" applyNumberFormat="1" applyFont="1" applyFill="1" applyBorder="1" applyAlignment="1">
      <alignment horizontal="right" vertical="center"/>
    </xf>
    <xf numFmtId="0" fontId="4" fillId="9" borderId="31" xfId="5" applyFont="1" applyFill="1" applyBorder="1" applyAlignment="1">
      <alignment horizontal="center" vertical="center" wrapText="1"/>
    </xf>
    <xf numFmtId="169" fontId="4" fillId="0" borderId="21" xfId="3" applyNumberFormat="1" applyFont="1" applyFill="1" applyBorder="1" applyAlignment="1">
      <alignment horizontal="right" vertical="center"/>
    </xf>
    <xf numFmtId="166" fontId="4" fillId="9" borderId="21" xfId="0" applyNumberFormat="1" applyFont="1" applyFill="1" applyBorder="1" applyAlignment="1">
      <alignment horizontal="center" vertical="center" wrapText="1"/>
    </xf>
    <xf numFmtId="169" fontId="4" fillId="9" borderId="21" xfId="0" applyNumberFormat="1" applyFont="1" applyFill="1" applyBorder="1" applyAlignment="1">
      <alignment horizontal="right" vertical="center" wrapText="1"/>
    </xf>
    <xf numFmtId="0" fontId="4" fillId="9" borderId="21" xfId="5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9" borderId="25" xfId="5" applyFont="1" applyFill="1" applyBorder="1" applyAlignment="1">
      <alignment horizontal="center" vertical="center" wrapText="1"/>
    </xf>
    <xf numFmtId="0" fontId="4" fillId="9" borderId="8" xfId="6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/>
    </xf>
    <xf numFmtId="49" fontId="4" fillId="9" borderId="31" xfId="0" applyNumberFormat="1" applyFont="1" applyFill="1" applyBorder="1" applyAlignment="1">
      <alignment horizontal="center" vertical="center" wrapText="1"/>
    </xf>
    <xf numFmtId="168" fontId="4" fillId="0" borderId="13" xfId="3" applyNumberFormat="1" applyFont="1" applyFill="1" applyBorder="1" applyAlignment="1">
      <alignment horizontal="right" vertical="center"/>
    </xf>
    <xf numFmtId="166" fontId="4" fillId="9" borderId="13" xfId="2" applyNumberFormat="1" applyFont="1" applyFill="1" applyBorder="1" applyAlignment="1">
      <alignment horizontal="center" vertical="center" wrapText="1"/>
    </xf>
    <xf numFmtId="168" fontId="4" fillId="9" borderId="13" xfId="3" applyNumberFormat="1" applyFont="1" applyFill="1" applyBorder="1" applyAlignment="1">
      <alignment horizontal="right" vertical="center" wrapText="1"/>
    </xf>
    <xf numFmtId="49" fontId="4" fillId="9" borderId="13" xfId="2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166" fontId="4" fillId="9" borderId="8" xfId="2" applyNumberFormat="1" applyFont="1" applyFill="1" applyBorder="1" applyAlignment="1">
      <alignment horizontal="center" vertical="center" wrapText="1"/>
    </xf>
    <xf numFmtId="49" fontId="4" fillId="9" borderId="8" xfId="2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166" fontId="4" fillId="8" borderId="11" xfId="0" applyNumberFormat="1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169" fontId="4" fillId="9" borderId="8" xfId="3" applyNumberFormat="1" applyFont="1" applyFill="1" applyBorder="1" applyAlignment="1">
      <alignment horizontal="right" vertical="center"/>
    </xf>
    <xf numFmtId="164" fontId="19" fillId="8" borderId="8" xfId="0" applyNumberFormat="1" applyFont="1" applyFill="1" applyBorder="1" applyAlignment="1">
      <alignment horizontal="center" vertical="center" wrapText="1"/>
    </xf>
    <xf numFmtId="164" fontId="19" fillId="8" borderId="8" xfId="0" applyNumberFormat="1" applyFont="1" applyFill="1" applyBorder="1" applyAlignment="1">
      <alignment vertical="center" wrapText="1"/>
    </xf>
    <xf numFmtId="168" fontId="4" fillId="9" borderId="8" xfId="3" applyNumberFormat="1" applyFont="1" applyFill="1" applyBorder="1" applyAlignment="1">
      <alignment horizontal="right" vertical="center" wrapText="1"/>
    </xf>
    <xf numFmtId="168" fontId="4" fillId="0" borderId="8" xfId="3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169" fontId="4" fillId="9" borderId="8" xfId="3" applyNumberFormat="1" applyFont="1" applyFill="1" applyBorder="1" applyAlignment="1">
      <alignment horizontal="right" vertical="center" wrapText="1"/>
    </xf>
    <xf numFmtId="0" fontId="0" fillId="6" borderId="0" xfId="0" applyFont="1" applyFill="1" applyBorder="1" applyAlignment="1">
      <alignment horizontal="center" wrapText="1"/>
    </xf>
    <xf numFmtId="0" fontId="0" fillId="6" borderId="0" xfId="0" applyFont="1" applyFill="1" applyBorder="1"/>
    <xf numFmtId="165" fontId="7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5" fontId="7" fillId="0" borderId="39" xfId="0" applyNumberFormat="1" applyFont="1" applyBorder="1" applyAlignment="1">
      <alignment vertical="center" wrapText="1"/>
    </xf>
    <xf numFmtId="165" fontId="5" fillId="0" borderId="39" xfId="0" applyNumberFormat="1" applyFont="1" applyBorder="1" applyAlignment="1">
      <alignment vertical="center" wrapText="1"/>
    </xf>
    <xf numFmtId="169" fontId="0" fillId="0" borderId="8" xfId="0" applyNumberFormat="1" applyFont="1" applyFill="1" applyBorder="1" applyAlignment="1">
      <alignment horizontal="center" vertical="center"/>
    </xf>
    <xf numFmtId="169" fontId="4" fillId="0" borderId="11" xfId="0" applyNumberFormat="1" applyFont="1" applyFill="1" applyBorder="1" applyAlignment="1">
      <alignment horizontal="center" vertical="center" wrapText="1"/>
    </xf>
    <xf numFmtId="0" fontId="19" fillId="13" borderId="8" xfId="0" applyFont="1" applyFill="1" applyBorder="1" applyAlignment="1">
      <alignment horizontal="center" vertical="center" wrapText="1"/>
    </xf>
    <xf numFmtId="164" fontId="19" fillId="13" borderId="8" xfId="1" applyNumberFormat="1" applyFont="1" applyFill="1" applyBorder="1" applyAlignment="1">
      <alignment horizontal="center" vertical="center" wrapText="1"/>
    </xf>
    <xf numFmtId="0" fontId="26" fillId="12" borderId="15" xfId="0" applyFont="1" applyFill="1" applyBorder="1" applyAlignment="1">
      <alignment horizontal="center" vertical="center" wrapText="1"/>
    </xf>
    <xf numFmtId="0" fontId="26" fillId="12" borderId="23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21" xfId="0" applyFont="1" applyFill="1" applyBorder="1" applyAlignment="1">
      <alignment horizontal="center" vertical="center" wrapText="1"/>
    </xf>
    <xf numFmtId="0" fontId="4" fillId="9" borderId="20" xfId="0" applyFont="1" applyFill="1" applyBorder="1" applyAlignment="1">
      <alignment horizontal="center" vertical="center" wrapText="1"/>
    </xf>
    <xf numFmtId="0" fontId="19" fillId="8" borderId="11" xfId="0" applyFont="1" applyFill="1" applyBorder="1" applyAlignment="1">
      <alignment horizontal="right" vertical="center" wrapText="1"/>
    </xf>
    <xf numFmtId="0" fontId="19" fillId="8" borderId="10" xfId="0" applyFont="1" applyFill="1" applyBorder="1" applyAlignment="1">
      <alignment horizontal="right" vertical="center" wrapText="1"/>
    </xf>
    <xf numFmtId="0" fontId="19" fillId="8" borderId="9" xfId="0" applyFont="1" applyFill="1" applyBorder="1" applyAlignment="1">
      <alignment horizontal="right" vertical="center" wrapText="1"/>
    </xf>
    <xf numFmtId="0" fontId="4" fillId="9" borderId="13" xfId="0" applyFont="1" applyFill="1" applyBorder="1" applyAlignment="1">
      <alignment horizontal="center" vertical="center"/>
    </xf>
    <xf numFmtId="0" fontId="4" fillId="9" borderId="21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0" fillId="11" borderId="38" xfId="0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11" borderId="27" xfId="0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49" fontId="4" fillId="0" borderId="36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0" fontId="8" fillId="5" borderId="39" xfId="0" applyFont="1" applyFill="1" applyBorder="1" applyAlignment="1">
      <alignment horizontal="right" vertical="center" wrapText="1"/>
    </xf>
    <xf numFmtId="0" fontId="8" fillId="5" borderId="0" xfId="0" applyFont="1" applyFill="1" applyBorder="1" applyAlignment="1">
      <alignment horizontal="right" vertical="center" wrapText="1"/>
    </xf>
    <xf numFmtId="0" fontId="8" fillId="5" borderId="40" xfId="0" applyFont="1" applyFill="1" applyBorder="1" applyAlignment="1">
      <alignment horizontal="right" vertical="center" wrapText="1"/>
    </xf>
    <xf numFmtId="0" fontId="8" fillId="4" borderId="39" xfId="0" applyFont="1" applyFill="1" applyBorder="1" applyAlignment="1">
      <alignment horizontal="right" vertical="center" wrapText="1"/>
    </xf>
    <xf numFmtId="0" fontId="8" fillId="4" borderId="0" xfId="0" applyFont="1" applyFill="1" applyBorder="1" applyAlignment="1">
      <alignment horizontal="right" vertical="center" wrapText="1"/>
    </xf>
    <xf numFmtId="0" fontId="8" fillId="4" borderId="40" xfId="0" applyFont="1" applyFill="1" applyBorder="1" applyAlignment="1">
      <alignment horizontal="right" vertical="center" wrapText="1"/>
    </xf>
    <xf numFmtId="49" fontId="4" fillId="0" borderId="29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9" fillId="8" borderId="23" xfId="0" applyFont="1" applyFill="1" applyBorder="1" applyAlignment="1">
      <alignment horizontal="right" vertical="center" wrapText="1"/>
    </xf>
    <xf numFmtId="0" fontId="19" fillId="8" borderId="22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1" fillId="13" borderId="7" xfId="0" applyFont="1" applyFill="1" applyBorder="1" applyAlignment="1">
      <alignment horizontal="center" vertical="center" wrapText="1"/>
    </xf>
    <xf numFmtId="0" fontId="11" fillId="13" borderId="5" xfId="0" applyFont="1" applyFill="1" applyBorder="1" applyAlignment="1">
      <alignment horizontal="center" vertical="center"/>
    </xf>
    <xf numFmtId="0" fontId="11" fillId="13" borderId="3" xfId="0" applyFont="1" applyFill="1" applyBorder="1" applyAlignment="1">
      <alignment horizontal="center" vertical="center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21" fillId="10" borderId="17" xfId="0" applyFont="1" applyFill="1" applyBorder="1" applyAlignment="1">
      <alignment horizontal="center" vertical="center"/>
    </xf>
    <xf numFmtId="0" fontId="21" fillId="10" borderId="0" xfId="0" applyFont="1" applyFill="1" applyBorder="1" applyAlignment="1">
      <alignment horizontal="center" vertical="center"/>
    </xf>
    <xf numFmtId="0" fontId="4" fillId="4" borderId="11" xfId="0" applyNumberFormat="1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0" fontId="0" fillId="4" borderId="17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19" fillId="7" borderId="11" xfId="0" applyFont="1" applyFill="1" applyBorder="1" applyAlignment="1">
      <alignment horizontal="right" vertical="center"/>
    </xf>
    <xf numFmtId="0" fontId="18" fillId="7" borderId="10" xfId="0" applyFont="1" applyFill="1" applyBorder="1" applyAlignment="1">
      <alignment horizontal="right" vertical="center"/>
    </xf>
    <xf numFmtId="0" fontId="18" fillId="7" borderId="9" xfId="0" applyFont="1" applyFill="1" applyBorder="1" applyAlignment="1">
      <alignment horizontal="right" vertical="center"/>
    </xf>
    <xf numFmtId="0" fontId="0" fillId="5" borderId="19" xfId="0" applyFont="1" applyFill="1" applyBorder="1" applyAlignment="1">
      <alignment horizontal="center" vertical="center"/>
    </xf>
    <xf numFmtId="0" fontId="0" fillId="5" borderId="17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4" fillId="4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25" fillId="12" borderId="17" xfId="0" applyFont="1" applyFill="1" applyBorder="1" applyAlignment="1">
      <alignment horizontal="center" vertical="center" wrapText="1"/>
    </xf>
    <xf numFmtId="0" fontId="25" fillId="12" borderId="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/>
    </xf>
    <xf numFmtId="0" fontId="21" fillId="10" borderId="19" xfId="0" applyFont="1" applyFill="1" applyBorder="1" applyAlignment="1">
      <alignment horizontal="center" vertical="center"/>
    </xf>
    <xf numFmtId="0" fontId="21" fillId="10" borderId="38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6" fillId="3" borderId="40" xfId="0" applyFont="1" applyFill="1" applyBorder="1" applyAlignment="1">
      <alignment horizontal="right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0" fillId="0" borderId="16" xfId="0" applyFont="1" applyBorder="1" applyAlignment="1">
      <alignment horizontal="center" wrapText="1"/>
    </xf>
    <xf numFmtId="164" fontId="0" fillId="0" borderId="8" xfId="0" applyNumberFormat="1" applyFont="1" applyBorder="1" applyAlignment="1" applyProtection="1">
      <alignment vertical="center"/>
      <protection locked="0"/>
    </xf>
    <xf numFmtId="164" fontId="0" fillId="0" borderId="0" xfId="0" applyNumberFormat="1" applyFont="1" applyProtection="1">
      <protection locked="0"/>
    </xf>
    <xf numFmtId="164" fontId="0" fillId="0" borderId="8" xfId="0" applyNumberFormat="1" applyFont="1" applyBorder="1" applyProtection="1">
      <protection locked="0"/>
    </xf>
    <xf numFmtId="164" fontId="0" fillId="0" borderId="13" xfId="0" applyNumberFormat="1" applyFont="1" applyBorder="1" applyProtection="1">
      <protection locked="0"/>
    </xf>
    <xf numFmtId="164" fontId="0" fillId="0" borderId="30" xfId="0" applyNumberFormat="1" applyFont="1" applyBorder="1" applyProtection="1">
      <protection locked="0"/>
    </xf>
    <xf numFmtId="164" fontId="0" fillId="0" borderId="28" xfId="0" applyNumberFormat="1" applyFont="1" applyBorder="1" applyProtection="1">
      <protection locked="0"/>
    </xf>
    <xf numFmtId="0" fontId="0" fillId="0" borderId="28" xfId="0" applyFont="1" applyBorder="1" applyProtection="1">
      <protection locked="0"/>
    </xf>
    <xf numFmtId="0" fontId="0" fillId="0" borderId="33" xfId="0" applyFont="1" applyBorder="1" applyProtection="1">
      <protection locked="0"/>
    </xf>
    <xf numFmtId="0" fontId="0" fillId="0" borderId="30" xfId="0" applyFont="1" applyBorder="1" applyProtection="1">
      <protection locked="0"/>
    </xf>
    <xf numFmtId="0" fontId="0" fillId="0" borderId="28" xfId="0" applyFont="1" applyBorder="1" applyAlignment="1" applyProtection="1">
      <alignment vertical="center"/>
      <protection locked="0"/>
    </xf>
    <xf numFmtId="0" fontId="0" fillId="0" borderId="33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  <protection locked="0"/>
    </xf>
    <xf numFmtId="164" fontId="0" fillId="0" borderId="33" xfId="0" applyNumberFormat="1" applyFont="1" applyBorder="1" applyProtection="1">
      <protection locked="0"/>
    </xf>
    <xf numFmtId="164" fontId="0" fillId="0" borderId="34" xfId="0" applyNumberFormat="1" applyFont="1" applyBorder="1" applyProtection="1">
      <protection locked="0"/>
    </xf>
    <xf numFmtId="164" fontId="0" fillId="0" borderId="24" xfId="0" applyNumberFormat="1" applyFont="1" applyBorder="1" applyProtection="1">
      <protection locked="0"/>
    </xf>
    <xf numFmtId="164" fontId="0" fillId="0" borderId="0" xfId="0" applyNumberFormat="1" applyFont="1" applyBorder="1" applyProtection="1">
      <protection locked="0"/>
    </xf>
    <xf numFmtId="164" fontId="0" fillId="0" borderId="8" xfId="0" applyNumberFormat="1" applyFont="1" applyBorder="1" applyAlignment="1" applyProtection="1">
      <alignment horizontal="center"/>
      <protection locked="0"/>
    </xf>
  </cellXfs>
  <cellStyles count="7">
    <cellStyle name="Insatisfaisant" xfId="2" builtinId="27"/>
    <cellStyle name="Milliers 2" xfId="3"/>
    <cellStyle name="Monétaire" xfId="1" builtinId="4"/>
    <cellStyle name="Normal" xfId="0" builtinId="0"/>
    <cellStyle name="Normal 2" xfId="6"/>
    <cellStyle name="Normal 3" xfId="5"/>
    <cellStyle name="Normal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157"/>
  <sheetViews>
    <sheetView tabSelected="1" zoomScale="85" zoomScaleNormal="85" zoomScaleSheetLayoutView="100" workbookViewId="0">
      <selection activeCell="I8" sqref="I8"/>
    </sheetView>
  </sheetViews>
  <sheetFormatPr baseColWidth="10" defaultRowHeight="15" x14ac:dyDescent="0.25"/>
  <cols>
    <col min="1" max="1" width="6.28515625" style="8" customWidth="1"/>
    <col min="2" max="2" width="6.42578125" style="1" bestFit="1" customWidth="1"/>
    <col min="3" max="3" width="30" style="1" customWidth="1"/>
    <col min="4" max="4" width="20" style="1" customWidth="1"/>
    <col min="5" max="5" width="57" style="7" bestFit="1" customWidth="1"/>
    <col min="6" max="6" width="20.85546875" style="1" bestFit="1" customWidth="1"/>
    <col min="7" max="7" width="31.7109375" style="6" bestFit="1" customWidth="1"/>
    <col min="8" max="8" width="20.42578125" style="5" customWidth="1"/>
    <col min="9" max="9" width="27" style="4" customWidth="1"/>
    <col min="10" max="10" width="9" style="3" bestFit="1" customWidth="1"/>
    <col min="11" max="11" width="34.5703125" style="2" customWidth="1"/>
    <col min="12" max="12" width="11.42578125" style="2"/>
    <col min="13" max="13" width="17.7109375" style="2" bestFit="1" customWidth="1"/>
    <col min="14" max="114" width="11.42578125" style="2"/>
    <col min="115" max="253" width="11.42578125" style="1"/>
    <col min="254" max="254" width="8.85546875" style="1" customWidth="1"/>
    <col min="255" max="255" width="8.5703125" style="1" customWidth="1"/>
    <col min="256" max="256" width="25.140625" style="1" customWidth="1"/>
    <col min="257" max="257" width="20.42578125" style="1" customWidth="1"/>
    <col min="258" max="258" width="52" style="1" customWidth="1"/>
    <col min="259" max="259" width="17" style="1" customWidth="1"/>
    <col min="260" max="260" width="18.28515625" style="1" customWidth="1"/>
    <col min="261" max="262" width="0" style="1" hidden="1" customWidth="1"/>
    <col min="263" max="263" width="20.140625" style="1" customWidth="1"/>
    <col min="264" max="264" width="17.85546875" style="1" customWidth="1"/>
    <col min="265" max="265" width="17.5703125" style="1" customWidth="1"/>
    <col min="266" max="266" width="11.42578125" style="1"/>
    <col min="267" max="267" width="17.7109375" style="1" bestFit="1" customWidth="1"/>
    <col min="268" max="268" width="11.42578125" style="1"/>
    <col min="269" max="269" width="17.7109375" style="1" bestFit="1" customWidth="1"/>
    <col min="270" max="509" width="11.42578125" style="1"/>
    <col min="510" max="510" width="8.85546875" style="1" customWidth="1"/>
    <col min="511" max="511" width="8.5703125" style="1" customWidth="1"/>
    <col min="512" max="512" width="25.140625" style="1" customWidth="1"/>
    <col min="513" max="513" width="20.42578125" style="1" customWidth="1"/>
    <col min="514" max="514" width="52" style="1" customWidth="1"/>
    <col min="515" max="515" width="17" style="1" customWidth="1"/>
    <col min="516" max="516" width="18.28515625" style="1" customWidth="1"/>
    <col min="517" max="518" width="0" style="1" hidden="1" customWidth="1"/>
    <col min="519" max="519" width="20.140625" style="1" customWidth="1"/>
    <col min="520" max="520" width="17.85546875" style="1" customWidth="1"/>
    <col min="521" max="521" width="17.5703125" style="1" customWidth="1"/>
    <col min="522" max="522" width="11.42578125" style="1"/>
    <col min="523" max="523" width="17.7109375" style="1" bestFit="1" customWidth="1"/>
    <col min="524" max="524" width="11.42578125" style="1"/>
    <col min="525" max="525" width="17.7109375" style="1" bestFit="1" customWidth="1"/>
    <col min="526" max="765" width="11.42578125" style="1"/>
    <col min="766" max="766" width="8.85546875" style="1" customWidth="1"/>
    <col min="767" max="767" width="8.5703125" style="1" customWidth="1"/>
    <col min="768" max="768" width="25.140625" style="1" customWidth="1"/>
    <col min="769" max="769" width="20.42578125" style="1" customWidth="1"/>
    <col min="770" max="770" width="52" style="1" customWidth="1"/>
    <col min="771" max="771" width="17" style="1" customWidth="1"/>
    <col min="772" max="772" width="18.28515625" style="1" customWidth="1"/>
    <col min="773" max="774" width="0" style="1" hidden="1" customWidth="1"/>
    <col min="775" max="775" width="20.140625" style="1" customWidth="1"/>
    <col min="776" max="776" width="17.85546875" style="1" customWidth="1"/>
    <col min="777" max="777" width="17.5703125" style="1" customWidth="1"/>
    <col min="778" max="778" width="11.42578125" style="1"/>
    <col min="779" max="779" width="17.7109375" style="1" bestFit="1" customWidth="1"/>
    <col min="780" max="780" width="11.42578125" style="1"/>
    <col min="781" max="781" width="17.7109375" style="1" bestFit="1" customWidth="1"/>
    <col min="782" max="1021" width="11.42578125" style="1"/>
    <col min="1022" max="1022" width="8.85546875" style="1" customWidth="1"/>
    <col min="1023" max="1023" width="8.5703125" style="1" customWidth="1"/>
    <col min="1024" max="1024" width="25.140625" style="1" customWidth="1"/>
    <col min="1025" max="1025" width="20.42578125" style="1" customWidth="1"/>
    <col min="1026" max="1026" width="52" style="1" customWidth="1"/>
    <col min="1027" max="1027" width="17" style="1" customWidth="1"/>
    <col min="1028" max="1028" width="18.28515625" style="1" customWidth="1"/>
    <col min="1029" max="1030" width="0" style="1" hidden="1" customWidth="1"/>
    <col min="1031" max="1031" width="20.140625" style="1" customWidth="1"/>
    <col min="1032" max="1032" width="17.85546875" style="1" customWidth="1"/>
    <col min="1033" max="1033" width="17.5703125" style="1" customWidth="1"/>
    <col min="1034" max="1034" width="11.42578125" style="1"/>
    <col min="1035" max="1035" width="17.7109375" style="1" bestFit="1" customWidth="1"/>
    <col min="1036" max="1036" width="11.42578125" style="1"/>
    <col min="1037" max="1037" width="17.7109375" style="1" bestFit="1" customWidth="1"/>
    <col min="1038" max="1277" width="11.42578125" style="1"/>
    <col min="1278" max="1278" width="8.85546875" style="1" customWidth="1"/>
    <col min="1279" max="1279" width="8.5703125" style="1" customWidth="1"/>
    <col min="1280" max="1280" width="25.140625" style="1" customWidth="1"/>
    <col min="1281" max="1281" width="20.42578125" style="1" customWidth="1"/>
    <col min="1282" max="1282" width="52" style="1" customWidth="1"/>
    <col min="1283" max="1283" width="17" style="1" customWidth="1"/>
    <col min="1284" max="1284" width="18.28515625" style="1" customWidth="1"/>
    <col min="1285" max="1286" width="0" style="1" hidden="1" customWidth="1"/>
    <col min="1287" max="1287" width="20.140625" style="1" customWidth="1"/>
    <col min="1288" max="1288" width="17.85546875" style="1" customWidth="1"/>
    <col min="1289" max="1289" width="17.5703125" style="1" customWidth="1"/>
    <col min="1290" max="1290" width="11.42578125" style="1"/>
    <col min="1291" max="1291" width="17.7109375" style="1" bestFit="1" customWidth="1"/>
    <col min="1292" max="1292" width="11.42578125" style="1"/>
    <col min="1293" max="1293" width="17.7109375" style="1" bestFit="1" customWidth="1"/>
    <col min="1294" max="1533" width="11.42578125" style="1"/>
    <col min="1534" max="1534" width="8.85546875" style="1" customWidth="1"/>
    <col min="1535" max="1535" width="8.5703125" style="1" customWidth="1"/>
    <col min="1536" max="1536" width="25.140625" style="1" customWidth="1"/>
    <col min="1537" max="1537" width="20.42578125" style="1" customWidth="1"/>
    <col min="1538" max="1538" width="52" style="1" customWidth="1"/>
    <col min="1539" max="1539" width="17" style="1" customWidth="1"/>
    <col min="1540" max="1540" width="18.28515625" style="1" customWidth="1"/>
    <col min="1541" max="1542" width="0" style="1" hidden="1" customWidth="1"/>
    <col min="1543" max="1543" width="20.140625" style="1" customWidth="1"/>
    <col min="1544" max="1544" width="17.85546875" style="1" customWidth="1"/>
    <col min="1545" max="1545" width="17.5703125" style="1" customWidth="1"/>
    <col min="1546" max="1546" width="11.42578125" style="1"/>
    <col min="1547" max="1547" width="17.7109375" style="1" bestFit="1" customWidth="1"/>
    <col min="1548" max="1548" width="11.42578125" style="1"/>
    <col min="1549" max="1549" width="17.7109375" style="1" bestFit="1" customWidth="1"/>
    <col min="1550" max="1789" width="11.42578125" style="1"/>
    <col min="1790" max="1790" width="8.85546875" style="1" customWidth="1"/>
    <col min="1791" max="1791" width="8.5703125" style="1" customWidth="1"/>
    <col min="1792" max="1792" width="25.140625" style="1" customWidth="1"/>
    <col min="1793" max="1793" width="20.42578125" style="1" customWidth="1"/>
    <col min="1794" max="1794" width="52" style="1" customWidth="1"/>
    <col min="1795" max="1795" width="17" style="1" customWidth="1"/>
    <col min="1796" max="1796" width="18.28515625" style="1" customWidth="1"/>
    <col min="1797" max="1798" width="0" style="1" hidden="1" customWidth="1"/>
    <col min="1799" max="1799" width="20.140625" style="1" customWidth="1"/>
    <col min="1800" max="1800" width="17.85546875" style="1" customWidth="1"/>
    <col min="1801" max="1801" width="17.5703125" style="1" customWidth="1"/>
    <col min="1802" max="1802" width="11.42578125" style="1"/>
    <col min="1803" max="1803" width="17.7109375" style="1" bestFit="1" customWidth="1"/>
    <col min="1804" max="1804" width="11.42578125" style="1"/>
    <col min="1805" max="1805" width="17.7109375" style="1" bestFit="1" customWidth="1"/>
    <col min="1806" max="2045" width="11.42578125" style="1"/>
    <col min="2046" max="2046" width="8.85546875" style="1" customWidth="1"/>
    <col min="2047" max="2047" width="8.5703125" style="1" customWidth="1"/>
    <col min="2048" max="2048" width="25.140625" style="1" customWidth="1"/>
    <col min="2049" max="2049" width="20.42578125" style="1" customWidth="1"/>
    <col min="2050" max="2050" width="52" style="1" customWidth="1"/>
    <col min="2051" max="2051" width="17" style="1" customWidth="1"/>
    <col min="2052" max="2052" width="18.28515625" style="1" customWidth="1"/>
    <col min="2053" max="2054" width="0" style="1" hidden="1" customWidth="1"/>
    <col min="2055" max="2055" width="20.140625" style="1" customWidth="1"/>
    <col min="2056" max="2056" width="17.85546875" style="1" customWidth="1"/>
    <col min="2057" max="2057" width="17.5703125" style="1" customWidth="1"/>
    <col min="2058" max="2058" width="11.42578125" style="1"/>
    <col min="2059" max="2059" width="17.7109375" style="1" bestFit="1" customWidth="1"/>
    <col min="2060" max="2060" width="11.42578125" style="1"/>
    <col min="2061" max="2061" width="17.7109375" style="1" bestFit="1" customWidth="1"/>
    <col min="2062" max="2301" width="11.42578125" style="1"/>
    <col min="2302" max="2302" width="8.85546875" style="1" customWidth="1"/>
    <col min="2303" max="2303" width="8.5703125" style="1" customWidth="1"/>
    <col min="2304" max="2304" width="25.140625" style="1" customWidth="1"/>
    <col min="2305" max="2305" width="20.42578125" style="1" customWidth="1"/>
    <col min="2306" max="2306" width="52" style="1" customWidth="1"/>
    <col min="2307" max="2307" width="17" style="1" customWidth="1"/>
    <col min="2308" max="2308" width="18.28515625" style="1" customWidth="1"/>
    <col min="2309" max="2310" width="0" style="1" hidden="1" customWidth="1"/>
    <col min="2311" max="2311" width="20.140625" style="1" customWidth="1"/>
    <col min="2312" max="2312" width="17.85546875" style="1" customWidth="1"/>
    <col min="2313" max="2313" width="17.5703125" style="1" customWidth="1"/>
    <col min="2314" max="2314" width="11.42578125" style="1"/>
    <col min="2315" max="2315" width="17.7109375" style="1" bestFit="1" customWidth="1"/>
    <col min="2316" max="2316" width="11.42578125" style="1"/>
    <col min="2317" max="2317" width="17.7109375" style="1" bestFit="1" customWidth="1"/>
    <col min="2318" max="2557" width="11.42578125" style="1"/>
    <col min="2558" max="2558" width="8.85546875" style="1" customWidth="1"/>
    <col min="2559" max="2559" width="8.5703125" style="1" customWidth="1"/>
    <col min="2560" max="2560" width="25.140625" style="1" customWidth="1"/>
    <col min="2561" max="2561" width="20.42578125" style="1" customWidth="1"/>
    <col min="2562" max="2562" width="52" style="1" customWidth="1"/>
    <col min="2563" max="2563" width="17" style="1" customWidth="1"/>
    <col min="2564" max="2564" width="18.28515625" style="1" customWidth="1"/>
    <col min="2565" max="2566" width="0" style="1" hidden="1" customWidth="1"/>
    <col min="2567" max="2567" width="20.140625" style="1" customWidth="1"/>
    <col min="2568" max="2568" width="17.85546875" style="1" customWidth="1"/>
    <col min="2569" max="2569" width="17.5703125" style="1" customWidth="1"/>
    <col min="2570" max="2570" width="11.42578125" style="1"/>
    <col min="2571" max="2571" width="17.7109375" style="1" bestFit="1" customWidth="1"/>
    <col min="2572" max="2572" width="11.42578125" style="1"/>
    <col min="2573" max="2573" width="17.7109375" style="1" bestFit="1" customWidth="1"/>
    <col min="2574" max="2813" width="11.42578125" style="1"/>
    <col min="2814" max="2814" width="8.85546875" style="1" customWidth="1"/>
    <col min="2815" max="2815" width="8.5703125" style="1" customWidth="1"/>
    <col min="2816" max="2816" width="25.140625" style="1" customWidth="1"/>
    <col min="2817" max="2817" width="20.42578125" style="1" customWidth="1"/>
    <col min="2818" max="2818" width="52" style="1" customWidth="1"/>
    <col min="2819" max="2819" width="17" style="1" customWidth="1"/>
    <col min="2820" max="2820" width="18.28515625" style="1" customWidth="1"/>
    <col min="2821" max="2822" width="0" style="1" hidden="1" customWidth="1"/>
    <col min="2823" max="2823" width="20.140625" style="1" customWidth="1"/>
    <col min="2824" max="2824" width="17.85546875" style="1" customWidth="1"/>
    <col min="2825" max="2825" width="17.5703125" style="1" customWidth="1"/>
    <col min="2826" max="2826" width="11.42578125" style="1"/>
    <col min="2827" max="2827" width="17.7109375" style="1" bestFit="1" customWidth="1"/>
    <col min="2828" max="2828" width="11.42578125" style="1"/>
    <col min="2829" max="2829" width="17.7109375" style="1" bestFit="1" customWidth="1"/>
    <col min="2830" max="3069" width="11.42578125" style="1"/>
    <col min="3070" max="3070" width="8.85546875" style="1" customWidth="1"/>
    <col min="3071" max="3071" width="8.5703125" style="1" customWidth="1"/>
    <col min="3072" max="3072" width="25.140625" style="1" customWidth="1"/>
    <col min="3073" max="3073" width="20.42578125" style="1" customWidth="1"/>
    <col min="3074" max="3074" width="52" style="1" customWidth="1"/>
    <col min="3075" max="3075" width="17" style="1" customWidth="1"/>
    <col min="3076" max="3076" width="18.28515625" style="1" customWidth="1"/>
    <col min="3077" max="3078" width="0" style="1" hidden="1" customWidth="1"/>
    <col min="3079" max="3079" width="20.140625" style="1" customWidth="1"/>
    <col min="3080" max="3080" width="17.85546875" style="1" customWidth="1"/>
    <col min="3081" max="3081" width="17.5703125" style="1" customWidth="1"/>
    <col min="3082" max="3082" width="11.42578125" style="1"/>
    <col min="3083" max="3083" width="17.7109375" style="1" bestFit="1" customWidth="1"/>
    <col min="3084" max="3084" width="11.42578125" style="1"/>
    <col min="3085" max="3085" width="17.7109375" style="1" bestFit="1" customWidth="1"/>
    <col min="3086" max="3325" width="11.42578125" style="1"/>
    <col min="3326" max="3326" width="8.85546875" style="1" customWidth="1"/>
    <col min="3327" max="3327" width="8.5703125" style="1" customWidth="1"/>
    <col min="3328" max="3328" width="25.140625" style="1" customWidth="1"/>
    <col min="3329" max="3329" width="20.42578125" style="1" customWidth="1"/>
    <col min="3330" max="3330" width="52" style="1" customWidth="1"/>
    <col min="3331" max="3331" width="17" style="1" customWidth="1"/>
    <col min="3332" max="3332" width="18.28515625" style="1" customWidth="1"/>
    <col min="3333" max="3334" width="0" style="1" hidden="1" customWidth="1"/>
    <col min="3335" max="3335" width="20.140625" style="1" customWidth="1"/>
    <col min="3336" max="3336" width="17.85546875" style="1" customWidth="1"/>
    <col min="3337" max="3337" width="17.5703125" style="1" customWidth="1"/>
    <col min="3338" max="3338" width="11.42578125" style="1"/>
    <col min="3339" max="3339" width="17.7109375" style="1" bestFit="1" customWidth="1"/>
    <col min="3340" max="3340" width="11.42578125" style="1"/>
    <col min="3341" max="3341" width="17.7109375" style="1" bestFit="1" customWidth="1"/>
    <col min="3342" max="3581" width="11.42578125" style="1"/>
    <col min="3582" max="3582" width="8.85546875" style="1" customWidth="1"/>
    <col min="3583" max="3583" width="8.5703125" style="1" customWidth="1"/>
    <col min="3584" max="3584" width="25.140625" style="1" customWidth="1"/>
    <col min="3585" max="3585" width="20.42578125" style="1" customWidth="1"/>
    <col min="3586" max="3586" width="52" style="1" customWidth="1"/>
    <col min="3587" max="3587" width="17" style="1" customWidth="1"/>
    <col min="3588" max="3588" width="18.28515625" style="1" customWidth="1"/>
    <col min="3589" max="3590" width="0" style="1" hidden="1" customWidth="1"/>
    <col min="3591" max="3591" width="20.140625" style="1" customWidth="1"/>
    <col min="3592" max="3592" width="17.85546875" style="1" customWidth="1"/>
    <col min="3593" max="3593" width="17.5703125" style="1" customWidth="1"/>
    <col min="3594" max="3594" width="11.42578125" style="1"/>
    <col min="3595" max="3595" width="17.7109375" style="1" bestFit="1" customWidth="1"/>
    <col min="3596" max="3596" width="11.42578125" style="1"/>
    <col min="3597" max="3597" width="17.7109375" style="1" bestFit="1" customWidth="1"/>
    <col min="3598" max="3837" width="11.42578125" style="1"/>
    <col min="3838" max="3838" width="8.85546875" style="1" customWidth="1"/>
    <col min="3839" max="3839" width="8.5703125" style="1" customWidth="1"/>
    <col min="3840" max="3840" width="25.140625" style="1" customWidth="1"/>
    <col min="3841" max="3841" width="20.42578125" style="1" customWidth="1"/>
    <col min="3842" max="3842" width="52" style="1" customWidth="1"/>
    <col min="3843" max="3843" width="17" style="1" customWidth="1"/>
    <col min="3844" max="3844" width="18.28515625" style="1" customWidth="1"/>
    <col min="3845" max="3846" width="0" style="1" hidden="1" customWidth="1"/>
    <col min="3847" max="3847" width="20.140625" style="1" customWidth="1"/>
    <col min="3848" max="3848" width="17.85546875" style="1" customWidth="1"/>
    <col min="3849" max="3849" width="17.5703125" style="1" customWidth="1"/>
    <col min="3850" max="3850" width="11.42578125" style="1"/>
    <col min="3851" max="3851" width="17.7109375" style="1" bestFit="1" customWidth="1"/>
    <col min="3852" max="3852" width="11.42578125" style="1"/>
    <col min="3853" max="3853" width="17.7109375" style="1" bestFit="1" customWidth="1"/>
    <col min="3854" max="4093" width="11.42578125" style="1"/>
    <col min="4094" max="4094" width="8.85546875" style="1" customWidth="1"/>
    <col min="4095" max="4095" width="8.5703125" style="1" customWidth="1"/>
    <col min="4096" max="4096" width="25.140625" style="1" customWidth="1"/>
    <col min="4097" max="4097" width="20.42578125" style="1" customWidth="1"/>
    <col min="4098" max="4098" width="52" style="1" customWidth="1"/>
    <col min="4099" max="4099" width="17" style="1" customWidth="1"/>
    <col min="4100" max="4100" width="18.28515625" style="1" customWidth="1"/>
    <col min="4101" max="4102" width="0" style="1" hidden="1" customWidth="1"/>
    <col min="4103" max="4103" width="20.140625" style="1" customWidth="1"/>
    <col min="4104" max="4104" width="17.85546875" style="1" customWidth="1"/>
    <col min="4105" max="4105" width="17.5703125" style="1" customWidth="1"/>
    <col min="4106" max="4106" width="11.42578125" style="1"/>
    <col min="4107" max="4107" width="17.7109375" style="1" bestFit="1" customWidth="1"/>
    <col min="4108" max="4108" width="11.42578125" style="1"/>
    <col min="4109" max="4109" width="17.7109375" style="1" bestFit="1" customWidth="1"/>
    <col min="4110" max="4349" width="11.42578125" style="1"/>
    <col min="4350" max="4350" width="8.85546875" style="1" customWidth="1"/>
    <col min="4351" max="4351" width="8.5703125" style="1" customWidth="1"/>
    <col min="4352" max="4352" width="25.140625" style="1" customWidth="1"/>
    <col min="4353" max="4353" width="20.42578125" style="1" customWidth="1"/>
    <col min="4354" max="4354" width="52" style="1" customWidth="1"/>
    <col min="4355" max="4355" width="17" style="1" customWidth="1"/>
    <col min="4356" max="4356" width="18.28515625" style="1" customWidth="1"/>
    <col min="4357" max="4358" width="0" style="1" hidden="1" customWidth="1"/>
    <col min="4359" max="4359" width="20.140625" style="1" customWidth="1"/>
    <col min="4360" max="4360" width="17.85546875" style="1" customWidth="1"/>
    <col min="4361" max="4361" width="17.5703125" style="1" customWidth="1"/>
    <col min="4362" max="4362" width="11.42578125" style="1"/>
    <col min="4363" max="4363" width="17.7109375" style="1" bestFit="1" customWidth="1"/>
    <col min="4364" max="4364" width="11.42578125" style="1"/>
    <col min="4365" max="4365" width="17.7109375" style="1" bestFit="1" customWidth="1"/>
    <col min="4366" max="4605" width="11.42578125" style="1"/>
    <col min="4606" max="4606" width="8.85546875" style="1" customWidth="1"/>
    <col min="4607" max="4607" width="8.5703125" style="1" customWidth="1"/>
    <col min="4608" max="4608" width="25.140625" style="1" customWidth="1"/>
    <col min="4609" max="4609" width="20.42578125" style="1" customWidth="1"/>
    <col min="4610" max="4610" width="52" style="1" customWidth="1"/>
    <col min="4611" max="4611" width="17" style="1" customWidth="1"/>
    <col min="4612" max="4612" width="18.28515625" style="1" customWidth="1"/>
    <col min="4613" max="4614" width="0" style="1" hidden="1" customWidth="1"/>
    <col min="4615" max="4615" width="20.140625" style="1" customWidth="1"/>
    <col min="4616" max="4616" width="17.85546875" style="1" customWidth="1"/>
    <col min="4617" max="4617" width="17.5703125" style="1" customWidth="1"/>
    <col min="4618" max="4618" width="11.42578125" style="1"/>
    <col min="4619" max="4619" width="17.7109375" style="1" bestFit="1" customWidth="1"/>
    <col min="4620" max="4620" width="11.42578125" style="1"/>
    <col min="4621" max="4621" width="17.7109375" style="1" bestFit="1" customWidth="1"/>
    <col min="4622" max="4861" width="11.42578125" style="1"/>
    <col min="4862" max="4862" width="8.85546875" style="1" customWidth="1"/>
    <col min="4863" max="4863" width="8.5703125" style="1" customWidth="1"/>
    <col min="4864" max="4864" width="25.140625" style="1" customWidth="1"/>
    <col min="4865" max="4865" width="20.42578125" style="1" customWidth="1"/>
    <col min="4866" max="4866" width="52" style="1" customWidth="1"/>
    <col min="4867" max="4867" width="17" style="1" customWidth="1"/>
    <col min="4868" max="4868" width="18.28515625" style="1" customWidth="1"/>
    <col min="4869" max="4870" width="0" style="1" hidden="1" customWidth="1"/>
    <col min="4871" max="4871" width="20.140625" style="1" customWidth="1"/>
    <col min="4872" max="4872" width="17.85546875" style="1" customWidth="1"/>
    <col min="4873" max="4873" width="17.5703125" style="1" customWidth="1"/>
    <col min="4874" max="4874" width="11.42578125" style="1"/>
    <col min="4875" max="4875" width="17.7109375" style="1" bestFit="1" customWidth="1"/>
    <col min="4876" max="4876" width="11.42578125" style="1"/>
    <col min="4877" max="4877" width="17.7109375" style="1" bestFit="1" customWidth="1"/>
    <col min="4878" max="5117" width="11.42578125" style="1"/>
    <col min="5118" max="5118" width="8.85546875" style="1" customWidth="1"/>
    <col min="5119" max="5119" width="8.5703125" style="1" customWidth="1"/>
    <col min="5120" max="5120" width="25.140625" style="1" customWidth="1"/>
    <col min="5121" max="5121" width="20.42578125" style="1" customWidth="1"/>
    <col min="5122" max="5122" width="52" style="1" customWidth="1"/>
    <col min="5123" max="5123" width="17" style="1" customWidth="1"/>
    <col min="5124" max="5124" width="18.28515625" style="1" customWidth="1"/>
    <col min="5125" max="5126" width="0" style="1" hidden="1" customWidth="1"/>
    <col min="5127" max="5127" width="20.140625" style="1" customWidth="1"/>
    <col min="5128" max="5128" width="17.85546875" style="1" customWidth="1"/>
    <col min="5129" max="5129" width="17.5703125" style="1" customWidth="1"/>
    <col min="5130" max="5130" width="11.42578125" style="1"/>
    <col min="5131" max="5131" width="17.7109375" style="1" bestFit="1" customWidth="1"/>
    <col min="5132" max="5132" width="11.42578125" style="1"/>
    <col min="5133" max="5133" width="17.7109375" style="1" bestFit="1" customWidth="1"/>
    <col min="5134" max="5373" width="11.42578125" style="1"/>
    <col min="5374" max="5374" width="8.85546875" style="1" customWidth="1"/>
    <col min="5375" max="5375" width="8.5703125" style="1" customWidth="1"/>
    <col min="5376" max="5376" width="25.140625" style="1" customWidth="1"/>
    <col min="5377" max="5377" width="20.42578125" style="1" customWidth="1"/>
    <col min="5378" max="5378" width="52" style="1" customWidth="1"/>
    <col min="5379" max="5379" width="17" style="1" customWidth="1"/>
    <col min="5380" max="5380" width="18.28515625" style="1" customWidth="1"/>
    <col min="5381" max="5382" width="0" style="1" hidden="1" customWidth="1"/>
    <col min="5383" max="5383" width="20.140625" style="1" customWidth="1"/>
    <col min="5384" max="5384" width="17.85546875" style="1" customWidth="1"/>
    <col min="5385" max="5385" width="17.5703125" style="1" customWidth="1"/>
    <col min="5386" max="5386" width="11.42578125" style="1"/>
    <col min="5387" max="5387" width="17.7109375" style="1" bestFit="1" customWidth="1"/>
    <col min="5388" max="5388" width="11.42578125" style="1"/>
    <col min="5389" max="5389" width="17.7109375" style="1" bestFit="1" customWidth="1"/>
    <col min="5390" max="5629" width="11.42578125" style="1"/>
    <col min="5630" max="5630" width="8.85546875" style="1" customWidth="1"/>
    <col min="5631" max="5631" width="8.5703125" style="1" customWidth="1"/>
    <col min="5632" max="5632" width="25.140625" style="1" customWidth="1"/>
    <col min="5633" max="5633" width="20.42578125" style="1" customWidth="1"/>
    <col min="5634" max="5634" width="52" style="1" customWidth="1"/>
    <col min="5635" max="5635" width="17" style="1" customWidth="1"/>
    <col min="5636" max="5636" width="18.28515625" style="1" customWidth="1"/>
    <col min="5637" max="5638" width="0" style="1" hidden="1" customWidth="1"/>
    <col min="5639" max="5639" width="20.140625" style="1" customWidth="1"/>
    <col min="5640" max="5640" width="17.85546875" style="1" customWidth="1"/>
    <col min="5641" max="5641" width="17.5703125" style="1" customWidth="1"/>
    <col min="5642" max="5642" width="11.42578125" style="1"/>
    <col min="5643" max="5643" width="17.7109375" style="1" bestFit="1" customWidth="1"/>
    <col min="5644" max="5644" width="11.42578125" style="1"/>
    <col min="5645" max="5645" width="17.7109375" style="1" bestFit="1" customWidth="1"/>
    <col min="5646" max="5885" width="11.42578125" style="1"/>
    <col min="5886" max="5886" width="8.85546875" style="1" customWidth="1"/>
    <col min="5887" max="5887" width="8.5703125" style="1" customWidth="1"/>
    <col min="5888" max="5888" width="25.140625" style="1" customWidth="1"/>
    <col min="5889" max="5889" width="20.42578125" style="1" customWidth="1"/>
    <col min="5890" max="5890" width="52" style="1" customWidth="1"/>
    <col min="5891" max="5891" width="17" style="1" customWidth="1"/>
    <col min="5892" max="5892" width="18.28515625" style="1" customWidth="1"/>
    <col min="5893" max="5894" width="0" style="1" hidden="1" customWidth="1"/>
    <col min="5895" max="5895" width="20.140625" style="1" customWidth="1"/>
    <col min="5896" max="5896" width="17.85546875" style="1" customWidth="1"/>
    <col min="5897" max="5897" width="17.5703125" style="1" customWidth="1"/>
    <col min="5898" max="5898" width="11.42578125" style="1"/>
    <col min="5899" max="5899" width="17.7109375" style="1" bestFit="1" customWidth="1"/>
    <col min="5900" max="5900" width="11.42578125" style="1"/>
    <col min="5901" max="5901" width="17.7109375" style="1" bestFit="1" customWidth="1"/>
    <col min="5902" max="6141" width="11.42578125" style="1"/>
    <col min="6142" max="6142" width="8.85546875" style="1" customWidth="1"/>
    <col min="6143" max="6143" width="8.5703125" style="1" customWidth="1"/>
    <col min="6144" max="6144" width="25.140625" style="1" customWidth="1"/>
    <col min="6145" max="6145" width="20.42578125" style="1" customWidth="1"/>
    <col min="6146" max="6146" width="52" style="1" customWidth="1"/>
    <col min="6147" max="6147" width="17" style="1" customWidth="1"/>
    <col min="6148" max="6148" width="18.28515625" style="1" customWidth="1"/>
    <col min="6149" max="6150" width="0" style="1" hidden="1" customWidth="1"/>
    <col min="6151" max="6151" width="20.140625" style="1" customWidth="1"/>
    <col min="6152" max="6152" width="17.85546875" style="1" customWidth="1"/>
    <col min="6153" max="6153" width="17.5703125" style="1" customWidth="1"/>
    <col min="6154" max="6154" width="11.42578125" style="1"/>
    <col min="6155" max="6155" width="17.7109375" style="1" bestFit="1" customWidth="1"/>
    <col min="6156" max="6156" width="11.42578125" style="1"/>
    <col min="6157" max="6157" width="17.7109375" style="1" bestFit="1" customWidth="1"/>
    <col min="6158" max="6397" width="11.42578125" style="1"/>
    <col min="6398" max="6398" width="8.85546875" style="1" customWidth="1"/>
    <col min="6399" max="6399" width="8.5703125" style="1" customWidth="1"/>
    <col min="6400" max="6400" width="25.140625" style="1" customWidth="1"/>
    <col min="6401" max="6401" width="20.42578125" style="1" customWidth="1"/>
    <col min="6402" max="6402" width="52" style="1" customWidth="1"/>
    <col min="6403" max="6403" width="17" style="1" customWidth="1"/>
    <col min="6404" max="6404" width="18.28515625" style="1" customWidth="1"/>
    <col min="6405" max="6406" width="0" style="1" hidden="1" customWidth="1"/>
    <col min="6407" max="6407" width="20.140625" style="1" customWidth="1"/>
    <col min="6408" max="6408" width="17.85546875" style="1" customWidth="1"/>
    <col min="6409" max="6409" width="17.5703125" style="1" customWidth="1"/>
    <col min="6410" max="6410" width="11.42578125" style="1"/>
    <col min="6411" max="6411" width="17.7109375" style="1" bestFit="1" customWidth="1"/>
    <col min="6412" max="6412" width="11.42578125" style="1"/>
    <col min="6413" max="6413" width="17.7109375" style="1" bestFit="1" customWidth="1"/>
    <col min="6414" max="6653" width="11.42578125" style="1"/>
    <col min="6654" max="6654" width="8.85546875" style="1" customWidth="1"/>
    <col min="6655" max="6655" width="8.5703125" style="1" customWidth="1"/>
    <col min="6656" max="6656" width="25.140625" style="1" customWidth="1"/>
    <col min="6657" max="6657" width="20.42578125" style="1" customWidth="1"/>
    <col min="6658" max="6658" width="52" style="1" customWidth="1"/>
    <col min="6659" max="6659" width="17" style="1" customWidth="1"/>
    <col min="6660" max="6660" width="18.28515625" style="1" customWidth="1"/>
    <col min="6661" max="6662" width="0" style="1" hidden="1" customWidth="1"/>
    <col min="6663" max="6663" width="20.140625" style="1" customWidth="1"/>
    <col min="6664" max="6664" width="17.85546875" style="1" customWidth="1"/>
    <col min="6665" max="6665" width="17.5703125" style="1" customWidth="1"/>
    <col min="6666" max="6666" width="11.42578125" style="1"/>
    <col min="6667" max="6667" width="17.7109375" style="1" bestFit="1" customWidth="1"/>
    <col min="6668" max="6668" width="11.42578125" style="1"/>
    <col min="6669" max="6669" width="17.7109375" style="1" bestFit="1" customWidth="1"/>
    <col min="6670" max="6909" width="11.42578125" style="1"/>
    <col min="6910" max="6910" width="8.85546875" style="1" customWidth="1"/>
    <col min="6911" max="6911" width="8.5703125" style="1" customWidth="1"/>
    <col min="6912" max="6912" width="25.140625" style="1" customWidth="1"/>
    <col min="6913" max="6913" width="20.42578125" style="1" customWidth="1"/>
    <col min="6914" max="6914" width="52" style="1" customWidth="1"/>
    <col min="6915" max="6915" width="17" style="1" customWidth="1"/>
    <col min="6916" max="6916" width="18.28515625" style="1" customWidth="1"/>
    <col min="6917" max="6918" width="0" style="1" hidden="1" customWidth="1"/>
    <col min="6919" max="6919" width="20.140625" style="1" customWidth="1"/>
    <col min="6920" max="6920" width="17.85546875" style="1" customWidth="1"/>
    <col min="6921" max="6921" width="17.5703125" style="1" customWidth="1"/>
    <col min="6922" max="6922" width="11.42578125" style="1"/>
    <col min="6923" max="6923" width="17.7109375" style="1" bestFit="1" customWidth="1"/>
    <col min="6924" max="6924" width="11.42578125" style="1"/>
    <col min="6925" max="6925" width="17.7109375" style="1" bestFit="1" customWidth="1"/>
    <col min="6926" max="7165" width="11.42578125" style="1"/>
    <col min="7166" max="7166" width="8.85546875" style="1" customWidth="1"/>
    <col min="7167" max="7167" width="8.5703125" style="1" customWidth="1"/>
    <col min="7168" max="7168" width="25.140625" style="1" customWidth="1"/>
    <col min="7169" max="7169" width="20.42578125" style="1" customWidth="1"/>
    <col min="7170" max="7170" width="52" style="1" customWidth="1"/>
    <col min="7171" max="7171" width="17" style="1" customWidth="1"/>
    <col min="7172" max="7172" width="18.28515625" style="1" customWidth="1"/>
    <col min="7173" max="7174" width="0" style="1" hidden="1" customWidth="1"/>
    <col min="7175" max="7175" width="20.140625" style="1" customWidth="1"/>
    <col min="7176" max="7176" width="17.85546875" style="1" customWidth="1"/>
    <col min="7177" max="7177" width="17.5703125" style="1" customWidth="1"/>
    <col min="7178" max="7178" width="11.42578125" style="1"/>
    <col min="7179" max="7179" width="17.7109375" style="1" bestFit="1" customWidth="1"/>
    <col min="7180" max="7180" width="11.42578125" style="1"/>
    <col min="7181" max="7181" width="17.7109375" style="1" bestFit="1" customWidth="1"/>
    <col min="7182" max="7421" width="11.42578125" style="1"/>
    <col min="7422" max="7422" width="8.85546875" style="1" customWidth="1"/>
    <col min="7423" max="7423" width="8.5703125" style="1" customWidth="1"/>
    <col min="7424" max="7424" width="25.140625" style="1" customWidth="1"/>
    <col min="7425" max="7425" width="20.42578125" style="1" customWidth="1"/>
    <col min="7426" max="7426" width="52" style="1" customWidth="1"/>
    <col min="7427" max="7427" width="17" style="1" customWidth="1"/>
    <col min="7428" max="7428" width="18.28515625" style="1" customWidth="1"/>
    <col min="7429" max="7430" width="0" style="1" hidden="1" customWidth="1"/>
    <col min="7431" max="7431" width="20.140625" style="1" customWidth="1"/>
    <col min="7432" max="7432" width="17.85546875" style="1" customWidth="1"/>
    <col min="7433" max="7433" width="17.5703125" style="1" customWidth="1"/>
    <col min="7434" max="7434" width="11.42578125" style="1"/>
    <col min="7435" max="7435" width="17.7109375" style="1" bestFit="1" customWidth="1"/>
    <col min="7436" max="7436" width="11.42578125" style="1"/>
    <col min="7437" max="7437" width="17.7109375" style="1" bestFit="1" customWidth="1"/>
    <col min="7438" max="7677" width="11.42578125" style="1"/>
    <col min="7678" max="7678" width="8.85546875" style="1" customWidth="1"/>
    <col min="7679" max="7679" width="8.5703125" style="1" customWidth="1"/>
    <col min="7680" max="7680" width="25.140625" style="1" customWidth="1"/>
    <col min="7681" max="7681" width="20.42578125" style="1" customWidth="1"/>
    <col min="7682" max="7682" width="52" style="1" customWidth="1"/>
    <col min="7683" max="7683" width="17" style="1" customWidth="1"/>
    <col min="7684" max="7684" width="18.28515625" style="1" customWidth="1"/>
    <col min="7685" max="7686" width="0" style="1" hidden="1" customWidth="1"/>
    <col min="7687" max="7687" width="20.140625" style="1" customWidth="1"/>
    <col min="7688" max="7688" width="17.85546875" style="1" customWidth="1"/>
    <col min="7689" max="7689" width="17.5703125" style="1" customWidth="1"/>
    <col min="7690" max="7690" width="11.42578125" style="1"/>
    <col min="7691" max="7691" width="17.7109375" style="1" bestFit="1" customWidth="1"/>
    <col min="7692" max="7692" width="11.42578125" style="1"/>
    <col min="7693" max="7693" width="17.7109375" style="1" bestFit="1" customWidth="1"/>
    <col min="7694" max="7933" width="11.42578125" style="1"/>
    <col min="7934" max="7934" width="8.85546875" style="1" customWidth="1"/>
    <col min="7935" max="7935" width="8.5703125" style="1" customWidth="1"/>
    <col min="7936" max="7936" width="25.140625" style="1" customWidth="1"/>
    <col min="7937" max="7937" width="20.42578125" style="1" customWidth="1"/>
    <col min="7938" max="7938" width="52" style="1" customWidth="1"/>
    <col min="7939" max="7939" width="17" style="1" customWidth="1"/>
    <col min="7940" max="7940" width="18.28515625" style="1" customWidth="1"/>
    <col min="7941" max="7942" width="0" style="1" hidden="1" customWidth="1"/>
    <col min="7943" max="7943" width="20.140625" style="1" customWidth="1"/>
    <col min="7944" max="7944" width="17.85546875" style="1" customWidth="1"/>
    <col min="7945" max="7945" width="17.5703125" style="1" customWidth="1"/>
    <col min="7946" max="7946" width="11.42578125" style="1"/>
    <col min="7947" max="7947" width="17.7109375" style="1" bestFit="1" customWidth="1"/>
    <col min="7948" max="7948" width="11.42578125" style="1"/>
    <col min="7949" max="7949" width="17.7109375" style="1" bestFit="1" customWidth="1"/>
    <col min="7950" max="8189" width="11.42578125" style="1"/>
    <col min="8190" max="8190" width="8.85546875" style="1" customWidth="1"/>
    <col min="8191" max="8191" width="8.5703125" style="1" customWidth="1"/>
    <col min="8192" max="8192" width="25.140625" style="1" customWidth="1"/>
    <col min="8193" max="8193" width="20.42578125" style="1" customWidth="1"/>
    <col min="8194" max="8194" width="52" style="1" customWidth="1"/>
    <col min="8195" max="8195" width="17" style="1" customWidth="1"/>
    <col min="8196" max="8196" width="18.28515625" style="1" customWidth="1"/>
    <col min="8197" max="8198" width="0" style="1" hidden="1" customWidth="1"/>
    <col min="8199" max="8199" width="20.140625" style="1" customWidth="1"/>
    <col min="8200" max="8200" width="17.85546875" style="1" customWidth="1"/>
    <col min="8201" max="8201" width="17.5703125" style="1" customWidth="1"/>
    <col min="8202" max="8202" width="11.42578125" style="1"/>
    <col min="8203" max="8203" width="17.7109375" style="1" bestFit="1" customWidth="1"/>
    <col min="8204" max="8204" width="11.42578125" style="1"/>
    <col min="8205" max="8205" width="17.7109375" style="1" bestFit="1" customWidth="1"/>
    <col min="8206" max="8445" width="11.42578125" style="1"/>
    <col min="8446" max="8446" width="8.85546875" style="1" customWidth="1"/>
    <col min="8447" max="8447" width="8.5703125" style="1" customWidth="1"/>
    <col min="8448" max="8448" width="25.140625" style="1" customWidth="1"/>
    <col min="8449" max="8449" width="20.42578125" style="1" customWidth="1"/>
    <col min="8450" max="8450" width="52" style="1" customWidth="1"/>
    <col min="8451" max="8451" width="17" style="1" customWidth="1"/>
    <col min="8452" max="8452" width="18.28515625" style="1" customWidth="1"/>
    <col min="8453" max="8454" width="0" style="1" hidden="1" customWidth="1"/>
    <col min="8455" max="8455" width="20.140625" style="1" customWidth="1"/>
    <col min="8456" max="8456" width="17.85546875" style="1" customWidth="1"/>
    <col min="8457" max="8457" width="17.5703125" style="1" customWidth="1"/>
    <col min="8458" max="8458" width="11.42578125" style="1"/>
    <col min="8459" max="8459" width="17.7109375" style="1" bestFit="1" customWidth="1"/>
    <col min="8460" max="8460" width="11.42578125" style="1"/>
    <col min="8461" max="8461" width="17.7109375" style="1" bestFit="1" customWidth="1"/>
    <col min="8462" max="8701" width="11.42578125" style="1"/>
    <col min="8702" max="8702" width="8.85546875" style="1" customWidth="1"/>
    <col min="8703" max="8703" width="8.5703125" style="1" customWidth="1"/>
    <col min="8704" max="8704" width="25.140625" style="1" customWidth="1"/>
    <col min="8705" max="8705" width="20.42578125" style="1" customWidth="1"/>
    <col min="8706" max="8706" width="52" style="1" customWidth="1"/>
    <col min="8707" max="8707" width="17" style="1" customWidth="1"/>
    <col min="8708" max="8708" width="18.28515625" style="1" customWidth="1"/>
    <col min="8709" max="8710" width="0" style="1" hidden="1" customWidth="1"/>
    <col min="8711" max="8711" width="20.140625" style="1" customWidth="1"/>
    <col min="8712" max="8712" width="17.85546875" style="1" customWidth="1"/>
    <col min="8713" max="8713" width="17.5703125" style="1" customWidth="1"/>
    <col min="8714" max="8714" width="11.42578125" style="1"/>
    <col min="8715" max="8715" width="17.7109375" style="1" bestFit="1" customWidth="1"/>
    <col min="8716" max="8716" width="11.42578125" style="1"/>
    <col min="8717" max="8717" width="17.7109375" style="1" bestFit="1" customWidth="1"/>
    <col min="8718" max="8957" width="11.42578125" style="1"/>
    <col min="8958" max="8958" width="8.85546875" style="1" customWidth="1"/>
    <col min="8959" max="8959" width="8.5703125" style="1" customWidth="1"/>
    <col min="8960" max="8960" width="25.140625" style="1" customWidth="1"/>
    <col min="8961" max="8961" width="20.42578125" style="1" customWidth="1"/>
    <col min="8962" max="8962" width="52" style="1" customWidth="1"/>
    <col min="8963" max="8963" width="17" style="1" customWidth="1"/>
    <col min="8964" max="8964" width="18.28515625" style="1" customWidth="1"/>
    <col min="8965" max="8966" width="0" style="1" hidden="1" customWidth="1"/>
    <col min="8967" max="8967" width="20.140625" style="1" customWidth="1"/>
    <col min="8968" max="8968" width="17.85546875" style="1" customWidth="1"/>
    <col min="8969" max="8969" width="17.5703125" style="1" customWidth="1"/>
    <col min="8970" max="8970" width="11.42578125" style="1"/>
    <col min="8971" max="8971" width="17.7109375" style="1" bestFit="1" customWidth="1"/>
    <col min="8972" max="8972" width="11.42578125" style="1"/>
    <col min="8973" max="8973" width="17.7109375" style="1" bestFit="1" customWidth="1"/>
    <col min="8974" max="9213" width="11.42578125" style="1"/>
    <col min="9214" max="9214" width="8.85546875" style="1" customWidth="1"/>
    <col min="9215" max="9215" width="8.5703125" style="1" customWidth="1"/>
    <col min="9216" max="9216" width="25.140625" style="1" customWidth="1"/>
    <col min="9217" max="9217" width="20.42578125" style="1" customWidth="1"/>
    <col min="9218" max="9218" width="52" style="1" customWidth="1"/>
    <col min="9219" max="9219" width="17" style="1" customWidth="1"/>
    <col min="9220" max="9220" width="18.28515625" style="1" customWidth="1"/>
    <col min="9221" max="9222" width="0" style="1" hidden="1" customWidth="1"/>
    <col min="9223" max="9223" width="20.140625" style="1" customWidth="1"/>
    <col min="9224" max="9224" width="17.85546875" style="1" customWidth="1"/>
    <col min="9225" max="9225" width="17.5703125" style="1" customWidth="1"/>
    <col min="9226" max="9226" width="11.42578125" style="1"/>
    <col min="9227" max="9227" width="17.7109375" style="1" bestFit="1" customWidth="1"/>
    <col min="9228" max="9228" width="11.42578125" style="1"/>
    <col min="9229" max="9229" width="17.7109375" style="1" bestFit="1" customWidth="1"/>
    <col min="9230" max="9469" width="11.42578125" style="1"/>
    <col min="9470" max="9470" width="8.85546875" style="1" customWidth="1"/>
    <col min="9471" max="9471" width="8.5703125" style="1" customWidth="1"/>
    <col min="9472" max="9472" width="25.140625" style="1" customWidth="1"/>
    <col min="9473" max="9473" width="20.42578125" style="1" customWidth="1"/>
    <col min="9474" max="9474" width="52" style="1" customWidth="1"/>
    <col min="9475" max="9475" width="17" style="1" customWidth="1"/>
    <col min="9476" max="9476" width="18.28515625" style="1" customWidth="1"/>
    <col min="9477" max="9478" width="0" style="1" hidden="1" customWidth="1"/>
    <col min="9479" max="9479" width="20.140625" style="1" customWidth="1"/>
    <col min="9480" max="9480" width="17.85546875" style="1" customWidth="1"/>
    <col min="9481" max="9481" width="17.5703125" style="1" customWidth="1"/>
    <col min="9482" max="9482" width="11.42578125" style="1"/>
    <col min="9483" max="9483" width="17.7109375" style="1" bestFit="1" customWidth="1"/>
    <col min="9484" max="9484" width="11.42578125" style="1"/>
    <col min="9485" max="9485" width="17.7109375" style="1" bestFit="1" customWidth="1"/>
    <col min="9486" max="9725" width="11.42578125" style="1"/>
    <col min="9726" max="9726" width="8.85546875" style="1" customWidth="1"/>
    <col min="9727" max="9727" width="8.5703125" style="1" customWidth="1"/>
    <col min="9728" max="9728" width="25.140625" style="1" customWidth="1"/>
    <col min="9729" max="9729" width="20.42578125" style="1" customWidth="1"/>
    <col min="9730" max="9730" width="52" style="1" customWidth="1"/>
    <col min="9731" max="9731" width="17" style="1" customWidth="1"/>
    <col min="9732" max="9732" width="18.28515625" style="1" customWidth="1"/>
    <col min="9733" max="9734" width="0" style="1" hidden="1" customWidth="1"/>
    <col min="9735" max="9735" width="20.140625" style="1" customWidth="1"/>
    <col min="9736" max="9736" width="17.85546875" style="1" customWidth="1"/>
    <col min="9737" max="9737" width="17.5703125" style="1" customWidth="1"/>
    <col min="9738" max="9738" width="11.42578125" style="1"/>
    <col min="9739" max="9739" width="17.7109375" style="1" bestFit="1" customWidth="1"/>
    <col min="9740" max="9740" width="11.42578125" style="1"/>
    <col min="9741" max="9741" width="17.7109375" style="1" bestFit="1" customWidth="1"/>
    <col min="9742" max="9981" width="11.42578125" style="1"/>
    <col min="9982" max="9982" width="8.85546875" style="1" customWidth="1"/>
    <col min="9983" max="9983" width="8.5703125" style="1" customWidth="1"/>
    <col min="9984" max="9984" width="25.140625" style="1" customWidth="1"/>
    <col min="9985" max="9985" width="20.42578125" style="1" customWidth="1"/>
    <col min="9986" max="9986" width="52" style="1" customWidth="1"/>
    <col min="9987" max="9987" width="17" style="1" customWidth="1"/>
    <col min="9988" max="9988" width="18.28515625" style="1" customWidth="1"/>
    <col min="9989" max="9990" width="0" style="1" hidden="1" customWidth="1"/>
    <col min="9991" max="9991" width="20.140625" style="1" customWidth="1"/>
    <col min="9992" max="9992" width="17.85546875" style="1" customWidth="1"/>
    <col min="9993" max="9993" width="17.5703125" style="1" customWidth="1"/>
    <col min="9994" max="9994" width="11.42578125" style="1"/>
    <col min="9995" max="9995" width="17.7109375" style="1" bestFit="1" customWidth="1"/>
    <col min="9996" max="9996" width="11.42578125" style="1"/>
    <col min="9997" max="9997" width="17.7109375" style="1" bestFit="1" customWidth="1"/>
    <col min="9998" max="10237" width="11.42578125" style="1"/>
    <col min="10238" max="10238" width="8.85546875" style="1" customWidth="1"/>
    <col min="10239" max="10239" width="8.5703125" style="1" customWidth="1"/>
    <col min="10240" max="10240" width="25.140625" style="1" customWidth="1"/>
    <col min="10241" max="10241" width="20.42578125" style="1" customWidth="1"/>
    <col min="10242" max="10242" width="52" style="1" customWidth="1"/>
    <col min="10243" max="10243" width="17" style="1" customWidth="1"/>
    <col min="10244" max="10244" width="18.28515625" style="1" customWidth="1"/>
    <col min="10245" max="10246" width="0" style="1" hidden="1" customWidth="1"/>
    <col min="10247" max="10247" width="20.140625" style="1" customWidth="1"/>
    <col min="10248" max="10248" width="17.85546875" style="1" customWidth="1"/>
    <col min="10249" max="10249" width="17.5703125" style="1" customWidth="1"/>
    <col min="10250" max="10250" width="11.42578125" style="1"/>
    <col min="10251" max="10251" width="17.7109375" style="1" bestFit="1" customWidth="1"/>
    <col min="10252" max="10252" width="11.42578125" style="1"/>
    <col min="10253" max="10253" width="17.7109375" style="1" bestFit="1" customWidth="1"/>
    <col min="10254" max="10493" width="11.42578125" style="1"/>
    <col min="10494" max="10494" width="8.85546875" style="1" customWidth="1"/>
    <col min="10495" max="10495" width="8.5703125" style="1" customWidth="1"/>
    <col min="10496" max="10496" width="25.140625" style="1" customWidth="1"/>
    <col min="10497" max="10497" width="20.42578125" style="1" customWidth="1"/>
    <col min="10498" max="10498" width="52" style="1" customWidth="1"/>
    <col min="10499" max="10499" width="17" style="1" customWidth="1"/>
    <col min="10500" max="10500" width="18.28515625" style="1" customWidth="1"/>
    <col min="10501" max="10502" width="0" style="1" hidden="1" customWidth="1"/>
    <col min="10503" max="10503" width="20.140625" style="1" customWidth="1"/>
    <col min="10504" max="10504" width="17.85546875" style="1" customWidth="1"/>
    <col min="10505" max="10505" width="17.5703125" style="1" customWidth="1"/>
    <col min="10506" max="10506" width="11.42578125" style="1"/>
    <col min="10507" max="10507" width="17.7109375" style="1" bestFit="1" customWidth="1"/>
    <col min="10508" max="10508" width="11.42578125" style="1"/>
    <col min="10509" max="10509" width="17.7109375" style="1" bestFit="1" customWidth="1"/>
    <col min="10510" max="10749" width="11.42578125" style="1"/>
    <col min="10750" max="10750" width="8.85546875" style="1" customWidth="1"/>
    <col min="10751" max="10751" width="8.5703125" style="1" customWidth="1"/>
    <col min="10752" max="10752" width="25.140625" style="1" customWidth="1"/>
    <col min="10753" max="10753" width="20.42578125" style="1" customWidth="1"/>
    <col min="10754" max="10754" width="52" style="1" customWidth="1"/>
    <col min="10755" max="10755" width="17" style="1" customWidth="1"/>
    <col min="10756" max="10756" width="18.28515625" style="1" customWidth="1"/>
    <col min="10757" max="10758" width="0" style="1" hidden="1" customWidth="1"/>
    <col min="10759" max="10759" width="20.140625" style="1" customWidth="1"/>
    <col min="10760" max="10760" width="17.85546875" style="1" customWidth="1"/>
    <col min="10761" max="10761" width="17.5703125" style="1" customWidth="1"/>
    <col min="10762" max="10762" width="11.42578125" style="1"/>
    <col min="10763" max="10763" width="17.7109375" style="1" bestFit="1" customWidth="1"/>
    <col min="10764" max="10764" width="11.42578125" style="1"/>
    <col min="10765" max="10765" width="17.7109375" style="1" bestFit="1" customWidth="1"/>
    <col min="10766" max="11005" width="11.42578125" style="1"/>
    <col min="11006" max="11006" width="8.85546875" style="1" customWidth="1"/>
    <col min="11007" max="11007" width="8.5703125" style="1" customWidth="1"/>
    <col min="11008" max="11008" width="25.140625" style="1" customWidth="1"/>
    <col min="11009" max="11009" width="20.42578125" style="1" customWidth="1"/>
    <col min="11010" max="11010" width="52" style="1" customWidth="1"/>
    <col min="11011" max="11011" width="17" style="1" customWidth="1"/>
    <col min="11012" max="11012" width="18.28515625" style="1" customWidth="1"/>
    <col min="11013" max="11014" width="0" style="1" hidden="1" customWidth="1"/>
    <col min="11015" max="11015" width="20.140625" style="1" customWidth="1"/>
    <col min="11016" max="11016" width="17.85546875" style="1" customWidth="1"/>
    <col min="11017" max="11017" width="17.5703125" style="1" customWidth="1"/>
    <col min="11018" max="11018" width="11.42578125" style="1"/>
    <col min="11019" max="11019" width="17.7109375" style="1" bestFit="1" customWidth="1"/>
    <col min="11020" max="11020" width="11.42578125" style="1"/>
    <col min="11021" max="11021" width="17.7109375" style="1" bestFit="1" customWidth="1"/>
    <col min="11022" max="11261" width="11.42578125" style="1"/>
    <col min="11262" max="11262" width="8.85546875" style="1" customWidth="1"/>
    <col min="11263" max="11263" width="8.5703125" style="1" customWidth="1"/>
    <col min="11264" max="11264" width="25.140625" style="1" customWidth="1"/>
    <col min="11265" max="11265" width="20.42578125" style="1" customWidth="1"/>
    <col min="11266" max="11266" width="52" style="1" customWidth="1"/>
    <col min="11267" max="11267" width="17" style="1" customWidth="1"/>
    <col min="11268" max="11268" width="18.28515625" style="1" customWidth="1"/>
    <col min="11269" max="11270" width="0" style="1" hidden="1" customWidth="1"/>
    <col min="11271" max="11271" width="20.140625" style="1" customWidth="1"/>
    <col min="11272" max="11272" width="17.85546875" style="1" customWidth="1"/>
    <col min="11273" max="11273" width="17.5703125" style="1" customWidth="1"/>
    <col min="11274" max="11274" width="11.42578125" style="1"/>
    <col min="11275" max="11275" width="17.7109375" style="1" bestFit="1" customWidth="1"/>
    <col min="11276" max="11276" width="11.42578125" style="1"/>
    <col min="11277" max="11277" width="17.7109375" style="1" bestFit="1" customWidth="1"/>
    <col min="11278" max="11517" width="11.42578125" style="1"/>
    <col min="11518" max="11518" width="8.85546875" style="1" customWidth="1"/>
    <col min="11519" max="11519" width="8.5703125" style="1" customWidth="1"/>
    <col min="11520" max="11520" width="25.140625" style="1" customWidth="1"/>
    <col min="11521" max="11521" width="20.42578125" style="1" customWidth="1"/>
    <col min="11522" max="11522" width="52" style="1" customWidth="1"/>
    <col min="11523" max="11523" width="17" style="1" customWidth="1"/>
    <col min="11524" max="11524" width="18.28515625" style="1" customWidth="1"/>
    <col min="11525" max="11526" width="0" style="1" hidden="1" customWidth="1"/>
    <col min="11527" max="11527" width="20.140625" style="1" customWidth="1"/>
    <col min="11528" max="11528" width="17.85546875" style="1" customWidth="1"/>
    <col min="11529" max="11529" width="17.5703125" style="1" customWidth="1"/>
    <col min="11530" max="11530" width="11.42578125" style="1"/>
    <col min="11531" max="11531" width="17.7109375" style="1" bestFit="1" customWidth="1"/>
    <col min="11532" max="11532" width="11.42578125" style="1"/>
    <col min="11533" max="11533" width="17.7109375" style="1" bestFit="1" customWidth="1"/>
    <col min="11534" max="11773" width="11.42578125" style="1"/>
    <col min="11774" max="11774" width="8.85546875" style="1" customWidth="1"/>
    <col min="11775" max="11775" width="8.5703125" style="1" customWidth="1"/>
    <col min="11776" max="11776" width="25.140625" style="1" customWidth="1"/>
    <col min="11777" max="11777" width="20.42578125" style="1" customWidth="1"/>
    <col min="11778" max="11778" width="52" style="1" customWidth="1"/>
    <col min="11779" max="11779" width="17" style="1" customWidth="1"/>
    <col min="11780" max="11780" width="18.28515625" style="1" customWidth="1"/>
    <col min="11781" max="11782" width="0" style="1" hidden="1" customWidth="1"/>
    <col min="11783" max="11783" width="20.140625" style="1" customWidth="1"/>
    <col min="11784" max="11784" width="17.85546875" style="1" customWidth="1"/>
    <col min="11785" max="11785" width="17.5703125" style="1" customWidth="1"/>
    <col min="11786" max="11786" width="11.42578125" style="1"/>
    <col min="11787" max="11787" width="17.7109375" style="1" bestFit="1" customWidth="1"/>
    <col min="11788" max="11788" width="11.42578125" style="1"/>
    <col min="11789" max="11789" width="17.7109375" style="1" bestFit="1" customWidth="1"/>
    <col min="11790" max="12029" width="11.42578125" style="1"/>
    <col min="12030" max="12030" width="8.85546875" style="1" customWidth="1"/>
    <col min="12031" max="12031" width="8.5703125" style="1" customWidth="1"/>
    <col min="12032" max="12032" width="25.140625" style="1" customWidth="1"/>
    <col min="12033" max="12033" width="20.42578125" style="1" customWidth="1"/>
    <col min="12034" max="12034" width="52" style="1" customWidth="1"/>
    <col min="12035" max="12035" width="17" style="1" customWidth="1"/>
    <col min="12036" max="12036" width="18.28515625" style="1" customWidth="1"/>
    <col min="12037" max="12038" width="0" style="1" hidden="1" customWidth="1"/>
    <col min="12039" max="12039" width="20.140625" style="1" customWidth="1"/>
    <col min="12040" max="12040" width="17.85546875" style="1" customWidth="1"/>
    <col min="12041" max="12041" width="17.5703125" style="1" customWidth="1"/>
    <col min="12042" max="12042" width="11.42578125" style="1"/>
    <col min="12043" max="12043" width="17.7109375" style="1" bestFit="1" customWidth="1"/>
    <col min="12044" max="12044" width="11.42578125" style="1"/>
    <col min="12045" max="12045" width="17.7109375" style="1" bestFit="1" customWidth="1"/>
    <col min="12046" max="12285" width="11.42578125" style="1"/>
    <col min="12286" max="12286" width="8.85546875" style="1" customWidth="1"/>
    <col min="12287" max="12287" width="8.5703125" style="1" customWidth="1"/>
    <col min="12288" max="12288" width="25.140625" style="1" customWidth="1"/>
    <col min="12289" max="12289" width="20.42578125" style="1" customWidth="1"/>
    <col min="12290" max="12290" width="52" style="1" customWidth="1"/>
    <col min="12291" max="12291" width="17" style="1" customWidth="1"/>
    <col min="12292" max="12292" width="18.28515625" style="1" customWidth="1"/>
    <col min="12293" max="12294" width="0" style="1" hidden="1" customWidth="1"/>
    <col min="12295" max="12295" width="20.140625" style="1" customWidth="1"/>
    <col min="12296" max="12296" width="17.85546875" style="1" customWidth="1"/>
    <col min="12297" max="12297" width="17.5703125" style="1" customWidth="1"/>
    <col min="12298" max="12298" width="11.42578125" style="1"/>
    <col min="12299" max="12299" width="17.7109375" style="1" bestFit="1" customWidth="1"/>
    <col min="12300" max="12300" width="11.42578125" style="1"/>
    <col min="12301" max="12301" width="17.7109375" style="1" bestFit="1" customWidth="1"/>
    <col min="12302" max="12541" width="11.42578125" style="1"/>
    <col min="12542" max="12542" width="8.85546875" style="1" customWidth="1"/>
    <col min="12543" max="12543" width="8.5703125" style="1" customWidth="1"/>
    <col min="12544" max="12544" width="25.140625" style="1" customWidth="1"/>
    <col min="12545" max="12545" width="20.42578125" style="1" customWidth="1"/>
    <col min="12546" max="12546" width="52" style="1" customWidth="1"/>
    <col min="12547" max="12547" width="17" style="1" customWidth="1"/>
    <col min="12548" max="12548" width="18.28515625" style="1" customWidth="1"/>
    <col min="12549" max="12550" width="0" style="1" hidden="1" customWidth="1"/>
    <col min="12551" max="12551" width="20.140625" style="1" customWidth="1"/>
    <col min="12552" max="12552" width="17.85546875" style="1" customWidth="1"/>
    <col min="12553" max="12553" width="17.5703125" style="1" customWidth="1"/>
    <col min="12554" max="12554" width="11.42578125" style="1"/>
    <col min="12555" max="12555" width="17.7109375" style="1" bestFit="1" customWidth="1"/>
    <col min="12556" max="12556" width="11.42578125" style="1"/>
    <col min="12557" max="12557" width="17.7109375" style="1" bestFit="1" customWidth="1"/>
    <col min="12558" max="12797" width="11.42578125" style="1"/>
    <col min="12798" max="12798" width="8.85546875" style="1" customWidth="1"/>
    <col min="12799" max="12799" width="8.5703125" style="1" customWidth="1"/>
    <col min="12800" max="12800" width="25.140625" style="1" customWidth="1"/>
    <col min="12801" max="12801" width="20.42578125" style="1" customWidth="1"/>
    <col min="12802" max="12802" width="52" style="1" customWidth="1"/>
    <col min="12803" max="12803" width="17" style="1" customWidth="1"/>
    <col min="12804" max="12804" width="18.28515625" style="1" customWidth="1"/>
    <col min="12805" max="12806" width="0" style="1" hidden="1" customWidth="1"/>
    <col min="12807" max="12807" width="20.140625" style="1" customWidth="1"/>
    <col min="12808" max="12808" width="17.85546875" style="1" customWidth="1"/>
    <col min="12809" max="12809" width="17.5703125" style="1" customWidth="1"/>
    <col min="12810" max="12810" width="11.42578125" style="1"/>
    <col min="12811" max="12811" width="17.7109375" style="1" bestFit="1" customWidth="1"/>
    <col min="12812" max="12812" width="11.42578125" style="1"/>
    <col min="12813" max="12813" width="17.7109375" style="1" bestFit="1" customWidth="1"/>
    <col min="12814" max="13053" width="11.42578125" style="1"/>
    <col min="13054" max="13054" width="8.85546875" style="1" customWidth="1"/>
    <col min="13055" max="13055" width="8.5703125" style="1" customWidth="1"/>
    <col min="13056" max="13056" width="25.140625" style="1" customWidth="1"/>
    <col min="13057" max="13057" width="20.42578125" style="1" customWidth="1"/>
    <col min="13058" max="13058" width="52" style="1" customWidth="1"/>
    <col min="13059" max="13059" width="17" style="1" customWidth="1"/>
    <col min="13060" max="13060" width="18.28515625" style="1" customWidth="1"/>
    <col min="13061" max="13062" width="0" style="1" hidden="1" customWidth="1"/>
    <col min="13063" max="13063" width="20.140625" style="1" customWidth="1"/>
    <col min="13064" max="13064" width="17.85546875" style="1" customWidth="1"/>
    <col min="13065" max="13065" width="17.5703125" style="1" customWidth="1"/>
    <col min="13066" max="13066" width="11.42578125" style="1"/>
    <col min="13067" max="13067" width="17.7109375" style="1" bestFit="1" customWidth="1"/>
    <col min="13068" max="13068" width="11.42578125" style="1"/>
    <col min="13069" max="13069" width="17.7109375" style="1" bestFit="1" customWidth="1"/>
    <col min="13070" max="13309" width="11.42578125" style="1"/>
    <col min="13310" max="13310" width="8.85546875" style="1" customWidth="1"/>
    <col min="13311" max="13311" width="8.5703125" style="1" customWidth="1"/>
    <col min="13312" max="13312" width="25.140625" style="1" customWidth="1"/>
    <col min="13313" max="13313" width="20.42578125" style="1" customWidth="1"/>
    <col min="13314" max="13314" width="52" style="1" customWidth="1"/>
    <col min="13315" max="13315" width="17" style="1" customWidth="1"/>
    <col min="13316" max="13316" width="18.28515625" style="1" customWidth="1"/>
    <col min="13317" max="13318" width="0" style="1" hidden="1" customWidth="1"/>
    <col min="13319" max="13319" width="20.140625" style="1" customWidth="1"/>
    <col min="13320" max="13320" width="17.85546875" style="1" customWidth="1"/>
    <col min="13321" max="13321" width="17.5703125" style="1" customWidth="1"/>
    <col min="13322" max="13322" width="11.42578125" style="1"/>
    <col min="13323" max="13323" width="17.7109375" style="1" bestFit="1" customWidth="1"/>
    <col min="13324" max="13324" width="11.42578125" style="1"/>
    <col min="13325" max="13325" width="17.7109375" style="1" bestFit="1" customWidth="1"/>
    <col min="13326" max="13565" width="11.42578125" style="1"/>
    <col min="13566" max="13566" width="8.85546875" style="1" customWidth="1"/>
    <col min="13567" max="13567" width="8.5703125" style="1" customWidth="1"/>
    <col min="13568" max="13568" width="25.140625" style="1" customWidth="1"/>
    <col min="13569" max="13569" width="20.42578125" style="1" customWidth="1"/>
    <col min="13570" max="13570" width="52" style="1" customWidth="1"/>
    <col min="13571" max="13571" width="17" style="1" customWidth="1"/>
    <col min="13572" max="13572" width="18.28515625" style="1" customWidth="1"/>
    <col min="13573" max="13574" width="0" style="1" hidden="1" customWidth="1"/>
    <col min="13575" max="13575" width="20.140625" style="1" customWidth="1"/>
    <col min="13576" max="13576" width="17.85546875" style="1" customWidth="1"/>
    <col min="13577" max="13577" width="17.5703125" style="1" customWidth="1"/>
    <col min="13578" max="13578" width="11.42578125" style="1"/>
    <col min="13579" max="13579" width="17.7109375" style="1" bestFit="1" customWidth="1"/>
    <col min="13580" max="13580" width="11.42578125" style="1"/>
    <col min="13581" max="13581" width="17.7109375" style="1" bestFit="1" customWidth="1"/>
    <col min="13582" max="13821" width="11.42578125" style="1"/>
    <col min="13822" max="13822" width="8.85546875" style="1" customWidth="1"/>
    <col min="13823" max="13823" width="8.5703125" style="1" customWidth="1"/>
    <col min="13824" max="13824" width="25.140625" style="1" customWidth="1"/>
    <col min="13825" max="13825" width="20.42578125" style="1" customWidth="1"/>
    <col min="13826" max="13826" width="52" style="1" customWidth="1"/>
    <col min="13827" max="13827" width="17" style="1" customWidth="1"/>
    <col min="13828" max="13828" width="18.28515625" style="1" customWidth="1"/>
    <col min="13829" max="13830" width="0" style="1" hidden="1" customWidth="1"/>
    <col min="13831" max="13831" width="20.140625" style="1" customWidth="1"/>
    <col min="13832" max="13832" width="17.85546875" style="1" customWidth="1"/>
    <col min="13833" max="13833" width="17.5703125" style="1" customWidth="1"/>
    <col min="13834" max="13834" width="11.42578125" style="1"/>
    <col min="13835" max="13835" width="17.7109375" style="1" bestFit="1" customWidth="1"/>
    <col min="13836" max="13836" width="11.42578125" style="1"/>
    <col min="13837" max="13837" width="17.7109375" style="1" bestFit="1" customWidth="1"/>
    <col min="13838" max="14077" width="11.42578125" style="1"/>
    <col min="14078" max="14078" width="8.85546875" style="1" customWidth="1"/>
    <col min="14079" max="14079" width="8.5703125" style="1" customWidth="1"/>
    <col min="14080" max="14080" width="25.140625" style="1" customWidth="1"/>
    <col min="14081" max="14081" width="20.42578125" style="1" customWidth="1"/>
    <col min="14082" max="14082" width="52" style="1" customWidth="1"/>
    <col min="14083" max="14083" width="17" style="1" customWidth="1"/>
    <col min="14084" max="14084" width="18.28515625" style="1" customWidth="1"/>
    <col min="14085" max="14086" width="0" style="1" hidden="1" customWidth="1"/>
    <col min="14087" max="14087" width="20.140625" style="1" customWidth="1"/>
    <col min="14088" max="14088" width="17.85546875" style="1" customWidth="1"/>
    <col min="14089" max="14089" width="17.5703125" style="1" customWidth="1"/>
    <col min="14090" max="14090" width="11.42578125" style="1"/>
    <col min="14091" max="14091" width="17.7109375" style="1" bestFit="1" customWidth="1"/>
    <col min="14092" max="14092" width="11.42578125" style="1"/>
    <col min="14093" max="14093" width="17.7109375" style="1" bestFit="1" customWidth="1"/>
    <col min="14094" max="14333" width="11.42578125" style="1"/>
    <col min="14334" max="14334" width="8.85546875" style="1" customWidth="1"/>
    <col min="14335" max="14335" width="8.5703125" style="1" customWidth="1"/>
    <col min="14336" max="14336" width="25.140625" style="1" customWidth="1"/>
    <col min="14337" max="14337" width="20.42578125" style="1" customWidth="1"/>
    <col min="14338" max="14338" width="52" style="1" customWidth="1"/>
    <col min="14339" max="14339" width="17" style="1" customWidth="1"/>
    <col min="14340" max="14340" width="18.28515625" style="1" customWidth="1"/>
    <col min="14341" max="14342" width="0" style="1" hidden="1" customWidth="1"/>
    <col min="14343" max="14343" width="20.140625" style="1" customWidth="1"/>
    <col min="14344" max="14344" width="17.85546875" style="1" customWidth="1"/>
    <col min="14345" max="14345" width="17.5703125" style="1" customWidth="1"/>
    <col min="14346" max="14346" width="11.42578125" style="1"/>
    <col min="14347" max="14347" width="17.7109375" style="1" bestFit="1" customWidth="1"/>
    <col min="14348" max="14348" width="11.42578125" style="1"/>
    <col min="14349" max="14349" width="17.7109375" style="1" bestFit="1" customWidth="1"/>
    <col min="14350" max="14589" width="11.42578125" style="1"/>
    <col min="14590" max="14590" width="8.85546875" style="1" customWidth="1"/>
    <col min="14591" max="14591" width="8.5703125" style="1" customWidth="1"/>
    <col min="14592" max="14592" width="25.140625" style="1" customWidth="1"/>
    <col min="14593" max="14593" width="20.42578125" style="1" customWidth="1"/>
    <col min="14594" max="14594" width="52" style="1" customWidth="1"/>
    <col min="14595" max="14595" width="17" style="1" customWidth="1"/>
    <col min="14596" max="14596" width="18.28515625" style="1" customWidth="1"/>
    <col min="14597" max="14598" width="0" style="1" hidden="1" customWidth="1"/>
    <col min="14599" max="14599" width="20.140625" style="1" customWidth="1"/>
    <col min="14600" max="14600" width="17.85546875" style="1" customWidth="1"/>
    <col min="14601" max="14601" width="17.5703125" style="1" customWidth="1"/>
    <col min="14602" max="14602" width="11.42578125" style="1"/>
    <col min="14603" max="14603" width="17.7109375" style="1" bestFit="1" customWidth="1"/>
    <col min="14604" max="14604" width="11.42578125" style="1"/>
    <col min="14605" max="14605" width="17.7109375" style="1" bestFit="1" customWidth="1"/>
    <col min="14606" max="14845" width="11.42578125" style="1"/>
    <col min="14846" max="14846" width="8.85546875" style="1" customWidth="1"/>
    <col min="14847" max="14847" width="8.5703125" style="1" customWidth="1"/>
    <col min="14848" max="14848" width="25.140625" style="1" customWidth="1"/>
    <col min="14849" max="14849" width="20.42578125" style="1" customWidth="1"/>
    <col min="14850" max="14850" width="52" style="1" customWidth="1"/>
    <col min="14851" max="14851" width="17" style="1" customWidth="1"/>
    <col min="14852" max="14852" width="18.28515625" style="1" customWidth="1"/>
    <col min="14853" max="14854" width="0" style="1" hidden="1" customWidth="1"/>
    <col min="14855" max="14855" width="20.140625" style="1" customWidth="1"/>
    <col min="14856" max="14856" width="17.85546875" style="1" customWidth="1"/>
    <col min="14857" max="14857" width="17.5703125" style="1" customWidth="1"/>
    <col min="14858" max="14858" width="11.42578125" style="1"/>
    <col min="14859" max="14859" width="17.7109375" style="1" bestFit="1" customWidth="1"/>
    <col min="14860" max="14860" width="11.42578125" style="1"/>
    <col min="14861" max="14861" width="17.7109375" style="1" bestFit="1" customWidth="1"/>
    <col min="14862" max="15101" width="11.42578125" style="1"/>
    <col min="15102" max="15102" width="8.85546875" style="1" customWidth="1"/>
    <col min="15103" max="15103" width="8.5703125" style="1" customWidth="1"/>
    <col min="15104" max="15104" width="25.140625" style="1" customWidth="1"/>
    <col min="15105" max="15105" width="20.42578125" style="1" customWidth="1"/>
    <col min="15106" max="15106" width="52" style="1" customWidth="1"/>
    <col min="15107" max="15107" width="17" style="1" customWidth="1"/>
    <col min="15108" max="15108" width="18.28515625" style="1" customWidth="1"/>
    <col min="15109" max="15110" width="0" style="1" hidden="1" customWidth="1"/>
    <col min="15111" max="15111" width="20.140625" style="1" customWidth="1"/>
    <col min="15112" max="15112" width="17.85546875" style="1" customWidth="1"/>
    <col min="15113" max="15113" width="17.5703125" style="1" customWidth="1"/>
    <col min="15114" max="15114" width="11.42578125" style="1"/>
    <col min="15115" max="15115" width="17.7109375" style="1" bestFit="1" customWidth="1"/>
    <col min="15116" max="15116" width="11.42578125" style="1"/>
    <col min="15117" max="15117" width="17.7109375" style="1" bestFit="1" customWidth="1"/>
    <col min="15118" max="15357" width="11.42578125" style="1"/>
    <col min="15358" max="15358" width="8.85546875" style="1" customWidth="1"/>
    <col min="15359" max="15359" width="8.5703125" style="1" customWidth="1"/>
    <col min="15360" max="15360" width="25.140625" style="1" customWidth="1"/>
    <col min="15361" max="15361" width="20.42578125" style="1" customWidth="1"/>
    <col min="15362" max="15362" width="52" style="1" customWidth="1"/>
    <col min="15363" max="15363" width="17" style="1" customWidth="1"/>
    <col min="15364" max="15364" width="18.28515625" style="1" customWidth="1"/>
    <col min="15365" max="15366" width="0" style="1" hidden="1" customWidth="1"/>
    <col min="15367" max="15367" width="20.140625" style="1" customWidth="1"/>
    <col min="15368" max="15368" width="17.85546875" style="1" customWidth="1"/>
    <col min="15369" max="15369" width="17.5703125" style="1" customWidth="1"/>
    <col min="15370" max="15370" width="11.42578125" style="1"/>
    <col min="15371" max="15371" width="17.7109375" style="1" bestFit="1" customWidth="1"/>
    <col min="15372" max="15372" width="11.42578125" style="1"/>
    <col min="15373" max="15373" width="17.7109375" style="1" bestFit="1" customWidth="1"/>
    <col min="15374" max="15613" width="11.42578125" style="1"/>
    <col min="15614" max="15614" width="8.85546875" style="1" customWidth="1"/>
    <col min="15615" max="15615" width="8.5703125" style="1" customWidth="1"/>
    <col min="15616" max="15616" width="25.140625" style="1" customWidth="1"/>
    <col min="15617" max="15617" width="20.42578125" style="1" customWidth="1"/>
    <col min="15618" max="15618" width="52" style="1" customWidth="1"/>
    <col min="15619" max="15619" width="17" style="1" customWidth="1"/>
    <col min="15620" max="15620" width="18.28515625" style="1" customWidth="1"/>
    <col min="15621" max="15622" width="0" style="1" hidden="1" customWidth="1"/>
    <col min="15623" max="15623" width="20.140625" style="1" customWidth="1"/>
    <col min="15624" max="15624" width="17.85546875" style="1" customWidth="1"/>
    <col min="15625" max="15625" width="17.5703125" style="1" customWidth="1"/>
    <col min="15626" max="15626" width="11.42578125" style="1"/>
    <col min="15627" max="15627" width="17.7109375" style="1" bestFit="1" customWidth="1"/>
    <col min="15628" max="15628" width="11.42578125" style="1"/>
    <col min="15629" max="15629" width="17.7109375" style="1" bestFit="1" customWidth="1"/>
    <col min="15630" max="15869" width="11.42578125" style="1"/>
    <col min="15870" max="15870" width="8.85546875" style="1" customWidth="1"/>
    <col min="15871" max="15871" width="8.5703125" style="1" customWidth="1"/>
    <col min="15872" max="15872" width="25.140625" style="1" customWidth="1"/>
    <col min="15873" max="15873" width="20.42578125" style="1" customWidth="1"/>
    <col min="15874" max="15874" width="52" style="1" customWidth="1"/>
    <col min="15875" max="15875" width="17" style="1" customWidth="1"/>
    <col min="15876" max="15876" width="18.28515625" style="1" customWidth="1"/>
    <col min="15877" max="15878" width="0" style="1" hidden="1" customWidth="1"/>
    <col min="15879" max="15879" width="20.140625" style="1" customWidth="1"/>
    <col min="15880" max="15880" width="17.85546875" style="1" customWidth="1"/>
    <col min="15881" max="15881" width="17.5703125" style="1" customWidth="1"/>
    <col min="15882" max="15882" width="11.42578125" style="1"/>
    <col min="15883" max="15883" width="17.7109375" style="1" bestFit="1" customWidth="1"/>
    <col min="15884" max="15884" width="11.42578125" style="1"/>
    <col min="15885" max="15885" width="17.7109375" style="1" bestFit="1" customWidth="1"/>
    <col min="15886" max="16125" width="11.42578125" style="1"/>
    <col min="16126" max="16126" width="8.85546875" style="1" customWidth="1"/>
    <col min="16127" max="16127" width="8.5703125" style="1" customWidth="1"/>
    <col min="16128" max="16128" width="25.140625" style="1" customWidth="1"/>
    <col min="16129" max="16129" width="20.42578125" style="1" customWidth="1"/>
    <col min="16130" max="16130" width="52" style="1" customWidth="1"/>
    <col min="16131" max="16131" width="17" style="1" customWidth="1"/>
    <col min="16132" max="16132" width="18.28515625" style="1" customWidth="1"/>
    <col min="16133" max="16134" width="0" style="1" hidden="1" customWidth="1"/>
    <col min="16135" max="16135" width="20.140625" style="1" customWidth="1"/>
    <col min="16136" max="16136" width="17.85546875" style="1" customWidth="1"/>
    <col min="16137" max="16137" width="17.5703125" style="1" customWidth="1"/>
    <col min="16138" max="16138" width="11.42578125" style="1"/>
    <col min="16139" max="16139" width="17.7109375" style="1" bestFit="1" customWidth="1"/>
    <col min="16140" max="16140" width="11.42578125" style="1"/>
    <col min="16141" max="16141" width="17.7109375" style="1" bestFit="1" customWidth="1"/>
    <col min="16142" max="16384" width="11.42578125" style="1"/>
  </cols>
  <sheetData>
    <row r="1" spans="1:114" ht="96.75" customHeight="1" x14ac:dyDescent="0.25">
      <c r="A1" s="202" t="s">
        <v>159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4" ht="96.75" customHeight="1" x14ac:dyDescent="0.25">
      <c r="A2" s="131" t="s">
        <v>144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4" ht="31.5" customHeight="1" x14ac:dyDescent="0.3">
      <c r="A3" s="204" t="s">
        <v>146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4" spans="1:114" ht="60" x14ac:dyDescent="0.25">
      <c r="A4" s="129" t="s">
        <v>143</v>
      </c>
      <c r="B4" s="129" t="s">
        <v>142</v>
      </c>
      <c r="C4" s="129" t="s">
        <v>141</v>
      </c>
      <c r="D4" s="129" t="s">
        <v>140</v>
      </c>
      <c r="E4" s="129" t="s">
        <v>139</v>
      </c>
      <c r="F4" s="129" t="s">
        <v>138</v>
      </c>
      <c r="G4" s="129" t="s">
        <v>137</v>
      </c>
      <c r="H4" s="129" t="s">
        <v>136</v>
      </c>
      <c r="I4" s="130" t="s">
        <v>135</v>
      </c>
      <c r="J4" s="129" t="s">
        <v>134</v>
      </c>
      <c r="K4" s="129" t="s">
        <v>145</v>
      </c>
    </row>
    <row r="5" spans="1:114" ht="27" thickBot="1" x14ac:dyDescent="0.3">
      <c r="A5" s="205" t="s">
        <v>133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</row>
    <row r="6" spans="1:114" s="19" customFormat="1" ht="75" customHeight="1" x14ac:dyDescent="0.25">
      <c r="A6" s="35">
        <v>1</v>
      </c>
      <c r="B6" s="139" t="s">
        <v>148</v>
      </c>
      <c r="C6" s="133" t="s">
        <v>160</v>
      </c>
      <c r="D6" s="133" t="s">
        <v>132</v>
      </c>
      <c r="E6" s="32" t="s">
        <v>85</v>
      </c>
      <c r="F6" s="59">
        <v>75000</v>
      </c>
      <c r="G6" s="55">
        <v>11</v>
      </c>
      <c r="H6" s="120">
        <f>F6*G6</f>
        <v>825000</v>
      </c>
      <c r="I6" s="217"/>
      <c r="J6" s="187" t="s">
        <v>16</v>
      </c>
      <c r="K6" s="199" t="s">
        <v>131</v>
      </c>
      <c r="L6" s="119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</row>
    <row r="7" spans="1:114" s="19" customFormat="1" x14ac:dyDescent="0.25">
      <c r="A7" s="35">
        <v>2</v>
      </c>
      <c r="B7" s="140"/>
      <c r="C7" s="134"/>
      <c r="D7" s="134"/>
      <c r="E7" s="32" t="s">
        <v>130</v>
      </c>
      <c r="F7" s="59">
        <v>5000</v>
      </c>
      <c r="G7" s="55">
        <v>11</v>
      </c>
      <c r="H7" s="120">
        <f>F7*G7</f>
        <v>55000</v>
      </c>
      <c r="I7" s="217"/>
      <c r="J7" s="188"/>
      <c r="K7" s="200"/>
      <c r="L7" s="11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</row>
    <row r="8" spans="1:114" s="19" customFormat="1" x14ac:dyDescent="0.25">
      <c r="A8" s="35">
        <v>3</v>
      </c>
      <c r="B8" s="140"/>
      <c r="C8" s="134"/>
      <c r="D8" s="134"/>
      <c r="E8" s="32" t="s">
        <v>84</v>
      </c>
      <c r="F8" s="59">
        <v>20000</v>
      </c>
      <c r="G8" s="55">
        <v>11</v>
      </c>
      <c r="H8" s="120">
        <f>F8*G8</f>
        <v>220000</v>
      </c>
      <c r="I8" s="217"/>
      <c r="J8" s="188"/>
      <c r="K8" s="200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</row>
    <row r="9" spans="1:114" s="19" customFormat="1" x14ac:dyDescent="0.25">
      <c r="A9" s="35">
        <v>4</v>
      </c>
      <c r="B9" s="140"/>
      <c r="C9" s="134"/>
      <c r="D9" s="134"/>
      <c r="E9" s="32" t="s">
        <v>123</v>
      </c>
      <c r="F9" s="59">
        <v>3173</v>
      </c>
      <c r="G9" s="55">
        <v>11</v>
      </c>
      <c r="H9" s="120">
        <f>F9*G9</f>
        <v>34903</v>
      </c>
      <c r="I9" s="217"/>
      <c r="J9" s="188"/>
      <c r="K9" s="200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</row>
    <row r="10" spans="1:114" s="19" customFormat="1" ht="15.75" thickBot="1" x14ac:dyDescent="0.3">
      <c r="A10" s="35">
        <v>5</v>
      </c>
      <c r="B10" s="141"/>
      <c r="C10" s="135"/>
      <c r="D10" s="135"/>
      <c r="E10" s="32" t="s">
        <v>117</v>
      </c>
      <c r="F10" s="59">
        <v>1500</v>
      </c>
      <c r="G10" s="55">
        <v>11</v>
      </c>
      <c r="H10" s="120">
        <f>F10*G10</f>
        <v>16500</v>
      </c>
      <c r="I10" s="217"/>
      <c r="J10" s="189"/>
      <c r="K10" s="201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</row>
    <row r="11" spans="1:114" s="19" customFormat="1" ht="15.75" thickBot="1" x14ac:dyDescent="0.3">
      <c r="A11" s="136" t="s">
        <v>129</v>
      </c>
      <c r="B11" s="137"/>
      <c r="C11" s="137"/>
      <c r="D11" s="137"/>
      <c r="E11" s="137"/>
      <c r="F11" s="137"/>
      <c r="G11" s="137"/>
      <c r="H11" s="138"/>
      <c r="I11" s="44">
        <f>I6+I7+I8+I9+I10</f>
        <v>0</v>
      </c>
      <c r="J11" s="67"/>
      <c r="K11" s="37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</row>
    <row r="12" spans="1:114" s="19" customFormat="1" ht="45" customHeight="1" x14ac:dyDescent="0.25">
      <c r="A12" s="35">
        <v>6</v>
      </c>
      <c r="B12" s="139" t="s">
        <v>149</v>
      </c>
      <c r="C12" s="133" t="s">
        <v>128</v>
      </c>
      <c r="D12" s="133" t="s">
        <v>94</v>
      </c>
      <c r="E12" s="32" t="s">
        <v>85</v>
      </c>
      <c r="F12" s="118">
        <v>600</v>
      </c>
      <c r="G12" s="55">
        <v>2</v>
      </c>
      <c r="H12" s="117">
        <f>F12*G12</f>
        <v>1200</v>
      </c>
      <c r="I12" s="217"/>
      <c r="J12" s="187" t="s">
        <v>16</v>
      </c>
      <c r="K12" s="199" t="s">
        <v>127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</row>
    <row r="13" spans="1:114" s="19" customFormat="1" x14ac:dyDescent="0.25">
      <c r="A13" s="35">
        <v>7</v>
      </c>
      <c r="B13" s="140"/>
      <c r="C13" s="134"/>
      <c r="D13" s="134"/>
      <c r="E13" s="32" t="s">
        <v>84</v>
      </c>
      <c r="F13" s="118">
        <v>400</v>
      </c>
      <c r="G13" s="55">
        <v>2</v>
      </c>
      <c r="H13" s="117">
        <f>F13*G13</f>
        <v>800</v>
      </c>
      <c r="I13" s="217"/>
      <c r="J13" s="188"/>
      <c r="K13" s="200"/>
      <c r="L13" s="11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</row>
    <row r="14" spans="1:114" s="19" customFormat="1" ht="15.75" thickBot="1" x14ac:dyDescent="0.3">
      <c r="A14" s="35">
        <v>8</v>
      </c>
      <c r="B14" s="141"/>
      <c r="C14" s="135"/>
      <c r="D14" s="135"/>
      <c r="E14" s="32" t="s">
        <v>117</v>
      </c>
      <c r="F14" s="118">
        <v>55</v>
      </c>
      <c r="G14" s="55">
        <v>2</v>
      </c>
      <c r="H14" s="117">
        <f>F14*G14</f>
        <v>110</v>
      </c>
      <c r="I14" s="217"/>
      <c r="J14" s="189"/>
      <c r="K14" s="201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</row>
    <row r="15" spans="1:114" ht="15.75" thickBot="1" x14ac:dyDescent="0.3">
      <c r="A15" s="136" t="s">
        <v>126</v>
      </c>
      <c r="B15" s="137"/>
      <c r="C15" s="137"/>
      <c r="D15" s="137"/>
      <c r="E15" s="137"/>
      <c r="F15" s="137"/>
      <c r="G15" s="137"/>
      <c r="H15" s="138">
        <f>SUM(H12:H14)</f>
        <v>2110</v>
      </c>
      <c r="I15" s="116">
        <f>SUM(I12:I14)</f>
        <v>0</v>
      </c>
      <c r="J15" s="67"/>
      <c r="K15" s="4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</row>
    <row r="16" spans="1:114" x14ac:dyDescent="0.25">
      <c r="A16" s="35">
        <v>9</v>
      </c>
      <c r="B16" s="139" t="s">
        <v>150</v>
      </c>
      <c r="C16" s="133" t="s">
        <v>125</v>
      </c>
      <c r="D16" s="133" t="s">
        <v>94</v>
      </c>
      <c r="E16" s="32" t="s">
        <v>85</v>
      </c>
      <c r="F16" s="59">
        <v>1000</v>
      </c>
      <c r="G16" s="62">
        <v>1</v>
      </c>
      <c r="H16" s="59">
        <f>F16*G16</f>
        <v>1000</v>
      </c>
      <c r="I16" s="217"/>
      <c r="J16" s="187" t="s">
        <v>16</v>
      </c>
      <c r="K16" s="212" t="s">
        <v>124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</row>
    <row r="17" spans="1:250" ht="15.75" thickBot="1" x14ac:dyDescent="0.3">
      <c r="A17" s="35">
        <v>10</v>
      </c>
      <c r="B17" s="140"/>
      <c r="C17" s="134"/>
      <c r="D17" s="134"/>
      <c r="E17" s="32" t="s">
        <v>84</v>
      </c>
      <c r="F17" s="59">
        <v>15</v>
      </c>
      <c r="G17" s="62">
        <v>1</v>
      </c>
      <c r="H17" s="59">
        <f>F17*G17</f>
        <v>15</v>
      </c>
      <c r="I17" s="217"/>
      <c r="J17" s="188"/>
      <c r="K17" s="21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</row>
    <row r="18" spans="1:250" x14ac:dyDescent="0.25">
      <c r="A18" s="35">
        <v>11</v>
      </c>
      <c r="B18" s="140"/>
      <c r="C18" s="134"/>
      <c r="D18" s="134"/>
      <c r="E18" s="32" t="s">
        <v>123</v>
      </c>
      <c r="F18" s="59">
        <v>10</v>
      </c>
      <c r="G18" s="62">
        <v>2</v>
      </c>
      <c r="H18" s="59">
        <f>F18*G18</f>
        <v>20</v>
      </c>
      <c r="I18" s="217"/>
      <c r="J18" s="188"/>
      <c r="K18" s="214" t="s">
        <v>120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</row>
    <row r="19" spans="1:250" ht="15.75" thickBot="1" x14ac:dyDescent="0.3">
      <c r="A19" s="35">
        <v>12</v>
      </c>
      <c r="B19" s="141"/>
      <c r="C19" s="135"/>
      <c r="D19" s="135"/>
      <c r="E19" s="32" t="s">
        <v>117</v>
      </c>
      <c r="F19" s="59">
        <v>15</v>
      </c>
      <c r="G19" s="62">
        <v>2</v>
      </c>
      <c r="H19" s="59">
        <f>F19*G19</f>
        <v>30</v>
      </c>
      <c r="I19" s="217"/>
      <c r="J19" s="189"/>
      <c r="K19" s="215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</row>
    <row r="20" spans="1:250" ht="15.75" thickBot="1" x14ac:dyDescent="0.3">
      <c r="A20" s="136" t="s">
        <v>122</v>
      </c>
      <c r="B20" s="137"/>
      <c r="C20" s="137"/>
      <c r="D20" s="137"/>
      <c r="E20" s="137"/>
      <c r="F20" s="137"/>
      <c r="G20" s="137"/>
      <c r="H20" s="138">
        <f>SUM(H16:H19)</f>
        <v>1065</v>
      </c>
      <c r="I20" s="115">
        <f>SUM(I16:I19)</f>
        <v>0</v>
      </c>
      <c r="J20" s="67"/>
      <c r="K20" s="4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IP20" s="1">
        <f>SUM(A20:IO20)</f>
        <v>1065</v>
      </c>
    </row>
    <row r="21" spans="1:250" ht="45.75" thickBot="1" x14ac:dyDescent="0.3">
      <c r="A21" s="35">
        <v>14</v>
      </c>
      <c r="B21" s="32" t="s">
        <v>151</v>
      </c>
      <c r="C21" s="32" t="s">
        <v>121</v>
      </c>
      <c r="D21" s="32" t="s">
        <v>94</v>
      </c>
      <c r="E21" s="32" t="s">
        <v>85</v>
      </c>
      <c r="F21" s="59">
        <v>220000</v>
      </c>
      <c r="G21" s="29">
        <v>3</v>
      </c>
      <c r="H21" s="114">
        <f>F21*G21</f>
        <v>660000</v>
      </c>
      <c r="I21" s="218"/>
      <c r="J21" s="113" t="s">
        <v>16</v>
      </c>
      <c r="K21" s="56" t="s">
        <v>161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</row>
    <row r="22" spans="1:250" ht="15.75" thickBot="1" x14ac:dyDescent="0.3">
      <c r="A22" s="136" t="s">
        <v>119</v>
      </c>
      <c r="B22" s="137"/>
      <c r="C22" s="137"/>
      <c r="D22" s="137"/>
      <c r="E22" s="137"/>
      <c r="F22" s="137"/>
      <c r="G22" s="137"/>
      <c r="H22" s="138">
        <f>SUM(H21:H21)</f>
        <v>660000</v>
      </c>
      <c r="I22" s="61">
        <f>I21</f>
        <v>0</v>
      </c>
      <c r="J22" s="112"/>
      <c r="K22" s="12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</row>
    <row r="23" spans="1:250" ht="15" customHeight="1" x14ac:dyDescent="0.25">
      <c r="A23" s="35">
        <v>13</v>
      </c>
      <c r="B23" s="133" t="s">
        <v>152</v>
      </c>
      <c r="C23" s="32" t="s">
        <v>118</v>
      </c>
      <c r="D23" s="32" t="s">
        <v>94</v>
      </c>
      <c r="E23" s="47" t="s">
        <v>117</v>
      </c>
      <c r="F23" s="59">
        <v>165</v>
      </c>
      <c r="G23" s="29">
        <v>3</v>
      </c>
      <c r="H23" s="74">
        <f t="shared" ref="H23:H64" si="0">F23*G23</f>
        <v>495</v>
      </c>
      <c r="I23" s="218"/>
      <c r="J23" s="187" t="s">
        <v>16</v>
      </c>
      <c r="K23" s="199" t="s">
        <v>116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</row>
    <row r="24" spans="1:250" ht="45" customHeight="1" x14ac:dyDescent="0.25">
      <c r="A24" s="35">
        <v>15</v>
      </c>
      <c r="B24" s="134"/>
      <c r="C24" s="207" t="s">
        <v>115</v>
      </c>
      <c r="D24" s="32" t="s">
        <v>114</v>
      </c>
      <c r="E24" s="35" t="s">
        <v>113</v>
      </c>
      <c r="F24" s="75">
        <v>120000</v>
      </c>
      <c r="G24" s="73">
        <v>4</v>
      </c>
      <c r="H24" s="57">
        <f t="shared" si="0"/>
        <v>480000</v>
      </c>
      <c r="I24" s="219"/>
      <c r="J24" s="188"/>
      <c r="K24" s="20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</row>
    <row r="25" spans="1:250" ht="15.75" thickBot="1" x14ac:dyDescent="0.3">
      <c r="A25" s="35">
        <v>16</v>
      </c>
      <c r="B25" s="134"/>
      <c r="C25" s="208"/>
      <c r="D25" s="32" t="s">
        <v>112</v>
      </c>
      <c r="E25" s="35" t="s">
        <v>111</v>
      </c>
      <c r="F25" s="75">
        <v>5000</v>
      </c>
      <c r="G25" s="73">
        <v>4</v>
      </c>
      <c r="H25" s="57">
        <f t="shared" si="0"/>
        <v>20000</v>
      </c>
      <c r="I25" s="219"/>
      <c r="J25" s="188"/>
      <c r="K25" s="20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</row>
    <row r="26" spans="1:250" ht="45" customHeight="1" x14ac:dyDescent="0.25">
      <c r="A26" s="35">
        <f>A25+1</f>
        <v>17</v>
      </c>
      <c r="B26" s="134"/>
      <c r="C26" s="207" t="s">
        <v>110</v>
      </c>
      <c r="D26" s="111" t="s">
        <v>94</v>
      </c>
      <c r="E26" s="110" t="s">
        <v>109</v>
      </c>
      <c r="F26" s="75">
        <v>6000</v>
      </c>
      <c r="G26" s="109">
        <v>4</v>
      </c>
      <c r="H26" s="57">
        <f t="shared" si="0"/>
        <v>24000</v>
      </c>
      <c r="I26" s="219"/>
      <c r="J26" s="188"/>
      <c r="K26" s="199" t="s">
        <v>108</v>
      </c>
    </row>
    <row r="27" spans="1:250" ht="33" thickBot="1" x14ac:dyDescent="0.3">
      <c r="A27" s="35">
        <f>A26+1</f>
        <v>18</v>
      </c>
      <c r="B27" s="134"/>
      <c r="C27" s="208"/>
      <c r="D27" s="108"/>
      <c r="E27" s="107" t="s">
        <v>107</v>
      </c>
      <c r="F27" s="106">
        <v>3000</v>
      </c>
      <c r="G27" s="105">
        <v>4</v>
      </c>
      <c r="H27" s="104">
        <f t="shared" si="0"/>
        <v>12000</v>
      </c>
      <c r="I27" s="220"/>
      <c r="J27" s="189"/>
      <c r="K27" s="200"/>
    </row>
    <row r="28" spans="1:250" x14ac:dyDescent="0.25">
      <c r="A28" s="35">
        <v>25</v>
      </c>
      <c r="B28" s="134"/>
      <c r="C28" s="142" t="s">
        <v>106</v>
      </c>
      <c r="D28" s="146" t="s">
        <v>67</v>
      </c>
      <c r="E28" s="103" t="s">
        <v>66</v>
      </c>
      <c r="F28" s="78">
        <v>50000</v>
      </c>
      <c r="G28" s="77">
        <v>4</v>
      </c>
      <c r="H28" s="93">
        <f t="shared" si="0"/>
        <v>200000</v>
      </c>
      <c r="I28" s="221"/>
      <c r="J28" s="149" t="s">
        <v>65</v>
      </c>
      <c r="K28" s="199" t="s">
        <v>105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250" ht="30" customHeight="1" x14ac:dyDescent="0.25">
      <c r="A29" s="35">
        <v>26</v>
      </c>
      <c r="B29" s="134"/>
      <c r="C29" s="143"/>
      <c r="D29" s="147"/>
      <c r="E29" s="35" t="s">
        <v>63</v>
      </c>
      <c r="F29" s="75">
        <v>50000</v>
      </c>
      <c r="G29" s="73">
        <v>4</v>
      </c>
      <c r="H29" s="57">
        <f t="shared" si="0"/>
        <v>200000</v>
      </c>
      <c r="I29" s="222"/>
      <c r="J29" s="150"/>
      <c r="K29" s="200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</row>
    <row r="30" spans="1:250" x14ac:dyDescent="0.25">
      <c r="A30" s="35">
        <v>27</v>
      </c>
      <c r="B30" s="134"/>
      <c r="C30" s="143"/>
      <c r="D30" s="147"/>
      <c r="E30" s="35" t="s">
        <v>62</v>
      </c>
      <c r="F30" s="75">
        <v>50000</v>
      </c>
      <c r="G30" s="73">
        <v>4</v>
      </c>
      <c r="H30" s="57">
        <f t="shared" si="0"/>
        <v>200000</v>
      </c>
      <c r="I30" s="222"/>
      <c r="J30" s="150"/>
      <c r="K30" s="20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</row>
    <row r="31" spans="1:250" x14ac:dyDescent="0.25">
      <c r="A31" s="35">
        <v>28</v>
      </c>
      <c r="B31" s="134"/>
      <c r="C31" s="143"/>
      <c r="D31" s="147"/>
      <c r="E31" s="35" t="s">
        <v>61</v>
      </c>
      <c r="F31" s="75">
        <v>50000</v>
      </c>
      <c r="G31" s="73">
        <v>4</v>
      </c>
      <c r="H31" s="57">
        <f t="shared" si="0"/>
        <v>200000</v>
      </c>
      <c r="I31" s="222"/>
      <c r="J31" s="150"/>
      <c r="K31" s="200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</row>
    <row r="32" spans="1:250" x14ac:dyDescent="0.25">
      <c r="A32" s="35">
        <v>29</v>
      </c>
      <c r="B32" s="134"/>
      <c r="C32" s="143"/>
      <c r="D32" s="147"/>
      <c r="E32" s="35" t="s">
        <v>60</v>
      </c>
      <c r="F32" s="75">
        <v>50000</v>
      </c>
      <c r="G32" s="73">
        <v>4</v>
      </c>
      <c r="H32" s="57">
        <f t="shared" si="0"/>
        <v>200000</v>
      </c>
      <c r="I32" s="222"/>
      <c r="J32" s="150"/>
      <c r="K32" s="20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</row>
    <row r="33" spans="1:250" x14ac:dyDescent="0.25">
      <c r="A33" s="35">
        <v>30</v>
      </c>
      <c r="B33" s="134"/>
      <c r="C33" s="143"/>
      <c r="D33" s="147"/>
      <c r="E33" s="35" t="s">
        <v>59</v>
      </c>
      <c r="F33" s="75">
        <v>50000</v>
      </c>
      <c r="G33" s="73">
        <v>4</v>
      </c>
      <c r="H33" s="57">
        <f t="shared" si="0"/>
        <v>200000</v>
      </c>
      <c r="I33" s="222"/>
      <c r="J33" s="150"/>
      <c r="K33" s="20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</row>
    <row r="34" spans="1:250" x14ac:dyDescent="0.25">
      <c r="A34" s="35">
        <v>31</v>
      </c>
      <c r="B34" s="134"/>
      <c r="C34" s="143"/>
      <c r="D34" s="147"/>
      <c r="E34" s="35" t="s">
        <v>58</v>
      </c>
      <c r="F34" s="75">
        <v>50000</v>
      </c>
      <c r="G34" s="73">
        <v>4</v>
      </c>
      <c r="H34" s="57">
        <f t="shared" si="0"/>
        <v>200000</v>
      </c>
      <c r="I34" s="222"/>
      <c r="J34" s="150"/>
      <c r="K34" s="20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</row>
    <row r="35" spans="1:250" s="2" customFormat="1" x14ac:dyDescent="0.25">
      <c r="A35" s="35">
        <v>32</v>
      </c>
      <c r="B35" s="134"/>
      <c r="C35" s="143"/>
      <c r="D35" s="147"/>
      <c r="E35" s="35" t="s">
        <v>57</v>
      </c>
      <c r="F35" s="75">
        <v>50000</v>
      </c>
      <c r="G35" s="73">
        <v>4</v>
      </c>
      <c r="H35" s="57">
        <f t="shared" si="0"/>
        <v>200000</v>
      </c>
      <c r="I35" s="223"/>
      <c r="J35" s="150"/>
      <c r="K35" s="200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s="2" customFormat="1" x14ac:dyDescent="0.25">
      <c r="A36" s="35">
        <v>33</v>
      </c>
      <c r="B36" s="134"/>
      <c r="C36" s="143"/>
      <c r="D36" s="147"/>
      <c r="E36" s="35" t="s">
        <v>56</v>
      </c>
      <c r="F36" s="75">
        <v>50000</v>
      </c>
      <c r="G36" s="73">
        <v>4</v>
      </c>
      <c r="H36" s="57">
        <f t="shared" si="0"/>
        <v>200000</v>
      </c>
      <c r="I36" s="223"/>
      <c r="J36" s="150"/>
      <c r="K36" s="200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s="2" customFormat="1" x14ac:dyDescent="0.25">
      <c r="A37" s="35">
        <v>34</v>
      </c>
      <c r="B37" s="134"/>
      <c r="C37" s="143"/>
      <c r="D37" s="147"/>
      <c r="E37" s="35" t="s">
        <v>55</v>
      </c>
      <c r="F37" s="75">
        <v>50000</v>
      </c>
      <c r="G37" s="73">
        <v>4</v>
      </c>
      <c r="H37" s="57">
        <f t="shared" si="0"/>
        <v>200000</v>
      </c>
      <c r="I37" s="223"/>
      <c r="J37" s="150"/>
      <c r="K37" s="200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s="2" customFormat="1" ht="15.75" thickBot="1" x14ac:dyDescent="0.3">
      <c r="A38" s="35">
        <v>35</v>
      </c>
      <c r="B38" s="134"/>
      <c r="C38" s="143"/>
      <c r="D38" s="148"/>
      <c r="E38" s="72" t="s">
        <v>54</v>
      </c>
      <c r="F38" s="88">
        <v>50000</v>
      </c>
      <c r="G38" s="70">
        <v>4</v>
      </c>
      <c r="H38" s="80">
        <f t="shared" si="0"/>
        <v>200000</v>
      </c>
      <c r="I38" s="224"/>
      <c r="J38" s="150"/>
      <c r="K38" s="20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s="2" customFormat="1" ht="15" customHeight="1" x14ac:dyDescent="0.25">
      <c r="A39" s="35">
        <v>36</v>
      </c>
      <c r="B39" s="134"/>
      <c r="C39" s="143"/>
      <c r="D39" s="146" t="s">
        <v>104</v>
      </c>
      <c r="E39" s="79" t="s">
        <v>52</v>
      </c>
      <c r="F39" s="78">
        <v>30000</v>
      </c>
      <c r="G39" s="77">
        <v>4</v>
      </c>
      <c r="H39" s="93">
        <f t="shared" si="0"/>
        <v>120000</v>
      </c>
      <c r="I39" s="225"/>
      <c r="J39" s="150"/>
      <c r="K39" s="199" t="s">
        <v>103</v>
      </c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s="2" customFormat="1" x14ac:dyDescent="0.25">
      <c r="A40" s="35">
        <v>37</v>
      </c>
      <c r="B40" s="134"/>
      <c r="C40" s="143"/>
      <c r="D40" s="147"/>
      <c r="E40" s="102" t="s">
        <v>50</v>
      </c>
      <c r="F40" s="75">
        <v>10000</v>
      </c>
      <c r="G40" s="73">
        <v>3</v>
      </c>
      <c r="H40" s="57">
        <f t="shared" si="0"/>
        <v>30000</v>
      </c>
      <c r="I40" s="223"/>
      <c r="J40" s="150"/>
      <c r="K40" s="200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s="2" customFormat="1" x14ac:dyDescent="0.25">
      <c r="A41" s="35">
        <v>38</v>
      </c>
      <c r="B41" s="134"/>
      <c r="C41" s="143"/>
      <c r="D41" s="147"/>
      <c r="E41" s="101" t="s">
        <v>49</v>
      </c>
      <c r="F41" s="75">
        <v>10000</v>
      </c>
      <c r="G41" s="73">
        <v>3</v>
      </c>
      <c r="H41" s="57">
        <f t="shared" si="0"/>
        <v>30000</v>
      </c>
      <c r="I41" s="223"/>
      <c r="J41" s="150"/>
      <c r="K41" s="200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s="2" customFormat="1" x14ac:dyDescent="0.25">
      <c r="A42" s="35">
        <v>39</v>
      </c>
      <c r="B42" s="134"/>
      <c r="C42" s="143"/>
      <c r="D42" s="147"/>
      <c r="E42" s="101" t="s">
        <v>48</v>
      </c>
      <c r="F42" s="75">
        <v>10000</v>
      </c>
      <c r="G42" s="73">
        <v>3</v>
      </c>
      <c r="H42" s="57">
        <f t="shared" si="0"/>
        <v>30000</v>
      </c>
      <c r="I42" s="223"/>
      <c r="J42" s="150"/>
      <c r="K42" s="200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s="2" customFormat="1" x14ac:dyDescent="0.25">
      <c r="A43" s="35">
        <v>40</v>
      </c>
      <c r="B43" s="134"/>
      <c r="C43" s="143"/>
      <c r="D43" s="147"/>
      <c r="E43" s="101" t="s">
        <v>47</v>
      </c>
      <c r="F43" s="75">
        <v>10000</v>
      </c>
      <c r="G43" s="73">
        <v>3</v>
      </c>
      <c r="H43" s="57">
        <f t="shared" si="0"/>
        <v>30000</v>
      </c>
      <c r="I43" s="223"/>
      <c r="J43" s="150"/>
      <c r="K43" s="200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s="2" customFormat="1" x14ac:dyDescent="0.25">
      <c r="A44" s="35">
        <v>41</v>
      </c>
      <c r="B44" s="134"/>
      <c r="C44" s="143"/>
      <c r="D44" s="147"/>
      <c r="E44" s="101" t="s">
        <v>46</v>
      </c>
      <c r="F44" s="75">
        <v>10000</v>
      </c>
      <c r="G44" s="73">
        <v>3</v>
      </c>
      <c r="H44" s="57">
        <f t="shared" si="0"/>
        <v>30000</v>
      </c>
      <c r="I44" s="223"/>
      <c r="J44" s="150"/>
      <c r="K44" s="200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s="3" customFormat="1" x14ac:dyDescent="0.25">
      <c r="A45" s="35">
        <v>42</v>
      </c>
      <c r="B45" s="134"/>
      <c r="C45" s="143"/>
      <c r="D45" s="147"/>
      <c r="E45" s="101" t="s">
        <v>45</v>
      </c>
      <c r="F45" s="75">
        <v>10000</v>
      </c>
      <c r="G45" s="73">
        <v>3</v>
      </c>
      <c r="H45" s="57">
        <f t="shared" si="0"/>
        <v>30000</v>
      </c>
      <c r="I45" s="226"/>
      <c r="J45" s="150"/>
      <c r="K45" s="200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s="3" customFormat="1" x14ac:dyDescent="0.25">
      <c r="A46" s="35">
        <v>43</v>
      </c>
      <c r="B46" s="134"/>
      <c r="C46" s="143"/>
      <c r="D46" s="147"/>
      <c r="E46" s="101" t="s">
        <v>44</v>
      </c>
      <c r="F46" s="75">
        <v>10000</v>
      </c>
      <c r="G46" s="73">
        <v>3</v>
      </c>
      <c r="H46" s="57">
        <f t="shared" si="0"/>
        <v>30000</v>
      </c>
      <c r="I46" s="226"/>
      <c r="J46" s="150"/>
      <c r="K46" s="200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s="3" customFormat="1" x14ac:dyDescent="0.25">
      <c r="A47" s="35">
        <v>44</v>
      </c>
      <c r="B47" s="134"/>
      <c r="C47" s="143"/>
      <c r="D47" s="147"/>
      <c r="E47" s="101" t="s">
        <v>43</v>
      </c>
      <c r="F47" s="75">
        <v>10000</v>
      </c>
      <c r="G47" s="73">
        <v>3</v>
      </c>
      <c r="H47" s="57">
        <f t="shared" si="0"/>
        <v>30000</v>
      </c>
      <c r="I47" s="226"/>
      <c r="J47" s="150"/>
      <c r="K47" s="20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s="3" customFormat="1" x14ac:dyDescent="0.25">
      <c r="A48" s="35">
        <v>45</v>
      </c>
      <c r="B48" s="134"/>
      <c r="C48" s="143"/>
      <c r="D48" s="147"/>
      <c r="E48" s="101" t="s">
        <v>42</v>
      </c>
      <c r="F48" s="75">
        <v>10000</v>
      </c>
      <c r="G48" s="73">
        <v>3</v>
      </c>
      <c r="H48" s="57">
        <f t="shared" si="0"/>
        <v>30000</v>
      </c>
      <c r="I48" s="226"/>
      <c r="J48" s="150"/>
      <c r="K48" s="200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s="3" customFormat="1" x14ac:dyDescent="0.25">
      <c r="A49" s="35">
        <v>46</v>
      </c>
      <c r="B49" s="134"/>
      <c r="C49" s="143"/>
      <c r="D49" s="147"/>
      <c r="E49" s="101" t="s">
        <v>41</v>
      </c>
      <c r="F49" s="75">
        <v>10000</v>
      </c>
      <c r="G49" s="73">
        <v>3</v>
      </c>
      <c r="H49" s="57">
        <f t="shared" si="0"/>
        <v>30000</v>
      </c>
      <c r="I49" s="226"/>
      <c r="J49" s="150"/>
      <c r="K49" s="20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s="3" customFormat="1" x14ac:dyDescent="0.25">
      <c r="A50" s="35">
        <v>47</v>
      </c>
      <c r="B50" s="134"/>
      <c r="C50" s="143"/>
      <c r="D50" s="147"/>
      <c r="E50" s="101" t="s">
        <v>40</v>
      </c>
      <c r="F50" s="75">
        <v>10000</v>
      </c>
      <c r="G50" s="73">
        <v>3</v>
      </c>
      <c r="H50" s="57">
        <f t="shared" si="0"/>
        <v>30000</v>
      </c>
      <c r="I50" s="226"/>
      <c r="J50" s="150"/>
      <c r="K50" s="200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s="3" customFormat="1" x14ac:dyDescent="0.25">
      <c r="A51" s="35">
        <v>48</v>
      </c>
      <c r="B51" s="134"/>
      <c r="C51" s="143"/>
      <c r="D51" s="147"/>
      <c r="E51" s="101" t="s">
        <v>39</v>
      </c>
      <c r="F51" s="75">
        <v>10000</v>
      </c>
      <c r="G51" s="73">
        <v>3</v>
      </c>
      <c r="H51" s="57">
        <f t="shared" si="0"/>
        <v>30000</v>
      </c>
      <c r="I51" s="226"/>
      <c r="J51" s="150"/>
      <c r="K51" s="200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s="3" customFormat="1" x14ac:dyDescent="0.25">
      <c r="A52" s="35">
        <v>49</v>
      </c>
      <c r="B52" s="134"/>
      <c r="C52" s="143"/>
      <c r="D52" s="147"/>
      <c r="E52" s="101" t="s">
        <v>38</v>
      </c>
      <c r="F52" s="75">
        <v>10000</v>
      </c>
      <c r="G52" s="73">
        <v>3</v>
      </c>
      <c r="H52" s="57">
        <f t="shared" si="0"/>
        <v>30000</v>
      </c>
      <c r="I52" s="226"/>
      <c r="J52" s="150"/>
      <c r="K52" s="200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s="3" customFormat="1" x14ac:dyDescent="0.25">
      <c r="A53" s="35">
        <v>50</v>
      </c>
      <c r="B53" s="134"/>
      <c r="C53" s="143"/>
      <c r="D53" s="147"/>
      <c r="E53" s="101" t="s">
        <v>37</v>
      </c>
      <c r="F53" s="75">
        <v>10000</v>
      </c>
      <c r="G53" s="73">
        <v>3</v>
      </c>
      <c r="H53" s="57">
        <f t="shared" si="0"/>
        <v>30000</v>
      </c>
      <c r="I53" s="226"/>
      <c r="J53" s="150"/>
      <c r="K53" s="200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s="3" customFormat="1" x14ac:dyDescent="0.25">
      <c r="A54" s="35">
        <v>51</v>
      </c>
      <c r="B54" s="134"/>
      <c r="C54" s="143"/>
      <c r="D54" s="147"/>
      <c r="E54" s="101" t="s">
        <v>36</v>
      </c>
      <c r="F54" s="75">
        <v>10000</v>
      </c>
      <c r="G54" s="73">
        <v>3</v>
      </c>
      <c r="H54" s="57">
        <f t="shared" si="0"/>
        <v>30000</v>
      </c>
      <c r="I54" s="226"/>
      <c r="J54" s="150"/>
      <c r="K54" s="200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s="3" customFormat="1" x14ac:dyDescent="0.25">
      <c r="A55" s="35">
        <v>52</v>
      </c>
      <c r="B55" s="134"/>
      <c r="C55" s="143"/>
      <c r="D55" s="147" t="s">
        <v>35</v>
      </c>
      <c r="E55" s="92" t="s">
        <v>34</v>
      </c>
      <c r="F55" s="75">
        <v>10000</v>
      </c>
      <c r="G55" s="73">
        <v>3</v>
      </c>
      <c r="H55" s="57">
        <f t="shared" si="0"/>
        <v>30000</v>
      </c>
      <c r="I55" s="226"/>
      <c r="J55" s="150"/>
      <c r="K55" s="200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s="3" customFormat="1" x14ac:dyDescent="0.25">
      <c r="A56" s="35">
        <v>53</v>
      </c>
      <c r="B56" s="134"/>
      <c r="C56" s="143"/>
      <c r="D56" s="147"/>
      <c r="E56" s="92" t="s">
        <v>33</v>
      </c>
      <c r="F56" s="75">
        <v>10000</v>
      </c>
      <c r="G56" s="73">
        <v>3</v>
      </c>
      <c r="H56" s="57">
        <f t="shared" si="0"/>
        <v>30000</v>
      </c>
      <c r="I56" s="226"/>
      <c r="J56" s="150"/>
      <c r="K56" s="200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s="3" customFormat="1" x14ac:dyDescent="0.25">
      <c r="A57" s="35">
        <v>54</v>
      </c>
      <c r="B57" s="134"/>
      <c r="C57" s="143"/>
      <c r="D57" s="147"/>
      <c r="E57" s="92" t="s">
        <v>32</v>
      </c>
      <c r="F57" s="75">
        <v>10000</v>
      </c>
      <c r="G57" s="73">
        <v>3</v>
      </c>
      <c r="H57" s="57">
        <f t="shared" si="0"/>
        <v>30000</v>
      </c>
      <c r="I57" s="226"/>
      <c r="J57" s="150"/>
      <c r="K57" s="200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s="3" customFormat="1" ht="15.75" thickBot="1" x14ac:dyDescent="0.3">
      <c r="A58" s="35">
        <v>55</v>
      </c>
      <c r="B58" s="134"/>
      <c r="C58" s="143"/>
      <c r="D58" s="148"/>
      <c r="E58" s="100" t="s">
        <v>31</v>
      </c>
      <c r="F58" s="88">
        <v>10000</v>
      </c>
      <c r="G58" s="70">
        <v>3</v>
      </c>
      <c r="H58" s="80">
        <f t="shared" si="0"/>
        <v>30000</v>
      </c>
      <c r="I58" s="227"/>
      <c r="J58" s="150"/>
      <c r="K58" s="20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s="3" customFormat="1" ht="75.75" thickBot="1" x14ac:dyDescent="0.3">
      <c r="A59" s="35">
        <v>56</v>
      </c>
      <c r="B59" s="134"/>
      <c r="C59" s="144"/>
      <c r="D59" s="99" t="s">
        <v>30</v>
      </c>
      <c r="E59" s="98" t="s">
        <v>29</v>
      </c>
      <c r="F59" s="97">
        <v>120000</v>
      </c>
      <c r="G59" s="96">
        <v>4</v>
      </c>
      <c r="H59" s="95">
        <f t="shared" si="0"/>
        <v>480000</v>
      </c>
      <c r="I59" s="228"/>
      <c r="J59" s="151"/>
      <c r="K59" s="26" t="s">
        <v>95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ht="15" customHeight="1" x14ac:dyDescent="0.25">
      <c r="A60" s="35">
        <v>57</v>
      </c>
      <c r="B60" s="134"/>
      <c r="C60" s="143"/>
      <c r="D60" s="146" t="s">
        <v>102</v>
      </c>
      <c r="E60" s="94" t="s">
        <v>101</v>
      </c>
      <c r="F60" s="78">
        <v>830000</v>
      </c>
      <c r="G60" s="77">
        <v>1</v>
      </c>
      <c r="H60" s="93">
        <f t="shared" si="0"/>
        <v>830000</v>
      </c>
      <c r="I60" s="221"/>
      <c r="J60" s="150"/>
      <c r="K60" s="199" t="s">
        <v>100</v>
      </c>
    </row>
    <row r="61" spans="1:250" x14ac:dyDescent="0.25">
      <c r="A61" s="35">
        <v>58</v>
      </c>
      <c r="B61" s="134"/>
      <c r="C61" s="143"/>
      <c r="D61" s="147"/>
      <c r="E61" s="92" t="s">
        <v>91</v>
      </c>
      <c r="F61" s="75">
        <v>680000</v>
      </c>
      <c r="G61" s="73">
        <v>1</v>
      </c>
      <c r="H61" s="57">
        <f t="shared" si="0"/>
        <v>680000</v>
      </c>
      <c r="I61" s="222"/>
      <c r="J61" s="150"/>
      <c r="K61" s="200"/>
    </row>
    <row r="62" spans="1:250" x14ac:dyDescent="0.25">
      <c r="A62" s="35">
        <v>59</v>
      </c>
      <c r="B62" s="134"/>
      <c r="C62" s="143"/>
      <c r="D62" s="147"/>
      <c r="E62" s="92" t="s">
        <v>90</v>
      </c>
      <c r="F62" s="75">
        <v>240000</v>
      </c>
      <c r="G62" s="73">
        <v>1</v>
      </c>
      <c r="H62" s="57">
        <f t="shared" si="0"/>
        <v>240000</v>
      </c>
      <c r="I62" s="222"/>
      <c r="J62" s="150"/>
      <c r="K62" s="200"/>
    </row>
    <row r="63" spans="1:250" x14ac:dyDescent="0.25">
      <c r="A63" s="35">
        <v>60</v>
      </c>
      <c r="B63" s="134"/>
      <c r="C63" s="143"/>
      <c r="D63" s="147"/>
      <c r="E63" s="92" t="s">
        <v>89</v>
      </c>
      <c r="F63" s="75">
        <v>510000</v>
      </c>
      <c r="G63" s="73">
        <v>1</v>
      </c>
      <c r="H63" s="57">
        <f t="shared" si="0"/>
        <v>510000</v>
      </c>
      <c r="I63" s="222"/>
      <c r="J63" s="150"/>
      <c r="K63" s="200"/>
    </row>
    <row r="64" spans="1:250" ht="30" x14ac:dyDescent="0.25">
      <c r="A64" s="35">
        <v>61</v>
      </c>
      <c r="B64" s="134"/>
      <c r="C64" s="143"/>
      <c r="D64" s="154" t="s">
        <v>99</v>
      </c>
      <c r="E64" s="91" t="s">
        <v>98</v>
      </c>
      <c r="F64" s="75">
        <v>850000</v>
      </c>
      <c r="G64" s="62">
        <v>3</v>
      </c>
      <c r="H64" s="57">
        <f t="shared" si="0"/>
        <v>2550000</v>
      </c>
      <c r="I64" s="222"/>
      <c r="J64" s="150"/>
      <c r="K64" s="200"/>
    </row>
    <row r="65" spans="1:11" ht="15.75" thickBot="1" x14ac:dyDescent="0.3">
      <c r="A65" s="35">
        <v>62</v>
      </c>
      <c r="B65" s="134"/>
      <c r="C65" s="143"/>
      <c r="D65" s="155"/>
      <c r="E65" s="90" t="s">
        <v>97</v>
      </c>
      <c r="F65" s="88">
        <v>2500000</v>
      </c>
      <c r="G65" s="89">
        <v>1</v>
      </c>
      <c r="H65" s="88">
        <v>2500000</v>
      </c>
      <c r="I65" s="229"/>
      <c r="J65" s="150"/>
      <c r="K65" s="201"/>
    </row>
    <row r="66" spans="1:11" ht="55.5" customHeight="1" x14ac:dyDescent="0.25">
      <c r="A66" s="35">
        <v>63</v>
      </c>
      <c r="B66" s="134"/>
      <c r="C66" s="143"/>
      <c r="D66" s="162"/>
      <c r="E66" s="87" t="s">
        <v>96</v>
      </c>
      <c r="F66" s="86">
        <f>445+350</f>
        <v>795</v>
      </c>
      <c r="G66" s="85">
        <v>4</v>
      </c>
      <c r="H66" s="84">
        <f t="shared" ref="H66:H71" si="1">F66*G66</f>
        <v>3180</v>
      </c>
      <c r="I66" s="230"/>
      <c r="J66" s="150"/>
      <c r="K66" s="199" t="s">
        <v>95</v>
      </c>
    </row>
    <row r="67" spans="1:11" ht="55.5" customHeight="1" thickBot="1" x14ac:dyDescent="0.3">
      <c r="A67" s="35">
        <v>64</v>
      </c>
      <c r="B67" s="134"/>
      <c r="C67" s="143"/>
      <c r="D67" s="163"/>
      <c r="E67" s="83" t="s">
        <v>51</v>
      </c>
      <c r="F67" s="82">
        <v>1000</v>
      </c>
      <c r="G67" s="81">
        <v>3</v>
      </c>
      <c r="H67" s="80">
        <f t="shared" si="1"/>
        <v>3000</v>
      </c>
      <c r="I67" s="229"/>
      <c r="J67" s="150"/>
      <c r="K67" s="201"/>
    </row>
    <row r="68" spans="1:11" ht="15" customHeight="1" x14ac:dyDescent="0.25">
      <c r="A68" s="35">
        <v>65</v>
      </c>
      <c r="B68" s="134"/>
      <c r="C68" s="143"/>
      <c r="D68" s="164" t="s">
        <v>94</v>
      </c>
      <c r="E68" s="79" t="s">
        <v>93</v>
      </c>
      <c r="F68" s="78">
        <v>210000</v>
      </c>
      <c r="G68" s="77">
        <v>1</v>
      </c>
      <c r="H68" s="76">
        <f t="shared" si="1"/>
        <v>210000</v>
      </c>
      <c r="I68" s="221"/>
      <c r="J68" s="152"/>
      <c r="K68" s="214" t="s">
        <v>92</v>
      </c>
    </row>
    <row r="69" spans="1:11" x14ac:dyDescent="0.25">
      <c r="A69" s="35">
        <v>66</v>
      </c>
      <c r="B69" s="134"/>
      <c r="C69" s="143"/>
      <c r="D69" s="165"/>
      <c r="E69" s="35" t="s">
        <v>91</v>
      </c>
      <c r="F69" s="75">
        <v>200000</v>
      </c>
      <c r="G69" s="73">
        <v>1</v>
      </c>
      <c r="H69" s="74">
        <f t="shared" si="1"/>
        <v>200000</v>
      </c>
      <c r="I69" s="222"/>
      <c r="J69" s="152"/>
      <c r="K69" s="216"/>
    </row>
    <row r="70" spans="1:11" x14ac:dyDescent="0.25">
      <c r="A70" s="35">
        <v>67</v>
      </c>
      <c r="B70" s="134"/>
      <c r="C70" s="143"/>
      <c r="D70" s="165"/>
      <c r="E70" s="35" t="s">
        <v>90</v>
      </c>
      <c r="F70" s="63">
        <v>48000</v>
      </c>
      <c r="G70" s="73">
        <v>1</v>
      </c>
      <c r="H70" s="65">
        <f t="shared" si="1"/>
        <v>48000</v>
      </c>
      <c r="I70" s="222"/>
      <c r="J70" s="152"/>
      <c r="K70" s="216"/>
    </row>
    <row r="71" spans="1:11" ht="15.75" thickBot="1" x14ac:dyDescent="0.3">
      <c r="A71" s="35">
        <v>68</v>
      </c>
      <c r="B71" s="135"/>
      <c r="C71" s="145"/>
      <c r="D71" s="166"/>
      <c r="E71" s="72" t="s">
        <v>89</v>
      </c>
      <c r="F71" s="71">
        <v>63000</v>
      </c>
      <c r="G71" s="70">
        <v>1</v>
      </c>
      <c r="H71" s="69">
        <f t="shared" si="1"/>
        <v>63000</v>
      </c>
      <c r="I71" s="231"/>
      <c r="J71" s="153"/>
      <c r="K71" s="215"/>
    </row>
    <row r="72" spans="1:11" ht="15.75" thickBot="1" x14ac:dyDescent="0.3">
      <c r="A72" s="136" t="s">
        <v>88</v>
      </c>
      <c r="B72" s="137"/>
      <c r="C72" s="137"/>
      <c r="D72" s="167"/>
      <c r="E72" s="167"/>
      <c r="F72" s="167"/>
      <c r="G72" s="167"/>
      <c r="H72" s="168">
        <f>SUM(H27)</f>
        <v>12000</v>
      </c>
      <c r="I72" s="68">
        <f>SUM(I23:I71)</f>
        <v>0</v>
      </c>
      <c r="J72" s="67"/>
      <c r="K72" s="122"/>
    </row>
    <row r="73" spans="1:11" ht="58.5" customHeight="1" x14ac:dyDescent="0.25">
      <c r="A73" s="35">
        <v>19</v>
      </c>
      <c r="B73" s="139" t="s">
        <v>153</v>
      </c>
      <c r="C73" s="133" t="s">
        <v>19</v>
      </c>
      <c r="D73" s="32" t="s">
        <v>87</v>
      </c>
      <c r="E73" s="66" t="s">
        <v>86</v>
      </c>
      <c r="F73" s="53">
        <v>2800</v>
      </c>
      <c r="G73" s="58">
        <v>3</v>
      </c>
      <c r="H73" s="65">
        <f>F73*G73</f>
        <v>8400</v>
      </c>
      <c r="I73" s="219"/>
      <c r="J73" s="187" t="s">
        <v>16</v>
      </c>
      <c r="K73" s="199" t="s">
        <v>79</v>
      </c>
    </row>
    <row r="74" spans="1:11" x14ac:dyDescent="0.25">
      <c r="A74" s="35">
        <f>A73+1</f>
        <v>20</v>
      </c>
      <c r="B74" s="140"/>
      <c r="C74" s="134"/>
      <c r="D74" s="190" t="s">
        <v>27</v>
      </c>
      <c r="E74" s="64" t="s">
        <v>85</v>
      </c>
      <c r="F74" s="63">
        <v>12000</v>
      </c>
      <c r="G74" s="29">
        <v>2</v>
      </c>
      <c r="H74" s="52">
        <f>F74*G74</f>
        <v>24000</v>
      </c>
      <c r="I74" s="219"/>
      <c r="J74" s="188"/>
      <c r="K74" s="200"/>
    </row>
    <row r="75" spans="1:11" x14ac:dyDescent="0.25">
      <c r="A75" s="35">
        <f>A74+1</f>
        <v>21</v>
      </c>
      <c r="B75" s="140"/>
      <c r="C75" s="134"/>
      <c r="D75" s="191"/>
      <c r="E75" s="64" t="s">
        <v>84</v>
      </c>
      <c r="F75" s="63">
        <v>2000</v>
      </c>
      <c r="G75" s="62">
        <v>2</v>
      </c>
      <c r="H75" s="52">
        <f>F75*G75</f>
        <v>4000</v>
      </c>
      <c r="I75" s="219"/>
      <c r="J75" s="188"/>
      <c r="K75" s="200"/>
    </row>
    <row r="76" spans="1:11" ht="15.75" thickBot="1" x14ac:dyDescent="0.3">
      <c r="A76" s="35">
        <f>A75+1</f>
        <v>22</v>
      </c>
      <c r="B76" s="141"/>
      <c r="C76" s="135"/>
      <c r="D76" s="192"/>
      <c r="E76" s="64" t="s">
        <v>83</v>
      </c>
      <c r="F76" s="63">
        <v>100</v>
      </c>
      <c r="G76" s="62">
        <v>2</v>
      </c>
      <c r="H76" s="52">
        <f>F76*G76</f>
        <v>200</v>
      </c>
      <c r="I76" s="219"/>
      <c r="J76" s="189"/>
      <c r="K76" s="201"/>
    </row>
    <row r="77" spans="1:11" ht="15.75" customHeight="1" thickBot="1" x14ac:dyDescent="0.3">
      <c r="A77" s="136" t="s">
        <v>147</v>
      </c>
      <c r="B77" s="137"/>
      <c r="C77" s="137"/>
      <c r="D77" s="137"/>
      <c r="E77" s="137"/>
      <c r="F77" s="137"/>
      <c r="G77" s="137"/>
      <c r="H77" s="138"/>
      <c r="I77" s="61">
        <f>SUM(I73:I76)</f>
        <v>0</v>
      </c>
      <c r="J77" s="24"/>
      <c r="K77" s="122"/>
    </row>
    <row r="78" spans="1:11" ht="45.75" thickBot="1" x14ac:dyDescent="0.3">
      <c r="A78" s="32">
        <v>24</v>
      </c>
      <c r="B78" s="32" t="s">
        <v>154</v>
      </c>
      <c r="C78" s="32" t="s">
        <v>82</v>
      </c>
      <c r="D78" s="32" t="s">
        <v>81</v>
      </c>
      <c r="E78" s="60" t="s">
        <v>80</v>
      </c>
      <c r="F78" s="59">
        <v>20000</v>
      </c>
      <c r="G78" s="58">
        <v>3</v>
      </c>
      <c r="H78" s="57">
        <f>G78*F78</f>
        <v>60000</v>
      </c>
      <c r="I78" s="232"/>
      <c r="J78" s="27" t="s">
        <v>16</v>
      </c>
      <c r="K78" s="56" t="s">
        <v>79</v>
      </c>
    </row>
    <row r="79" spans="1:11" ht="15.75" thickBot="1" x14ac:dyDescent="0.3">
      <c r="A79" s="136" t="s">
        <v>78</v>
      </c>
      <c r="B79" s="137"/>
      <c r="C79" s="137"/>
      <c r="D79" s="137"/>
      <c r="E79" s="137"/>
      <c r="F79" s="137"/>
      <c r="G79" s="137"/>
      <c r="H79" s="138">
        <f>SUM(H78)</f>
        <v>60000</v>
      </c>
      <c r="I79" s="44">
        <f>I78</f>
        <v>0</v>
      </c>
      <c r="J79" s="24"/>
      <c r="K79" s="122"/>
    </row>
    <row r="80" spans="1:11" ht="15" customHeight="1" x14ac:dyDescent="0.25">
      <c r="A80" s="32">
        <v>69</v>
      </c>
      <c r="B80" s="169" t="s">
        <v>155</v>
      </c>
      <c r="C80" s="169" t="s">
        <v>77</v>
      </c>
      <c r="D80" s="169" t="s">
        <v>67</v>
      </c>
      <c r="E80" s="32" t="s">
        <v>76</v>
      </c>
      <c r="F80" s="53">
        <v>60</v>
      </c>
      <c r="G80" s="55">
        <v>3</v>
      </c>
      <c r="H80" s="54">
        <f>F80*G80</f>
        <v>180</v>
      </c>
      <c r="I80" s="219"/>
      <c r="J80" s="195" t="s">
        <v>65</v>
      </c>
      <c r="K80" s="199" t="s">
        <v>75</v>
      </c>
    </row>
    <row r="81" spans="1:11" x14ac:dyDescent="0.25">
      <c r="A81" s="32">
        <v>70</v>
      </c>
      <c r="B81" s="169"/>
      <c r="C81" s="169"/>
      <c r="D81" s="169"/>
      <c r="E81" s="32" t="s">
        <v>66</v>
      </c>
      <c r="F81" s="53">
        <v>40</v>
      </c>
      <c r="G81" s="55">
        <v>3</v>
      </c>
      <c r="H81" s="54">
        <f>F81*G81</f>
        <v>120</v>
      </c>
      <c r="I81" s="219"/>
      <c r="J81" s="195"/>
      <c r="K81" s="200"/>
    </row>
    <row r="82" spans="1:11" ht="15" customHeight="1" x14ac:dyDescent="0.25">
      <c r="A82" s="32">
        <v>71</v>
      </c>
      <c r="B82" s="169"/>
      <c r="C82" s="169"/>
      <c r="D82" s="169"/>
      <c r="E82" s="32" t="s">
        <v>71</v>
      </c>
      <c r="F82" s="53">
        <v>20</v>
      </c>
      <c r="G82" s="55">
        <v>3</v>
      </c>
      <c r="H82" s="54">
        <f>F82*G82</f>
        <v>60</v>
      </c>
      <c r="I82" s="219"/>
      <c r="J82" s="195"/>
      <c r="K82" s="200"/>
    </row>
    <row r="83" spans="1:11" x14ac:dyDescent="0.25">
      <c r="A83" s="32">
        <v>72</v>
      </c>
      <c r="B83" s="169"/>
      <c r="C83" s="169"/>
      <c r="D83" s="169"/>
      <c r="E83" s="32" t="s">
        <v>70</v>
      </c>
      <c r="F83" s="53">
        <v>40</v>
      </c>
      <c r="G83" s="55">
        <v>3</v>
      </c>
      <c r="H83" s="54">
        <f>F83*G83</f>
        <v>120</v>
      </c>
      <c r="I83" s="219"/>
      <c r="J83" s="195"/>
      <c r="K83" s="200"/>
    </row>
    <row r="84" spans="1:11" ht="15.75" thickBot="1" x14ac:dyDescent="0.3">
      <c r="A84" s="32">
        <v>73</v>
      </c>
      <c r="B84" s="169"/>
      <c r="C84" s="169"/>
      <c r="D84" s="169"/>
      <c r="E84" s="32" t="s">
        <v>62</v>
      </c>
      <c r="F84" s="53">
        <v>40</v>
      </c>
      <c r="G84" s="55">
        <v>3</v>
      </c>
      <c r="H84" s="54">
        <f>F84*G84</f>
        <v>120</v>
      </c>
      <c r="I84" s="219"/>
      <c r="J84" s="195"/>
      <c r="K84" s="201"/>
    </row>
    <row r="85" spans="1:11" ht="15" customHeight="1" thickBot="1" x14ac:dyDescent="0.3">
      <c r="A85" s="136" t="s">
        <v>74</v>
      </c>
      <c r="B85" s="137"/>
      <c r="C85" s="137"/>
      <c r="D85" s="137"/>
      <c r="E85" s="137"/>
      <c r="F85" s="137"/>
      <c r="G85" s="137"/>
      <c r="H85" s="138">
        <f>SUM(H80:H84)</f>
        <v>600</v>
      </c>
      <c r="I85" s="44">
        <f>SUM(I80:I84)</f>
        <v>0</v>
      </c>
      <c r="J85" s="24"/>
      <c r="K85" s="122"/>
    </row>
    <row r="86" spans="1:11" x14ac:dyDescent="0.25">
      <c r="A86" s="32">
        <v>74</v>
      </c>
      <c r="B86" s="169" t="s">
        <v>156</v>
      </c>
      <c r="C86" s="169" t="s">
        <v>73</v>
      </c>
      <c r="D86" s="32" t="s">
        <v>30</v>
      </c>
      <c r="E86" s="32" t="s">
        <v>29</v>
      </c>
      <c r="F86" s="53">
        <v>500</v>
      </c>
      <c r="G86" s="29">
        <v>3</v>
      </c>
      <c r="H86" s="52">
        <f t="shared" ref="H86:H91" si="2">F86*G86</f>
        <v>1500</v>
      </c>
      <c r="I86" s="219"/>
      <c r="J86" s="178" t="s">
        <v>65</v>
      </c>
      <c r="K86" s="199" t="s">
        <v>72</v>
      </c>
    </row>
    <row r="87" spans="1:11" x14ac:dyDescent="0.25">
      <c r="A87" s="32">
        <v>75</v>
      </c>
      <c r="B87" s="169"/>
      <c r="C87" s="169"/>
      <c r="D87" s="169" t="s">
        <v>67</v>
      </c>
      <c r="E87" s="32" t="s">
        <v>66</v>
      </c>
      <c r="F87" s="53">
        <v>80</v>
      </c>
      <c r="G87" s="29">
        <v>3</v>
      </c>
      <c r="H87" s="52">
        <f t="shared" si="2"/>
        <v>240</v>
      </c>
      <c r="I87" s="219"/>
      <c r="J87" s="178"/>
      <c r="K87" s="200"/>
    </row>
    <row r="88" spans="1:11" x14ac:dyDescent="0.25">
      <c r="A88" s="32">
        <v>76</v>
      </c>
      <c r="B88" s="169"/>
      <c r="C88" s="169"/>
      <c r="D88" s="169"/>
      <c r="E88" s="32" t="s">
        <v>71</v>
      </c>
      <c r="F88" s="53">
        <v>100</v>
      </c>
      <c r="G88" s="29">
        <v>3</v>
      </c>
      <c r="H88" s="52">
        <f t="shared" si="2"/>
        <v>300</v>
      </c>
      <c r="I88" s="219"/>
      <c r="J88" s="178"/>
      <c r="K88" s="200"/>
    </row>
    <row r="89" spans="1:11" x14ac:dyDescent="0.25">
      <c r="A89" s="32">
        <v>77</v>
      </c>
      <c r="B89" s="169"/>
      <c r="C89" s="169"/>
      <c r="D89" s="169"/>
      <c r="E89" s="32" t="s">
        <v>70</v>
      </c>
      <c r="F89" s="53">
        <v>100</v>
      </c>
      <c r="G89" s="29">
        <v>3</v>
      </c>
      <c r="H89" s="52">
        <f t="shared" si="2"/>
        <v>300</v>
      </c>
      <c r="I89" s="219"/>
      <c r="J89" s="178"/>
      <c r="K89" s="200"/>
    </row>
    <row r="90" spans="1:11" x14ac:dyDescent="0.25">
      <c r="A90" s="32">
        <v>78</v>
      </c>
      <c r="B90" s="169"/>
      <c r="C90" s="169"/>
      <c r="D90" s="169"/>
      <c r="E90" s="32" t="s">
        <v>60</v>
      </c>
      <c r="F90" s="53">
        <v>100</v>
      </c>
      <c r="G90" s="29">
        <v>3</v>
      </c>
      <c r="H90" s="52">
        <f t="shared" si="2"/>
        <v>300</v>
      </c>
      <c r="I90" s="219"/>
      <c r="J90" s="178"/>
      <c r="K90" s="200"/>
    </row>
    <row r="91" spans="1:11" ht="15.75" thickBot="1" x14ac:dyDescent="0.3">
      <c r="A91" s="32">
        <v>79</v>
      </c>
      <c r="B91" s="169"/>
      <c r="C91" s="169"/>
      <c r="D91" s="169"/>
      <c r="E91" s="32" t="s">
        <v>61</v>
      </c>
      <c r="F91" s="53">
        <v>100</v>
      </c>
      <c r="G91" s="29">
        <v>3</v>
      </c>
      <c r="H91" s="52">
        <f t="shared" si="2"/>
        <v>300</v>
      </c>
      <c r="I91" s="219"/>
      <c r="J91" s="178"/>
      <c r="K91" s="201"/>
    </row>
    <row r="92" spans="1:11" ht="15" customHeight="1" thickBot="1" x14ac:dyDescent="0.3">
      <c r="A92" s="136" t="s">
        <v>69</v>
      </c>
      <c r="B92" s="137"/>
      <c r="C92" s="137"/>
      <c r="D92" s="137"/>
      <c r="E92" s="137"/>
      <c r="F92" s="137"/>
      <c r="G92" s="137"/>
      <c r="H92" s="138">
        <f>SUM(H86:H91)</f>
        <v>2940</v>
      </c>
      <c r="I92" s="44">
        <f>SUM(I86:I91)</f>
        <v>0</v>
      </c>
      <c r="J92" s="24"/>
      <c r="K92" s="122"/>
    </row>
    <row r="93" spans="1:11" x14ac:dyDescent="0.25">
      <c r="A93" s="31">
        <v>80</v>
      </c>
      <c r="B93" s="196" t="s">
        <v>157</v>
      </c>
      <c r="C93" s="182" t="s">
        <v>68</v>
      </c>
      <c r="D93" s="183" t="s">
        <v>67</v>
      </c>
      <c r="E93" s="51" t="s">
        <v>66</v>
      </c>
      <c r="F93" s="49">
        <v>30</v>
      </c>
      <c r="G93" s="29">
        <v>1</v>
      </c>
      <c r="H93" s="48">
        <f t="shared" ref="H93:H125" si="3">F93*G93</f>
        <v>30</v>
      </c>
      <c r="I93" s="219"/>
      <c r="J93" s="179" t="s">
        <v>65</v>
      </c>
      <c r="K93" s="199" t="s">
        <v>64</v>
      </c>
    </row>
    <row r="94" spans="1:11" x14ac:dyDescent="0.25">
      <c r="A94" s="31">
        <v>81</v>
      </c>
      <c r="B94" s="197"/>
      <c r="C94" s="182"/>
      <c r="D94" s="183"/>
      <c r="E94" s="32" t="s">
        <v>63</v>
      </c>
      <c r="F94" s="49">
        <v>30</v>
      </c>
      <c r="G94" s="29">
        <v>1</v>
      </c>
      <c r="H94" s="48">
        <f t="shared" si="3"/>
        <v>30</v>
      </c>
      <c r="I94" s="219"/>
      <c r="J94" s="180"/>
      <c r="K94" s="200"/>
    </row>
    <row r="95" spans="1:11" x14ac:dyDescent="0.25">
      <c r="A95" s="31">
        <v>82</v>
      </c>
      <c r="B95" s="197"/>
      <c r="C95" s="182"/>
      <c r="D95" s="183"/>
      <c r="E95" s="32" t="s">
        <v>62</v>
      </c>
      <c r="F95" s="49">
        <v>30</v>
      </c>
      <c r="G95" s="29">
        <v>1</v>
      </c>
      <c r="H95" s="48">
        <f t="shared" si="3"/>
        <v>30</v>
      </c>
      <c r="I95" s="219"/>
      <c r="J95" s="180"/>
      <c r="K95" s="200"/>
    </row>
    <row r="96" spans="1:11" x14ac:dyDescent="0.25">
      <c r="A96" s="31">
        <v>83</v>
      </c>
      <c r="B96" s="197"/>
      <c r="C96" s="182"/>
      <c r="D96" s="183"/>
      <c r="E96" s="32" t="s">
        <v>61</v>
      </c>
      <c r="F96" s="49">
        <v>30</v>
      </c>
      <c r="G96" s="29">
        <v>1</v>
      </c>
      <c r="H96" s="48">
        <f t="shared" si="3"/>
        <v>30</v>
      </c>
      <c r="I96" s="219"/>
      <c r="J96" s="180"/>
      <c r="K96" s="200"/>
    </row>
    <row r="97" spans="1:11" x14ac:dyDescent="0.25">
      <c r="A97" s="31">
        <v>84</v>
      </c>
      <c r="B97" s="197"/>
      <c r="C97" s="182"/>
      <c r="D97" s="183"/>
      <c r="E97" s="32" t="s">
        <v>60</v>
      </c>
      <c r="F97" s="49">
        <v>30</v>
      </c>
      <c r="G97" s="29">
        <v>1</v>
      </c>
      <c r="H97" s="48">
        <f t="shared" si="3"/>
        <v>30</v>
      </c>
      <c r="I97" s="219"/>
      <c r="J97" s="180"/>
      <c r="K97" s="200"/>
    </row>
    <row r="98" spans="1:11" x14ac:dyDescent="0.25">
      <c r="A98" s="31">
        <v>85</v>
      </c>
      <c r="B98" s="197"/>
      <c r="C98" s="182"/>
      <c r="D98" s="183"/>
      <c r="E98" s="32" t="s">
        <v>59</v>
      </c>
      <c r="F98" s="49">
        <v>30</v>
      </c>
      <c r="G98" s="29">
        <v>1</v>
      </c>
      <c r="H98" s="48">
        <f t="shared" si="3"/>
        <v>30</v>
      </c>
      <c r="I98" s="219"/>
      <c r="J98" s="180"/>
      <c r="K98" s="200"/>
    </row>
    <row r="99" spans="1:11" x14ac:dyDescent="0.25">
      <c r="A99" s="31">
        <v>86</v>
      </c>
      <c r="B99" s="197"/>
      <c r="C99" s="182"/>
      <c r="D99" s="183"/>
      <c r="E99" s="32" t="s">
        <v>58</v>
      </c>
      <c r="F99" s="49">
        <v>30</v>
      </c>
      <c r="G99" s="29">
        <v>1</v>
      </c>
      <c r="H99" s="48">
        <f t="shared" si="3"/>
        <v>30</v>
      </c>
      <c r="I99" s="219"/>
      <c r="J99" s="180"/>
      <c r="K99" s="200"/>
    </row>
    <row r="100" spans="1:11" x14ac:dyDescent="0.25">
      <c r="A100" s="31">
        <v>87</v>
      </c>
      <c r="B100" s="197"/>
      <c r="C100" s="182"/>
      <c r="D100" s="183"/>
      <c r="E100" s="32" t="s">
        <v>57</v>
      </c>
      <c r="F100" s="49">
        <v>30</v>
      </c>
      <c r="G100" s="29">
        <v>1</v>
      </c>
      <c r="H100" s="48">
        <f t="shared" si="3"/>
        <v>30</v>
      </c>
      <c r="I100" s="219"/>
      <c r="J100" s="180"/>
      <c r="K100" s="200"/>
    </row>
    <row r="101" spans="1:11" x14ac:dyDescent="0.25">
      <c r="A101" s="31">
        <v>88</v>
      </c>
      <c r="B101" s="197"/>
      <c r="C101" s="182"/>
      <c r="D101" s="183"/>
      <c r="E101" s="32" t="s">
        <v>56</v>
      </c>
      <c r="F101" s="49">
        <v>30</v>
      </c>
      <c r="G101" s="29">
        <v>1</v>
      </c>
      <c r="H101" s="48">
        <f t="shared" si="3"/>
        <v>30</v>
      </c>
      <c r="I101" s="219"/>
      <c r="J101" s="180"/>
      <c r="K101" s="200"/>
    </row>
    <row r="102" spans="1:11" x14ac:dyDescent="0.25">
      <c r="A102" s="31">
        <v>89</v>
      </c>
      <c r="B102" s="197"/>
      <c r="C102" s="182"/>
      <c r="D102" s="183"/>
      <c r="E102" s="32" t="s">
        <v>55</v>
      </c>
      <c r="F102" s="49">
        <v>30</v>
      </c>
      <c r="G102" s="29">
        <v>1</v>
      </c>
      <c r="H102" s="48">
        <f t="shared" si="3"/>
        <v>30</v>
      </c>
      <c r="I102" s="219"/>
      <c r="J102" s="180"/>
      <c r="K102" s="200"/>
    </row>
    <row r="103" spans="1:11" x14ac:dyDescent="0.25">
      <c r="A103" s="31">
        <v>90</v>
      </c>
      <c r="B103" s="197"/>
      <c r="C103" s="182"/>
      <c r="D103" s="183"/>
      <c r="E103" s="32" t="s">
        <v>54</v>
      </c>
      <c r="F103" s="49">
        <v>30</v>
      </c>
      <c r="G103" s="29">
        <v>1</v>
      </c>
      <c r="H103" s="48">
        <f t="shared" si="3"/>
        <v>30</v>
      </c>
      <c r="I103" s="219"/>
      <c r="J103" s="180"/>
      <c r="K103" s="200"/>
    </row>
    <row r="104" spans="1:11" x14ac:dyDescent="0.25">
      <c r="A104" s="31">
        <v>91</v>
      </c>
      <c r="B104" s="197"/>
      <c r="C104" s="182"/>
      <c r="D104" s="169" t="s">
        <v>53</v>
      </c>
      <c r="E104" s="32" t="s">
        <v>52</v>
      </c>
      <c r="F104" s="49">
        <v>10</v>
      </c>
      <c r="G104" s="29">
        <v>1</v>
      </c>
      <c r="H104" s="48">
        <f t="shared" si="3"/>
        <v>10</v>
      </c>
      <c r="I104" s="219"/>
      <c r="J104" s="180"/>
      <c r="K104" s="200"/>
    </row>
    <row r="105" spans="1:11" x14ac:dyDescent="0.25">
      <c r="A105" s="31">
        <v>92</v>
      </c>
      <c r="B105" s="197"/>
      <c r="C105" s="182"/>
      <c r="D105" s="169"/>
      <c r="E105" s="51" t="s">
        <v>51</v>
      </c>
      <c r="F105" s="49">
        <v>10</v>
      </c>
      <c r="G105" s="29">
        <v>1</v>
      </c>
      <c r="H105" s="48">
        <f t="shared" si="3"/>
        <v>10</v>
      </c>
      <c r="I105" s="219"/>
      <c r="J105" s="180"/>
      <c r="K105" s="200"/>
    </row>
    <row r="106" spans="1:11" x14ac:dyDescent="0.25">
      <c r="A106" s="31">
        <v>93</v>
      </c>
      <c r="B106" s="197"/>
      <c r="C106" s="182"/>
      <c r="D106" s="169"/>
      <c r="E106" s="31" t="s">
        <v>50</v>
      </c>
      <c r="F106" s="49">
        <v>10</v>
      </c>
      <c r="G106" s="29">
        <v>1</v>
      </c>
      <c r="H106" s="48">
        <f t="shared" si="3"/>
        <v>10</v>
      </c>
      <c r="I106" s="219"/>
      <c r="J106" s="180"/>
      <c r="K106" s="200"/>
    </row>
    <row r="107" spans="1:11" x14ac:dyDescent="0.25">
      <c r="A107" s="31">
        <v>94</v>
      </c>
      <c r="B107" s="197"/>
      <c r="C107" s="182"/>
      <c r="D107" s="169"/>
      <c r="E107" s="50" t="s">
        <v>49</v>
      </c>
      <c r="F107" s="49">
        <v>10</v>
      </c>
      <c r="G107" s="29">
        <v>1</v>
      </c>
      <c r="H107" s="48">
        <f t="shared" si="3"/>
        <v>10</v>
      </c>
      <c r="I107" s="219"/>
      <c r="J107" s="180"/>
      <c r="K107" s="200"/>
    </row>
    <row r="108" spans="1:11" x14ac:dyDescent="0.25">
      <c r="A108" s="31">
        <v>95</v>
      </c>
      <c r="B108" s="197"/>
      <c r="C108" s="182"/>
      <c r="D108" s="169"/>
      <c r="E108" s="50" t="s">
        <v>48</v>
      </c>
      <c r="F108" s="49">
        <v>10</v>
      </c>
      <c r="G108" s="29">
        <v>1</v>
      </c>
      <c r="H108" s="48">
        <f t="shared" si="3"/>
        <v>10</v>
      </c>
      <c r="I108" s="219"/>
      <c r="J108" s="180"/>
      <c r="K108" s="200"/>
    </row>
    <row r="109" spans="1:11" x14ac:dyDescent="0.25">
      <c r="A109" s="31">
        <v>96</v>
      </c>
      <c r="B109" s="197"/>
      <c r="C109" s="182"/>
      <c r="D109" s="169"/>
      <c r="E109" s="50" t="s">
        <v>47</v>
      </c>
      <c r="F109" s="49">
        <v>10</v>
      </c>
      <c r="G109" s="29">
        <v>1</v>
      </c>
      <c r="H109" s="48">
        <f t="shared" si="3"/>
        <v>10</v>
      </c>
      <c r="I109" s="219"/>
      <c r="J109" s="180"/>
      <c r="K109" s="200"/>
    </row>
    <row r="110" spans="1:11" x14ac:dyDescent="0.25">
      <c r="A110" s="31">
        <v>97</v>
      </c>
      <c r="B110" s="197"/>
      <c r="C110" s="182"/>
      <c r="D110" s="169"/>
      <c r="E110" s="50" t="s">
        <v>46</v>
      </c>
      <c r="F110" s="49">
        <v>10</v>
      </c>
      <c r="G110" s="29">
        <v>1</v>
      </c>
      <c r="H110" s="48">
        <f t="shared" si="3"/>
        <v>10</v>
      </c>
      <c r="I110" s="219"/>
      <c r="J110" s="180"/>
      <c r="K110" s="200"/>
    </row>
    <row r="111" spans="1:11" x14ac:dyDescent="0.25">
      <c r="A111" s="31">
        <v>98</v>
      </c>
      <c r="B111" s="197"/>
      <c r="C111" s="182"/>
      <c r="D111" s="169"/>
      <c r="E111" s="50" t="s">
        <v>45</v>
      </c>
      <c r="F111" s="49">
        <v>10</v>
      </c>
      <c r="G111" s="29">
        <v>1</v>
      </c>
      <c r="H111" s="48">
        <f t="shared" si="3"/>
        <v>10</v>
      </c>
      <c r="I111" s="219"/>
      <c r="J111" s="180"/>
      <c r="K111" s="200"/>
    </row>
    <row r="112" spans="1:11" ht="15" customHeight="1" x14ac:dyDescent="0.25">
      <c r="A112" s="31">
        <v>99</v>
      </c>
      <c r="B112" s="197"/>
      <c r="C112" s="182"/>
      <c r="D112" s="169"/>
      <c r="E112" s="50" t="s">
        <v>44</v>
      </c>
      <c r="F112" s="49">
        <v>10</v>
      </c>
      <c r="G112" s="29">
        <v>1</v>
      </c>
      <c r="H112" s="48">
        <f t="shared" si="3"/>
        <v>10</v>
      </c>
      <c r="I112" s="219"/>
      <c r="J112" s="180"/>
      <c r="K112" s="200"/>
    </row>
    <row r="113" spans="1:11" x14ac:dyDescent="0.25">
      <c r="A113" s="31">
        <v>100</v>
      </c>
      <c r="B113" s="197"/>
      <c r="C113" s="182"/>
      <c r="D113" s="169"/>
      <c r="E113" s="50" t="s">
        <v>43</v>
      </c>
      <c r="F113" s="49">
        <v>10</v>
      </c>
      <c r="G113" s="29">
        <v>1</v>
      </c>
      <c r="H113" s="48">
        <f t="shared" si="3"/>
        <v>10</v>
      </c>
      <c r="I113" s="219"/>
      <c r="J113" s="180"/>
      <c r="K113" s="200"/>
    </row>
    <row r="114" spans="1:11" x14ac:dyDescent="0.25">
      <c r="A114" s="31">
        <v>101</v>
      </c>
      <c r="B114" s="197"/>
      <c r="C114" s="182"/>
      <c r="D114" s="169"/>
      <c r="E114" s="50" t="s">
        <v>42</v>
      </c>
      <c r="F114" s="49">
        <v>10</v>
      </c>
      <c r="G114" s="29">
        <v>1</v>
      </c>
      <c r="H114" s="48">
        <f t="shared" si="3"/>
        <v>10</v>
      </c>
      <c r="I114" s="219"/>
      <c r="J114" s="180"/>
      <c r="K114" s="200"/>
    </row>
    <row r="115" spans="1:11" x14ac:dyDescent="0.25">
      <c r="A115" s="31">
        <v>102</v>
      </c>
      <c r="B115" s="197"/>
      <c r="C115" s="182"/>
      <c r="D115" s="169"/>
      <c r="E115" s="50" t="s">
        <v>41</v>
      </c>
      <c r="F115" s="49">
        <v>10</v>
      </c>
      <c r="G115" s="29">
        <v>1</v>
      </c>
      <c r="H115" s="48">
        <f t="shared" si="3"/>
        <v>10</v>
      </c>
      <c r="I115" s="219"/>
      <c r="J115" s="180"/>
      <c r="K115" s="200"/>
    </row>
    <row r="116" spans="1:11" x14ac:dyDescent="0.25">
      <c r="A116" s="31">
        <v>103</v>
      </c>
      <c r="B116" s="197"/>
      <c r="C116" s="182"/>
      <c r="D116" s="169"/>
      <c r="E116" s="50" t="s">
        <v>40</v>
      </c>
      <c r="F116" s="49">
        <v>10</v>
      </c>
      <c r="G116" s="29">
        <v>1</v>
      </c>
      <c r="H116" s="48">
        <f t="shared" si="3"/>
        <v>10</v>
      </c>
      <c r="I116" s="219"/>
      <c r="J116" s="180"/>
      <c r="K116" s="200"/>
    </row>
    <row r="117" spans="1:11" x14ac:dyDescent="0.25">
      <c r="A117" s="31">
        <v>104</v>
      </c>
      <c r="B117" s="197"/>
      <c r="C117" s="182"/>
      <c r="D117" s="169"/>
      <c r="E117" s="50" t="s">
        <v>39</v>
      </c>
      <c r="F117" s="49">
        <v>10</v>
      </c>
      <c r="G117" s="29">
        <v>1</v>
      </c>
      <c r="H117" s="48">
        <f t="shared" si="3"/>
        <v>10</v>
      </c>
      <c r="I117" s="219"/>
      <c r="J117" s="180"/>
      <c r="K117" s="200"/>
    </row>
    <row r="118" spans="1:11" x14ac:dyDescent="0.25">
      <c r="A118" s="31">
        <v>105</v>
      </c>
      <c r="B118" s="197"/>
      <c r="C118" s="182"/>
      <c r="D118" s="169"/>
      <c r="E118" s="50" t="s">
        <v>38</v>
      </c>
      <c r="F118" s="49">
        <v>10</v>
      </c>
      <c r="G118" s="29">
        <v>1</v>
      </c>
      <c r="H118" s="48">
        <f t="shared" si="3"/>
        <v>10</v>
      </c>
      <c r="I118" s="219"/>
      <c r="J118" s="180"/>
      <c r="K118" s="200"/>
    </row>
    <row r="119" spans="1:11" x14ac:dyDescent="0.25">
      <c r="A119" s="31">
        <v>106</v>
      </c>
      <c r="B119" s="197"/>
      <c r="C119" s="182"/>
      <c r="D119" s="169"/>
      <c r="E119" s="50" t="s">
        <v>37</v>
      </c>
      <c r="F119" s="49">
        <v>10</v>
      </c>
      <c r="G119" s="29">
        <v>1</v>
      </c>
      <c r="H119" s="48">
        <f t="shared" si="3"/>
        <v>10</v>
      </c>
      <c r="I119" s="219"/>
      <c r="J119" s="180"/>
      <c r="K119" s="200"/>
    </row>
    <row r="120" spans="1:11" x14ac:dyDescent="0.25">
      <c r="A120" s="31">
        <v>107</v>
      </c>
      <c r="B120" s="197"/>
      <c r="C120" s="182"/>
      <c r="D120" s="169"/>
      <c r="E120" s="50" t="s">
        <v>36</v>
      </c>
      <c r="F120" s="49">
        <v>10</v>
      </c>
      <c r="G120" s="29">
        <v>1</v>
      </c>
      <c r="H120" s="48">
        <f t="shared" si="3"/>
        <v>10</v>
      </c>
      <c r="I120" s="219"/>
      <c r="J120" s="180"/>
      <c r="K120" s="200"/>
    </row>
    <row r="121" spans="1:11" x14ac:dyDescent="0.25">
      <c r="A121" s="31">
        <v>108</v>
      </c>
      <c r="B121" s="197"/>
      <c r="C121" s="182"/>
      <c r="D121" s="169" t="s">
        <v>35</v>
      </c>
      <c r="E121" s="47" t="s">
        <v>34</v>
      </c>
      <c r="F121" s="49">
        <v>10</v>
      </c>
      <c r="G121" s="29">
        <v>1</v>
      </c>
      <c r="H121" s="48">
        <f t="shared" si="3"/>
        <v>10</v>
      </c>
      <c r="I121" s="219"/>
      <c r="J121" s="180"/>
      <c r="K121" s="200"/>
    </row>
    <row r="122" spans="1:11" x14ac:dyDescent="0.25">
      <c r="A122" s="31">
        <v>109</v>
      </c>
      <c r="B122" s="197"/>
      <c r="C122" s="182"/>
      <c r="D122" s="169"/>
      <c r="E122" s="47" t="s">
        <v>33</v>
      </c>
      <c r="F122" s="49">
        <v>10</v>
      </c>
      <c r="G122" s="29">
        <v>1</v>
      </c>
      <c r="H122" s="48">
        <f t="shared" si="3"/>
        <v>10</v>
      </c>
      <c r="I122" s="219"/>
      <c r="J122" s="180"/>
      <c r="K122" s="200"/>
    </row>
    <row r="123" spans="1:11" x14ac:dyDescent="0.25">
      <c r="A123" s="31">
        <v>110</v>
      </c>
      <c r="B123" s="197"/>
      <c r="C123" s="182"/>
      <c r="D123" s="169"/>
      <c r="E123" s="47" t="s">
        <v>32</v>
      </c>
      <c r="F123" s="49">
        <v>10</v>
      </c>
      <c r="G123" s="29">
        <v>1</v>
      </c>
      <c r="H123" s="48">
        <f t="shared" si="3"/>
        <v>10</v>
      </c>
      <c r="I123" s="219"/>
      <c r="J123" s="180"/>
      <c r="K123" s="200"/>
    </row>
    <row r="124" spans="1:11" x14ac:dyDescent="0.25">
      <c r="A124" s="31">
        <v>111</v>
      </c>
      <c r="B124" s="197"/>
      <c r="C124" s="182"/>
      <c r="D124" s="169"/>
      <c r="E124" s="47" t="s">
        <v>31</v>
      </c>
      <c r="F124" s="49">
        <v>10</v>
      </c>
      <c r="G124" s="29">
        <v>1</v>
      </c>
      <c r="H124" s="48">
        <f t="shared" si="3"/>
        <v>10</v>
      </c>
      <c r="I124" s="219"/>
      <c r="J124" s="180"/>
      <c r="K124" s="200"/>
    </row>
    <row r="125" spans="1:11" x14ac:dyDescent="0.25">
      <c r="A125" s="31">
        <v>112</v>
      </c>
      <c r="B125" s="197"/>
      <c r="C125" s="182"/>
      <c r="D125" s="32" t="s">
        <v>30</v>
      </c>
      <c r="E125" s="47" t="s">
        <v>29</v>
      </c>
      <c r="F125" s="49">
        <v>25</v>
      </c>
      <c r="G125" s="29">
        <v>1</v>
      </c>
      <c r="H125" s="48">
        <f t="shared" si="3"/>
        <v>25</v>
      </c>
      <c r="I125" s="219"/>
      <c r="J125" s="180"/>
      <c r="K125" s="200"/>
    </row>
    <row r="126" spans="1:11" ht="30.75" thickBot="1" x14ac:dyDescent="0.3">
      <c r="A126" s="31">
        <v>113</v>
      </c>
      <c r="B126" s="198"/>
      <c r="C126" s="36" t="s">
        <v>28</v>
      </c>
      <c r="D126" s="32" t="s">
        <v>27</v>
      </c>
      <c r="E126" s="47" t="s">
        <v>26</v>
      </c>
      <c r="F126" s="46" t="s">
        <v>25</v>
      </c>
      <c r="G126" s="29">
        <v>1</v>
      </c>
      <c r="H126" s="45">
        <v>10</v>
      </c>
      <c r="I126" s="219"/>
      <c r="J126" s="181"/>
      <c r="K126" s="201"/>
    </row>
    <row r="127" spans="1:11" ht="15" customHeight="1" x14ac:dyDescent="0.25">
      <c r="A127" s="136" t="s">
        <v>24</v>
      </c>
      <c r="B127" s="137"/>
      <c r="C127" s="137"/>
      <c r="D127" s="137"/>
      <c r="E127" s="137"/>
      <c r="F127" s="137"/>
      <c r="G127" s="137"/>
      <c r="H127" s="138">
        <f>SUM(H121:H126)</f>
        <v>75</v>
      </c>
      <c r="I127" s="44">
        <f>SUM(I93:I126)</f>
        <v>0</v>
      </c>
      <c r="J127" s="24"/>
      <c r="K127" s="122"/>
    </row>
    <row r="128" spans="1:11" x14ac:dyDescent="0.25">
      <c r="A128" s="184" t="s">
        <v>23</v>
      </c>
      <c r="B128" s="185"/>
      <c r="C128" s="185"/>
      <c r="D128" s="185"/>
      <c r="E128" s="185"/>
      <c r="F128" s="185"/>
      <c r="G128" s="185"/>
      <c r="H128" s="186"/>
      <c r="I128" s="23">
        <f>I127+I92+I85+I79+I77+I72+I22+I20+I15+I11</f>
        <v>0</v>
      </c>
      <c r="J128" s="22"/>
      <c r="K128" s="122"/>
    </row>
    <row r="129" spans="1:114" x14ac:dyDescent="0.25">
      <c r="A129" s="43"/>
      <c r="B129" s="41"/>
      <c r="C129" s="41"/>
      <c r="D129" s="41"/>
      <c r="E129" s="42"/>
      <c r="F129" s="41"/>
      <c r="G129" s="40"/>
      <c r="H129" s="39"/>
      <c r="I129" s="38"/>
      <c r="J129" s="37"/>
      <c r="K129" s="122"/>
    </row>
    <row r="130" spans="1:114" ht="27" thickBot="1" x14ac:dyDescent="0.3">
      <c r="A130" s="176" t="s">
        <v>22</v>
      </c>
      <c r="B130" s="177"/>
      <c r="C130" s="177"/>
      <c r="D130" s="177"/>
      <c r="E130" s="177"/>
      <c r="F130" s="177"/>
      <c r="G130" s="177"/>
      <c r="H130" s="177"/>
      <c r="I130" s="177"/>
      <c r="J130" s="177"/>
      <c r="K130" s="177"/>
    </row>
    <row r="131" spans="1:114" ht="30.75" thickBot="1" x14ac:dyDescent="0.3">
      <c r="A131" s="31">
        <v>114</v>
      </c>
      <c r="B131" s="31" t="s">
        <v>158</v>
      </c>
      <c r="C131" s="36" t="s">
        <v>21</v>
      </c>
      <c r="D131" s="32" t="s">
        <v>18</v>
      </c>
      <c r="E131" s="31" t="s">
        <v>17</v>
      </c>
      <c r="F131" s="128">
        <v>580</v>
      </c>
      <c r="G131" s="29">
        <v>6</v>
      </c>
      <c r="H131" s="127">
        <f>F131*G131</f>
        <v>3480</v>
      </c>
      <c r="I131" s="218"/>
      <c r="J131" s="27" t="s">
        <v>16</v>
      </c>
      <c r="K131" s="26" t="s">
        <v>15</v>
      </c>
    </row>
    <row r="132" spans="1:114" ht="15" customHeight="1" thickBot="1" x14ac:dyDescent="0.3">
      <c r="A132" s="136" t="s">
        <v>20</v>
      </c>
      <c r="B132" s="137"/>
      <c r="C132" s="137"/>
      <c r="D132" s="137"/>
      <c r="E132" s="137"/>
      <c r="F132" s="137"/>
      <c r="G132" s="137"/>
      <c r="H132" s="138"/>
      <c r="I132" s="25">
        <f>I131</f>
        <v>0</v>
      </c>
      <c r="J132" s="24"/>
      <c r="K132" s="122"/>
    </row>
    <row r="133" spans="1:114" s="18" customFormat="1" ht="30.75" thickBot="1" x14ac:dyDescent="0.3">
      <c r="A133" s="35">
        <v>115</v>
      </c>
      <c r="B133" s="34" t="s">
        <v>153</v>
      </c>
      <c r="C133" s="33" t="s">
        <v>19</v>
      </c>
      <c r="D133" s="32" t="s">
        <v>18</v>
      </c>
      <c r="E133" s="31" t="s">
        <v>17</v>
      </c>
      <c r="F133" s="30">
        <v>20</v>
      </c>
      <c r="G133" s="29">
        <v>6</v>
      </c>
      <c r="H133" s="28">
        <f>F133*G133</f>
        <v>120</v>
      </c>
      <c r="I133" s="233"/>
      <c r="J133" s="27" t="s">
        <v>16</v>
      </c>
      <c r="K133" s="26" t="s">
        <v>15</v>
      </c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</row>
    <row r="134" spans="1:114" ht="15" customHeight="1" x14ac:dyDescent="0.25">
      <c r="A134" s="136" t="s">
        <v>14</v>
      </c>
      <c r="B134" s="137"/>
      <c r="C134" s="137"/>
      <c r="D134" s="137"/>
      <c r="E134" s="137"/>
      <c r="F134" s="137"/>
      <c r="G134" s="137"/>
      <c r="H134" s="138"/>
      <c r="I134" s="25">
        <f>I133</f>
        <v>0</v>
      </c>
      <c r="J134" s="24"/>
      <c r="K134" s="122"/>
    </row>
    <row r="135" spans="1:114" x14ac:dyDescent="0.25">
      <c r="A135" s="184" t="s">
        <v>13</v>
      </c>
      <c r="B135" s="185"/>
      <c r="C135" s="185"/>
      <c r="D135" s="185"/>
      <c r="E135" s="185"/>
      <c r="F135" s="185"/>
      <c r="G135" s="185"/>
      <c r="H135" s="186"/>
      <c r="I135" s="23">
        <f>I132+I134</f>
        <v>0</v>
      </c>
      <c r="J135" s="22"/>
      <c r="K135" s="122"/>
    </row>
    <row r="137" spans="1:114" ht="17.25" x14ac:dyDescent="0.25">
      <c r="A137" s="21" t="s">
        <v>12</v>
      </c>
      <c r="B137" s="18"/>
    </row>
    <row r="138" spans="1:114" ht="27" customHeight="1" x14ac:dyDescent="0.25">
      <c r="A138" s="193" t="s">
        <v>11</v>
      </c>
      <c r="B138" s="193"/>
      <c r="C138" s="193"/>
      <c r="D138" s="193"/>
      <c r="E138" s="193"/>
      <c r="F138" s="193"/>
      <c r="G138" s="193"/>
      <c r="H138" s="193"/>
      <c r="I138" s="193"/>
    </row>
    <row r="139" spans="1:114" x14ac:dyDescent="0.25">
      <c r="B139" s="18"/>
    </row>
    <row r="140" spans="1:114" ht="17.25" x14ac:dyDescent="0.25">
      <c r="A140" s="20" t="s">
        <v>10</v>
      </c>
      <c r="B140" s="18"/>
    </row>
    <row r="141" spans="1:114" x14ac:dyDescent="0.25">
      <c r="A141" s="19" t="s">
        <v>9</v>
      </c>
      <c r="B141" s="18"/>
    </row>
    <row r="142" spans="1:114" x14ac:dyDescent="0.25">
      <c r="A142" s="19" t="s">
        <v>8</v>
      </c>
      <c r="B142" s="18"/>
    </row>
    <row r="143" spans="1:114" x14ac:dyDescent="0.25">
      <c r="A143" s="17"/>
      <c r="B143" s="16"/>
      <c r="C143" s="2"/>
      <c r="D143" s="2"/>
      <c r="E143" s="15"/>
    </row>
    <row r="144" spans="1:114" ht="15.75" x14ac:dyDescent="0.25">
      <c r="A144" s="194" t="s">
        <v>7</v>
      </c>
      <c r="B144" s="194"/>
      <c r="C144" s="194"/>
      <c r="D144" s="194"/>
      <c r="E144" s="194"/>
      <c r="F144" s="10"/>
      <c r="G144" s="9"/>
    </row>
    <row r="145" spans="1:10" x14ac:dyDescent="0.25">
      <c r="A145" s="1"/>
      <c r="E145" s="1"/>
      <c r="G145" s="1"/>
    </row>
    <row r="146" spans="1:10" ht="15.75" thickBot="1" x14ac:dyDescent="0.3">
      <c r="A146" s="14"/>
      <c r="B146" s="14"/>
      <c r="C146" s="14"/>
      <c r="D146" s="14"/>
      <c r="E146" s="14"/>
      <c r="F146" s="14"/>
      <c r="G146" s="14"/>
    </row>
    <row r="147" spans="1:10" ht="20.25" thickTop="1" thickBot="1" x14ac:dyDescent="0.3">
      <c r="A147" s="11"/>
      <c r="B147" s="9"/>
      <c r="C147"/>
      <c r="D147" s="13"/>
      <c r="E147" s="12"/>
      <c r="H147" s="170" t="s">
        <v>6</v>
      </c>
      <c r="I147" s="173"/>
    </row>
    <row r="148" spans="1:10" ht="19.5" thickBot="1" x14ac:dyDescent="0.3">
      <c r="A148" s="11"/>
      <c r="B148" s="9"/>
      <c r="C148"/>
      <c r="D148" s="13"/>
      <c r="E148" s="12"/>
      <c r="H148" s="171"/>
      <c r="I148" s="174"/>
    </row>
    <row r="149" spans="1:10" ht="19.5" thickBot="1" x14ac:dyDescent="0.3">
      <c r="A149" s="11"/>
      <c r="B149" s="9"/>
      <c r="C149"/>
      <c r="D149" s="13"/>
      <c r="E149" s="12"/>
      <c r="H149" s="172"/>
      <c r="I149" s="175"/>
    </row>
    <row r="150" spans="1:10" ht="15.75" thickTop="1" x14ac:dyDescent="0.25">
      <c r="A150" s="1"/>
      <c r="E150" s="1"/>
      <c r="G150" s="1"/>
    </row>
    <row r="151" spans="1:10" ht="15.75" thickBot="1" x14ac:dyDescent="0.3">
      <c r="A151" s="11"/>
      <c r="B151" s="9"/>
      <c r="C151"/>
      <c r="D151"/>
      <c r="E151"/>
      <c r="F151" s="10"/>
      <c r="G151" s="9"/>
    </row>
    <row r="152" spans="1:10" ht="19.5" customHeight="1" thickBot="1" x14ac:dyDescent="0.3">
      <c r="A152" s="156" t="s">
        <v>5</v>
      </c>
      <c r="B152" s="157"/>
      <c r="C152" s="157"/>
      <c r="D152" s="157"/>
      <c r="E152" s="157"/>
      <c r="F152" s="157"/>
      <c r="G152" s="157"/>
      <c r="H152" s="158"/>
      <c r="I152" s="123">
        <f>I11+I15+I20+I22+I23+I24+I25+I26+I27+I77+I79</f>
        <v>0</v>
      </c>
      <c r="J152" s="125"/>
    </row>
    <row r="153" spans="1:10" ht="19.5" customHeight="1" thickBot="1" x14ac:dyDescent="0.3">
      <c r="A153" s="159" t="s">
        <v>4</v>
      </c>
      <c r="B153" s="160"/>
      <c r="C153" s="160"/>
      <c r="D153" s="160"/>
      <c r="E153" s="160"/>
      <c r="F153" s="160"/>
      <c r="G153" s="160"/>
      <c r="H153" s="161"/>
      <c r="I153" s="123">
        <f>I127+I92+I85+I71+I70+I69+I68+I67+I66+I65+I64+I63+I62+I61+I60+I59+I58+I57+I56+I55+I54+I53+I52+I51+I50+I49+I48+I47+I46+I45+I44+I43+I42+I41+I40+I39+I38+I37+I36+I35+I34+I33+I32+I31+I30+I29+I28</f>
        <v>0</v>
      </c>
      <c r="J153" s="125"/>
    </row>
    <row r="154" spans="1:10" ht="19.5" customHeight="1" thickBot="1" x14ac:dyDescent="0.3">
      <c r="A154" s="156" t="s">
        <v>3</v>
      </c>
      <c r="B154" s="157"/>
      <c r="C154" s="157"/>
      <c r="D154" s="157"/>
      <c r="E154" s="157"/>
      <c r="F154" s="157"/>
      <c r="G154" s="157"/>
      <c r="H154" s="158"/>
      <c r="I154" s="123">
        <f>I135</f>
        <v>0</v>
      </c>
      <c r="J154" s="125"/>
    </row>
    <row r="155" spans="1:10" ht="19.5" customHeight="1" thickBot="1" x14ac:dyDescent="0.3">
      <c r="A155" s="156" t="s">
        <v>2</v>
      </c>
      <c r="B155" s="157"/>
      <c r="C155" s="157"/>
      <c r="D155" s="157"/>
      <c r="E155" s="157"/>
      <c r="F155" s="157"/>
      <c r="G155" s="157"/>
      <c r="H155" s="158"/>
      <c r="I155" s="123">
        <f>I152+I154</f>
        <v>0</v>
      </c>
      <c r="J155" s="125"/>
    </row>
    <row r="156" spans="1:10" ht="19.5" customHeight="1" thickBot="1" x14ac:dyDescent="0.3">
      <c r="A156" s="159" t="s">
        <v>1</v>
      </c>
      <c r="B156" s="160"/>
      <c r="C156" s="160"/>
      <c r="D156" s="160"/>
      <c r="E156" s="160"/>
      <c r="F156" s="160"/>
      <c r="G156" s="160"/>
      <c r="H156" s="161"/>
      <c r="I156" s="123">
        <f>I153</f>
        <v>0</v>
      </c>
      <c r="J156" s="125"/>
    </row>
    <row r="157" spans="1:10" ht="27" customHeight="1" thickBot="1" x14ac:dyDescent="0.3">
      <c r="A157" s="209" t="s">
        <v>0</v>
      </c>
      <c r="B157" s="210"/>
      <c r="C157" s="210"/>
      <c r="D157" s="210"/>
      <c r="E157" s="210"/>
      <c r="F157" s="210"/>
      <c r="G157" s="210"/>
      <c r="H157" s="211"/>
      <c r="I157" s="124">
        <f>SUM(I152:I154)</f>
        <v>0</v>
      </c>
      <c r="J157" s="126"/>
    </row>
  </sheetData>
  <sheetProtection algorithmName="SHA-512" hashValue="3+ta96R2fQmKJrMgrZIRJu6UDegOXvMk+5RqJtMF99d3YdCy49oDeLe71mtNovxeVk2J3CMJjv4dsriHyIfCsw==" saltValue="Eamc5qbpY1T7QQbxHQ+EnA==" spinCount="100000" sheet="1" objects="1" scenarios="1" selectLockedCells="1"/>
  <mergeCells count="87">
    <mergeCell ref="A156:H156"/>
    <mergeCell ref="A157:H157"/>
    <mergeCell ref="K16:K17"/>
    <mergeCell ref="K18:K19"/>
    <mergeCell ref="K12:K14"/>
    <mergeCell ref="K26:K27"/>
    <mergeCell ref="K93:K126"/>
    <mergeCell ref="K68:K71"/>
    <mergeCell ref="K66:K67"/>
    <mergeCell ref="K60:K65"/>
    <mergeCell ref="K80:K84"/>
    <mergeCell ref="K86:K91"/>
    <mergeCell ref="K28:K38"/>
    <mergeCell ref="K39:K58"/>
    <mergeCell ref="K73:K76"/>
    <mergeCell ref="D121:D124"/>
    <mergeCell ref="K23:K25"/>
    <mergeCell ref="A1:K1"/>
    <mergeCell ref="A3:K3"/>
    <mergeCell ref="A5:K5"/>
    <mergeCell ref="J23:J27"/>
    <mergeCell ref="C24:C25"/>
    <mergeCell ref="C26:C27"/>
    <mergeCell ref="A22:H22"/>
    <mergeCell ref="B16:B19"/>
    <mergeCell ref="C16:C19"/>
    <mergeCell ref="J16:J19"/>
    <mergeCell ref="B6:B10"/>
    <mergeCell ref="C6:C10"/>
    <mergeCell ref="J6:J10"/>
    <mergeCell ref="J12:J14"/>
    <mergeCell ref="J73:J76"/>
    <mergeCell ref="D74:D76"/>
    <mergeCell ref="A135:H135"/>
    <mergeCell ref="A138:I138"/>
    <mergeCell ref="A144:E144"/>
    <mergeCell ref="B80:B84"/>
    <mergeCell ref="C80:C84"/>
    <mergeCell ref="D80:D84"/>
    <mergeCell ref="J80:J84"/>
    <mergeCell ref="B93:B126"/>
    <mergeCell ref="I147:I149"/>
    <mergeCell ref="D87:D91"/>
    <mergeCell ref="A130:K130"/>
    <mergeCell ref="A134:H134"/>
    <mergeCell ref="B86:B91"/>
    <mergeCell ref="C86:C91"/>
    <mergeCell ref="J86:J91"/>
    <mergeCell ref="J93:J126"/>
    <mergeCell ref="C93:C125"/>
    <mergeCell ref="D93:D103"/>
    <mergeCell ref="A127:H127"/>
    <mergeCell ref="A128:H128"/>
    <mergeCell ref="A155:H155"/>
    <mergeCell ref="D66:D67"/>
    <mergeCell ref="D68:D71"/>
    <mergeCell ref="A77:H77"/>
    <mergeCell ref="A79:H79"/>
    <mergeCell ref="A132:H132"/>
    <mergeCell ref="A85:H85"/>
    <mergeCell ref="A72:H72"/>
    <mergeCell ref="B73:B76"/>
    <mergeCell ref="C73:C76"/>
    <mergeCell ref="D104:D120"/>
    <mergeCell ref="A92:H92"/>
    <mergeCell ref="H147:H149"/>
    <mergeCell ref="A20:H20"/>
    <mergeCell ref="B23:B71"/>
    <mergeCell ref="A152:H152"/>
    <mergeCell ref="A153:H153"/>
    <mergeCell ref="A154:H154"/>
    <mergeCell ref="C28:C71"/>
    <mergeCell ref="D28:D38"/>
    <mergeCell ref="J28:J71"/>
    <mergeCell ref="D39:D54"/>
    <mergeCell ref="D55:D58"/>
    <mergeCell ref="D60:D63"/>
    <mergeCell ref="D64:D65"/>
    <mergeCell ref="A2:K2"/>
    <mergeCell ref="D6:D10"/>
    <mergeCell ref="D12:D14"/>
    <mergeCell ref="D16:D19"/>
    <mergeCell ref="A11:H11"/>
    <mergeCell ref="B12:B14"/>
    <mergeCell ref="C12:C14"/>
    <mergeCell ref="A15:H15"/>
    <mergeCell ref="K6:K10"/>
  </mergeCells>
  <printOptions horizontalCentered="1"/>
  <pageMargins left="0.19685039370078741" right="0.19685039370078741" top="0.15748031496062992" bottom="0.15748031496062992" header="0.31496062992125984" footer="0.31496062992125984"/>
  <pageSetup paperSize="8" scale="58" orientation="portrait" r:id="rId1"/>
  <headerFooter>
    <oddFooter>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3 CAYLUS</vt:lpstr>
      <vt:lpstr>'LOT 3 CAYLUS'!Impression_des_titres</vt:lpstr>
      <vt:lpstr>'LOT 3 CAYLUS'!Zone_d_impression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TSEF 2E CLASSE DEF</dc:creator>
  <cp:lastModifiedBy>GAVAZZI David TSEF 2E CLASSE DEF</cp:lastModifiedBy>
  <dcterms:created xsi:type="dcterms:W3CDTF">2024-12-03T10:07:02Z</dcterms:created>
  <dcterms:modified xsi:type="dcterms:W3CDTF">2025-03-14T12:29:58Z</dcterms:modified>
</cp:coreProperties>
</file>