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8-DRHM\2-BBAL\4-MARCHES\42-COPIEURS\422-A VENIR\1. Préparation\4. DCE\Cadre de réponse\"/>
    </mc:Choice>
  </mc:AlternateContent>
  <bookViews>
    <workbookView xWindow="0" yWindow="0" windowWidth="28800" windowHeight="11280" activeTab="7"/>
  </bookViews>
  <sheets>
    <sheet name="Page de garde" sheetId="12" r:id="rId1"/>
    <sheet name="BPU LOT 1" sheetId="1" r:id="rId2"/>
    <sheet name="BPU LOT 2" sheetId="4" r:id="rId3"/>
    <sheet name="BPU LOT 3" sheetId="5" r:id="rId4"/>
    <sheet name="BPU LOT 4" sheetId="6" r:id="rId5"/>
    <sheet name="BPU LOT 5" sheetId="7" r:id="rId6"/>
    <sheet name="BPU LOT 6" sheetId="8" r:id="rId7"/>
    <sheet name="BPU Mission B" sheetId="10" r:id="rId8"/>
    <sheet name="PSE et options" sheetId="11" r:id="rId9"/>
    <sheet name="Simulation" sheetId="13" r:id="rId10"/>
  </sheets>
  <definedNames>
    <definedName name="_xlnm._FilterDatabase" localSheetId="2" hidden="1">'BPU LOT 2'!$D$5:$E$32</definedName>
    <definedName name="_xlnm._FilterDatabase" localSheetId="6" hidden="1">'BPU LOT 6'!$A$4:$Q$67</definedName>
    <definedName name="_xlnm.Print_Area" localSheetId="8">'PSE et options'!$A$1:$N$34</definedName>
    <definedName name="_xlnm.Print_Area" localSheetId="9">Simulation!$A$1:$F$52</definedName>
  </definedNames>
  <calcPr calcId="162913"/>
</workbook>
</file>

<file path=xl/calcChain.xml><?xml version="1.0" encoding="utf-8"?>
<calcChain xmlns="http://schemas.openxmlformats.org/spreadsheetml/2006/main">
  <c r="K17" i="5" l="1"/>
  <c r="E42" i="13"/>
  <c r="D42" i="13"/>
  <c r="E31" i="13"/>
  <c r="D31" i="13"/>
  <c r="E30" i="13"/>
  <c r="E28" i="13"/>
  <c r="E29" i="13"/>
  <c r="D30" i="13"/>
  <c r="D29" i="13"/>
  <c r="D28" i="13"/>
  <c r="G28" i="11"/>
  <c r="F28" i="11"/>
  <c r="E28" i="11"/>
  <c r="D28" i="11"/>
  <c r="C28" i="11"/>
  <c r="B28" i="11"/>
  <c r="F67" i="10"/>
  <c r="F68" i="10"/>
  <c r="F72" i="10"/>
  <c r="F71" i="10"/>
  <c r="E72" i="10"/>
  <c r="E71" i="10"/>
  <c r="E68" i="10"/>
  <c r="E67" i="10"/>
  <c r="F64" i="10"/>
  <c r="F63" i="10"/>
  <c r="E64" i="10"/>
  <c r="E63" i="10"/>
  <c r="E60" i="10"/>
  <c r="E59" i="10"/>
  <c r="F56" i="10"/>
  <c r="F55" i="10"/>
  <c r="E56" i="10"/>
  <c r="E55" i="10"/>
  <c r="R17" i="5"/>
  <c r="P17" i="5" s="1"/>
  <c r="S17" i="5"/>
  <c r="Q17" i="5" s="1"/>
  <c r="C18" i="13" l="1"/>
  <c r="C17" i="13"/>
  <c r="C19" i="13"/>
  <c r="N8" i="11" l="1"/>
  <c r="N9" i="11"/>
  <c r="N10" i="11"/>
  <c r="N11" i="11"/>
  <c r="N12" i="11"/>
  <c r="N13" i="11"/>
  <c r="N14" i="11"/>
  <c r="N15" i="11"/>
  <c r="N16" i="11"/>
  <c r="N7" i="11"/>
  <c r="C34" i="13"/>
  <c r="F34" i="13" s="1"/>
  <c r="C33" i="13"/>
  <c r="F33" i="13" s="1"/>
  <c r="C32" i="13"/>
  <c r="F32" i="13" s="1"/>
  <c r="C31" i="13"/>
  <c r="F31" i="13" s="1"/>
  <c r="C30" i="13"/>
  <c r="F30" i="13" s="1"/>
  <c r="C29" i="13"/>
  <c r="F29" i="13" s="1"/>
  <c r="C28" i="13"/>
  <c r="F28" i="13" s="1"/>
  <c r="C20" i="13"/>
  <c r="C26" i="13" s="1"/>
  <c r="C16" i="13"/>
  <c r="C14" i="13"/>
  <c r="C13" i="13"/>
  <c r="C11" i="13"/>
  <c r="C10" i="13"/>
  <c r="D9" i="13"/>
  <c r="C9" i="13"/>
  <c r="C7" i="13"/>
  <c r="C6" i="13"/>
  <c r="C21" i="13" l="1"/>
  <c r="C24" i="13" s="1"/>
  <c r="C23" i="13"/>
  <c r="C22" i="13"/>
  <c r="C25" i="13" s="1"/>
  <c r="C27" i="13"/>
  <c r="F9" i="13"/>
  <c r="C15" i="13"/>
  <c r="C40" i="13"/>
  <c r="F40" i="13" s="1"/>
  <c r="C41" i="13"/>
  <c r="F41" i="13" s="1"/>
  <c r="C35" i="13"/>
  <c r="F35" i="13" s="1"/>
  <c r="C38" i="13"/>
  <c r="F38" i="13" s="1"/>
  <c r="C37" i="13"/>
  <c r="F37" i="13" s="1"/>
  <c r="C39" i="13"/>
  <c r="F39" i="13" s="1"/>
  <c r="C36" i="13"/>
  <c r="F36" i="13" s="1"/>
  <c r="C12" i="13"/>
  <c r="E6" i="13"/>
  <c r="D6" i="13"/>
  <c r="F6" i="13" s="1"/>
  <c r="F7" i="13" l="1"/>
  <c r="C8" i="13"/>
  <c r="F8" i="13" s="1"/>
  <c r="D24" i="11" l="1"/>
  <c r="D25" i="11" s="1"/>
  <c r="D26" i="11" s="1"/>
  <c r="D27" i="11" s="1"/>
  <c r="D29" i="11" l="1"/>
  <c r="D30" i="11" s="1"/>
  <c r="D31" i="11" s="1"/>
  <c r="D32" i="11" s="1"/>
  <c r="D33" i="11" s="1"/>
  <c r="C44" i="13"/>
  <c r="G72" i="10"/>
  <c r="I72" i="10" s="1"/>
  <c r="G71" i="10"/>
  <c r="I71" i="10" s="1"/>
  <c r="G70" i="10"/>
  <c r="I70" i="10" s="1"/>
  <c r="G69" i="10"/>
  <c r="I69" i="10" s="1"/>
  <c r="G68" i="10"/>
  <c r="I68" i="10" s="1"/>
  <c r="G67" i="10"/>
  <c r="I67" i="10" s="1"/>
  <c r="G66" i="10"/>
  <c r="I66" i="10" s="1"/>
  <c r="G65" i="10"/>
  <c r="I65" i="10" s="1"/>
  <c r="G64" i="10"/>
  <c r="I64" i="10" s="1"/>
  <c r="G63" i="10"/>
  <c r="I63" i="10" s="1"/>
  <c r="G62" i="10"/>
  <c r="I62" i="10" s="1"/>
  <c r="G61" i="10"/>
  <c r="I61" i="10" s="1"/>
  <c r="G60" i="10"/>
  <c r="I60" i="10" s="1"/>
  <c r="G59" i="10"/>
  <c r="I59" i="10" s="1"/>
  <c r="G58" i="10"/>
  <c r="I58" i="10" s="1"/>
  <c r="G57" i="10"/>
  <c r="I57" i="10" s="1"/>
  <c r="G56" i="10"/>
  <c r="I56" i="10" s="1"/>
  <c r="G55" i="10"/>
  <c r="I55" i="10" s="1"/>
  <c r="G54" i="10"/>
  <c r="I54" i="10" s="1"/>
  <c r="G53" i="10"/>
  <c r="I53" i="10" s="1"/>
  <c r="F52" i="10"/>
  <c r="E52" i="10"/>
  <c r="F51" i="10"/>
  <c r="E51" i="10"/>
  <c r="G50" i="10"/>
  <c r="I50" i="10" s="1"/>
  <c r="G49" i="10"/>
  <c r="I49" i="10" s="1"/>
  <c r="E48" i="10"/>
  <c r="G48" i="10" s="1"/>
  <c r="I48" i="10" s="1"/>
  <c r="E47" i="10"/>
  <c r="G47" i="10" s="1"/>
  <c r="I47" i="10" s="1"/>
  <c r="G46" i="10"/>
  <c r="I46" i="10" s="1"/>
  <c r="G45" i="10"/>
  <c r="I45" i="10" s="1"/>
  <c r="F44" i="10"/>
  <c r="E44" i="10"/>
  <c r="F43" i="10"/>
  <c r="E43" i="10"/>
  <c r="G42" i="10"/>
  <c r="I42" i="10" s="1"/>
  <c r="G41" i="10"/>
  <c r="I41" i="10" s="1"/>
  <c r="F40" i="10"/>
  <c r="E40" i="10"/>
  <c r="F39" i="10"/>
  <c r="E39" i="10"/>
  <c r="G38" i="10"/>
  <c r="I38" i="10" s="1"/>
  <c r="G37" i="10"/>
  <c r="I37" i="10" s="1"/>
  <c r="F44" i="13" l="1"/>
  <c r="G44" i="10"/>
  <c r="I44" i="10" s="1"/>
  <c r="G40" i="10"/>
  <c r="I40" i="10" s="1"/>
  <c r="G51" i="10"/>
  <c r="I51" i="10" s="1"/>
  <c r="G52" i="10"/>
  <c r="I52" i="10" s="1"/>
  <c r="G39" i="10"/>
  <c r="I39" i="10" s="1"/>
  <c r="G43" i="10"/>
  <c r="I43" i="10" s="1"/>
  <c r="O70" i="8" l="1"/>
  <c r="Q70" i="8" s="1"/>
  <c r="O69" i="8"/>
  <c r="Q69" i="8" s="1"/>
  <c r="Q68" i="8"/>
  <c r="O68" i="8"/>
  <c r="O67" i="8"/>
  <c r="Q67" i="8" s="1"/>
  <c r="O66" i="8"/>
  <c r="Q66" i="8" s="1"/>
  <c r="O65" i="8"/>
  <c r="Q65" i="8" s="1"/>
  <c r="Q64" i="8"/>
  <c r="O64" i="8"/>
  <c r="O63" i="8"/>
  <c r="Q63" i="8" s="1"/>
  <c r="O62" i="8"/>
  <c r="Q62" i="8" s="1"/>
  <c r="O61" i="8"/>
  <c r="Q61" i="8" s="1"/>
  <c r="Q59" i="8"/>
  <c r="O59" i="8"/>
  <c r="O58" i="8"/>
  <c r="Q58" i="8" s="1"/>
  <c r="O57" i="8"/>
  <c r="Q57" i="8" s="1"/>
  <c r="O56" i="8"/>
  <c r="Q56" i="8" s="1"/>
  <c r="Q55" i="8"/>
  <c r="O55" i="8"/>
  <c r="O54" i="8"/>
  <c r="Q54" i="8" s="1"/>
  <c r="O53" i="8"/>
  <c r="Q53" i="8" s="1"/>
  <c r="O52" i="8"/>
  <c r="Q52" i="8" s="1"/>
  <c r="Q51" i="8"/>
  <c r="O51" i="8"/>
  <c r="O50" i="8"/>
  <c r="Q50" i="8" s="1"/>
  <c r="O49" i="8"/>
  <c r="Q49" i="8" s="1"/>
  <c r="O48" i="8"/>
  <c r="Q48" i="8" s="1"/>
  <c r="Q47" i="8"/>
  <c r="O47" i="8"/>
  <c r="O46" i="8"/>
  <c r="Q46" i="8" s="1"/>
  <c r="O45" i="8"/>
  <c r="Q45" i="8" s="1"/>
  <c r="O44" i="8"/>
  <c r="Q44" i="8" s="1"/>
  <c r="Q43" i="8"/>
  <c r="O43" i="8"/>
  <c r="O42" i="8"/>
  <c r="Q42" i="8" s="1"/>
  <c r="O41" i="8"/>
  <c r="Q41" i="8" s="1"/>
  <c r="O40" i="8"/>
  <c r="Q40" i="8" s="1"/>
  <c r="Q39" i="8"/>
  <c r="O39" i="8"/>
  <c r="O38" i="8"/>
  <c r="Q38" i="8" s="1"/>
  <c r="O37" i="8"/>
  <c r="Q37" i="8" s="1"/>
  <c r="O36" i="8"/>
  <c r="Q36" i="8" s="1"/>
  <c r="Q35" i="8"/>
  <c r="O35" i="8"/>
  <c r="O34" i="8"/>
  <c r="Q34" i="8" s="1"/>
  <c r="O33" i="8"/>
  <c r="Q33" i="8" s="1"/>
  <c r="O60" i="8"/>
  <c r="Q60" i="8" s="1"/>
  <c r="O32" i="8"/>
  <c r="Q32" i="8" s="1"/>
  <c r="M39" i="5"/>
  <c r="L39" i="5"/>
  <c r="R19" i="4" l="1"/>
  <c r="P19" i="4" s="1"/>
  <c r="Q19" i="4"/>
  <c r="O19" i="4" s="1"/>
  <c r="Q23" i="4"/>
  <c r="O23" i="4"/>
  <c r="R24" i="4"/>
  <c r="P24" i="4" s="1"/>
  <c r="Q24" i="4"/>
  <c r="O24" i="4" s="1"/>
  <c r="Q26" i="4"/>
  <c r="O26" i="4" s="1"/>
  <c r="R28" i="4"/>
  <c r="P28" i="4" s="1"/>
  <c r="Q28" i="4"/>
  <c r="O28" i="4" s="1"/>
  <c r="M17" i="11" l="1"/>
  <c r="K17" i="11"/>
  <c r="L17" i="11"/>
  <c r="M25" i="11"/>
  <c r="M26" i="11"/>
  <c r="M27" i="11"/>
  <c r="M28" i="11"/>
  <c r="M29" i="11"/>
  <c r="M30" i="11"/>
  <c r="M31" i="11"/>
  <c r="M32" i="11"/>
  <c r="M33" i="11"/>
  <c r="M24" i="11"/>
  <c r="L25" i="11"/>
  <c r="L26" i="11"/>
  <c r="L27" i="11"/>
  <c r="L28" i="11"/>
  <c r="L29" i="11"/>
  <c r="L30" i="11"/>
  <c r="L31" i="11"/>
  <c r="L32" i="11"/>
  <c r="L33" i="11"/>
  <c r="L24" i="11"/>
  <c r="K26" i="11"/>
  <c r="K25" i="11"/>
  <c r="K27" i="11"/>
  <c r="K28" i="11"/>
  <c r="K29" i="11"/>
  <c r="K30" i="11"/>
  <c r="K31" i="11"/>
  <c r="K32" i="11"/>
  <c r="K33" i="11"/>
  <c r="K24" i="11"/>
  <c r="J25" i="11"/>
  <c r="J26" i="11"/>
  <c r="J27" i="11"/>
  <c r="J28" i="11"/>
  <c r="J29" i="11"/>
  <c r="J30" i="11"/>
  <c r="J31" i="11"/>
  <c r="J32" i="11"/>
  <c r="J33" i="11"/>
  <c r="J24" i="11"/>
  <c r="J17" i="11"/>
  <c r="N27" i="11" l="1"/>
  <c r="N24" i="11"/>
  <c r="N33" i="11"/>
  <c r="N32" i="11"/>
  <c r="N30" i="11"/>
  <c r="N26" i="11"/>
  <c r="N31" i="11"/>
  <c r="N29" i="11"/>
  <c r="N25" i="11"/>
  <c r="N28" i="11"/>
  <c r="M34" i="11"/>
  <c r="L34" i="11"/>
  <c r="K34" i="11"/>
  <c r="N17" i="11"/>
  <c r="J34" i="11"/>
  <c r="O5" i="8"/>
  <c r="N34" i="11" l="1"/>
  <c r="C24" i="11"/>
  <c r="C25" i="11" s="1"/>
  <c r="C26" i="11" s="1"/>
  <c r="C27" i="11" s="1"/>
  <c r="E24" i="11"/>
  <c r="E25" i="11" s="1"/>
  <c r="E26" i="11" s="1"/>
  <c r="E27" i="11" s="1"/>
  <c r="F24" i="11"/>
  <c r="F25" i="11" s="1"/>
  <c r="F26" i="11" s="1"/>
  <c r="F27" i="11" s="1"/>
  <c r="F29" i="11" s="1"/>
  <c r="F30" i="11" s="1"/>
  <c r="F31" i="11" s="1"/>
  <c r="F32" i="11" s="1"/>
  <c r="F33" i="11" s="1"/>
  <c r="G24" i="11"/>
  <c r="G25" i="11" s="1"/>
  <c r="G26" i="11" s="1"/>
  <c r="G27" i="11" s="1"/>
  <c r="G29" i="11" s="1"/>
  <c r="G30" i="11" s="1"/>
  <c r="G31" i="11" s="1"/>
  <c r="G32" i="11" s="1"/>
  <c r="G33" i="11" s="1"/>
  <c r="B24" i="11"/>
  <c r="B25" i="11" s="1"/>
  <c r="B26" i="11" s="1"/>
  <c r="B27" i="11" s="1"/>
  <c r="B29" i="11" l="1"/>
  <c r="B30" i="11" s="1"/>
  <c r="B31" i="11" s="1"/>
  <c r="B32" i="11" s="1"/>
  <c r="B33" i="11" s="1"/>
  <c r="C42" i="13"/>
  <c r="E29" i="11"/>
  <c r="E30" i="11" s="1"/>
  <c r="E31" i="11" s="1"/>
  <c r="E32" i="11" s="1"/>
  <c r="E33" i="11" s="1"/>
  <c r="C45" i="13"/>
  <c r="C29" i="11"/>
  <c r="C30" i="11" s="1"/>
  <c r="C31" i="11" s="1"/>
  <c r="C32" i="11" s="1"/>
  <c r="C33" i="11" s="1"/>
  <c r="C43" i="13"/>
  <c r="E23" i="10"/>
  <c r="E24" i="10"/>
  <c r="J41" i="10" s="1"/>
  <c r="E25" i="10"/>
  <c r="J45" i="10" s="1"/>
  <c r="E26" i="10"/>
  <c r="E27" i="10"/>
  <c r="E28" i="10"/>
  <c r="E29" i="10"/>
  <c r="E30" i="10"/>
  <c r="E31" i="10"/>
  <c r="J69" i="10" s="1"/>
  <c r="E22" i="10"/>
  <c r="J37" i="10" s="1"/>
  <c r="Q27" i="4"/>
  <c r="O27" i="4" s="1"/>
  <c r="Q18" i="4"/>
  <c r="O18" i="4" s="1"/>
  <c r="Q17" i="4"/>
  <c r="O17" i="4"/>
  <c r="Q16" i="4"/>
  <c r="O16" i="4" s="1"/>
  <c r="Q14" i="4"/>
  <c r="O14" i="4" s="1"/>
  <c r="Q12" i="4"/>
  <c r="O12" i="4" s="1"/>
  <c r="F43" i="13" l="1"/>
  <c r="C51" i="13"/>
  <c r="F51" i="13" s="1"/>
  <c r="F45" i="13"/>
  <c r="C52" i="13"/>
  <c r="F52" i="13" s="1"/>
  <c r="C47" i="13"/>
  <c r="F47" i="13" s="1"/>
  <c r="C48" i="13"/>
  <c r="F48" i="13" s="1"/>
  <c r="C50" i="13"/>
  <c r="F50" i="13" s="1"/>
  <c r="C49" i="13"/>
  <c r="F49" i="13" s="1"/>
  <c r="C46" i="13"/>
  <c r="F46" i="13" s="1"/>
  <c r="F42" i="13"/>
  <c r="F31" i="10"/>
  <c r="J70" i="10" s="1"/>
  <c r="F28" i="10"/>
  <c r="J58" i="10" s="1"/>
  <c r="J57" i="10"/>
  <c r="F30" i="10"/>
  <c r="J66" i="10" s="1"/>
  <c r="J65" i="10"/>
  <c r="F29" i="10"/>
  <c r="J62" i="10" s="1"/>
  <c r="J61" i="10"/>
  <c r="F26" i="10"/>
  <c r="J50" i="10" s="1"/>
  <c r="J49" i="10"/>
  <c r="F27" i="10"/>
  <c r="J54" i="10" s="1"/>
  <c r="J53" i="10"/>
  <c r="F25" i="10"/>
  <c r="F23" i="10"/>
  <c r="G23" i="10" s="1"/>
  <c r="F22" i="10"/>
  <c r="J38" i="10" s="1"/>
  <c r="F24" i="10"/>
  <c r="J42" i="10" s="1"/>
  <c r="G28" i="10"/>
  <c r="R39" i="5"/>
  <c r="P39" i="5" s="1"/>
  <c r="F45" i="5"/>
  <c r="E45" i="5"/>
  <c r="G45" i="5"/>
  <c r="H45" i="5"/>
  <c r="I45" i="5"/>
  <c r="J45" i="5"/>
  <c r="K45" i="5"/>
  <c r="S44" i="5"/>
  <c r="Q44" i="5" s="1"/>
  <c r="R44" i="5"/>
  <c r="P44" i="5" s="1"/>
  <c r="S43" i="5"/>
  <c r="Q43" i="5" s="1"/>
  <c r="R43" i="5"/>
  <c r="P43" i="5" s="1"/>
  <c r="S42" i="5"/>
  <c r="Q42" i="5" s="1"/>
  <c r="R42" i="5"/>
  <c r="P42" i="5" s="1"/>
  <c r="R41" i="5"/>
  <c r="P41" i="5" s="1"/>
  <c r="S40" i="5"/>
  <c r="Q40" i="5" s="1"/>
  <c r="R40" i="5"/>
  <c r="P40" i="5" s="1"/>
  <c r="S39" i="5"/>
  <c r="Q39" i="5" s="1"/>
  <c r="J54" i="1"/>
  <c r="S48" i="1"/>
  <c r="Q48" i="1"/>
  <c r="F48" i="1"/>
  <c r="H48" i="1"/>
  <c r="I48" i="1"/>
  <c r="J48" i="1"/>
  <c r="K48" i="1"/>
  <c r="L48" i="1"/>
  <c r="E48" i="1"/>
  <c r="F50" i="4"/>
  <c r="G50" i="4"/>
  <c r="H50" i="4"/>
  <c r="I50" i="4"/>
  <c r="J50" i="4"/>
  <c r="K50" i="4"/>
  <c r="E50" i="4"/>
  <c r="S49" i="4"/>
  <c r="R49" i="4"/>
  <c r="P49" i="4" s="1"/>
  <c r="Q49" i="4"/>
  <c r="R48" i="4"/>
  <c r="P48" i="4" s="1"/>
  <c r="R47" i="4"/>
  <c r="P47" i="4" s="1"/>
  <c r="P50" i="4" s="1"/>
  <c r="S47" i="4"/>
  <c r="Q47" i="4" s="1"/>
  <c r="S46" i="1"/>
  <c r="Q46" i="1"/>
  <c r="T46" i="1"/>
  <c r="R46" i="1"/>
  <c r="G30" i="10" l="1"/>
  <c r="G22" i="10"/>
  <c r="H22" i="10" s="1"/>
  <c r="J40" i="10" s="1"/>
  <c r="G29" i="10"/>
  <c r="G31" i="10"/>
  <c r="H31" i="10" s="1"/>
  <c r="H29" i="10"/>
  <c r="J64" i="10" s="1"/>
  <c r="J63" i="10"/>
  <c r="H30" i="10"/>
  <c r="J68" i="10" s="1"/>
  <c r="J67" i="10"/>
  <c r="G26" i="10"/>
  <c r="H26" i="10" s="1"/>
  <c r="J52" i="10" s="1"/>
  <c r="H28" i="10"/>
  <c r="J59" i="10"/>
  <c r="G27" i="10"/>
  <c r="G25" i="10"/>
  <c r="J46" i="10"/>
  <c r="G24" i="10"/>
  <c r="J43" i="10" s="1"/>
  <c r="H23" i="10"/>
  <c r="J48" i="5"/>
  <c r="L48" i="5" s="1"/>
  <c r="J51" i="1"/>
  <c r="J57" i="1" s="1"/>
  <c r="I53" i="4"/>
  <c r="R45" i="5"/>
  <c r="J51" i="5" s="1"/>
  <c r="L51" i="5" s="1"/>
  <c r="R50" i="4"/>
  <c r="I56" i="4" s="1"/>
  <c r="K53" i="4"/>
  <c r="P45" i="5"/>
  <c r="L54" i="1"/>
  <c r="L51" i="1"/>
  <c r="I31" i="4"/>
  <c r="J30" i="4"/>
  <c r="Q30" i="4"/>
  <c r="O30" i="4" s="1"/>
  <c r="R30" i="4"/>
  <c r="P30" i="4" s="1"/>
  <c r="L57" i="1" l="1"/>
  <c r="J39" i="10"/>
  <c r="J71" i="10"/>
  <c r="J60" i="10"/>
  <c r="J51" i="10"/>
  <c r="J72" i="10"/>
  <c r="H27" i="10"/>
  <c r="J56" i="10" s="1"/>
  <c r="J55" i="10"/>
  <c r="H25" i="10"/>
  <c r="J48" i="10" s="1"/>
  <c r="J47" i="10"/>
  <c r="H24" i="10"/>
  <c r="J44" i="10" s="1"/>
  <c r="J54" i="5"/>
  <c r="L54" i="5"/>
  <c r="I59" i="4"/>
  <c r="K56" i="4"/>
  <c r="K59" i="4" s="1"/>
  <c r="O17" i="8"/>
  <c r="Q17" i="8" s="1"/>
  <c r="O16" i="8"/>
  <c r="Q16" i="8" s="1"/>
  <c r="O15" i="8"/>
  <c r="Q15" i="8" s="1"/>
  <c r="J11" i="8"/>
  <c r="J12" i="8"/>
  <c r="J13" i="8"/>
  <c r="J10" i="8"/>
  <c r="O9" i="8" l="1"/>
  <c r="Q9" i="8" s="1"/>
  <c r="O8" i="8"/>
  <c r="Q8" i="8" s="1"/>
  <c r="O7" i="8"/>
  <c r="Q7" i="8" s="1"/>
  <c r="O31" i="8" l="1"/>
  <c r="Q31" i="8" s="1"/>
  <c r="Q5" i="8"/>
  <c r="O6" i="8"/>
  <c r="Q6" i="8" s="1"/>
  <c r="O14" i="8"/>
  <c r="Q14" i="8" s="1"/>
  <c r="O18" i="8"/>
  <c r="Q18" i="8" s="1"/>
  <c r="O19" i="8"/>
  <c r="Q19" i="8" s="1"/>
  <c r="O20" i="8"/>
  <c r="Q20" i="8" s="1"/>
  <c r="O21" i="8"/>
  <c r="Q21" i="8" s="1"/>
  <c r="O22" i="8"/>
  <c r="Q22" i="8" s="1"/>
  <c r="O23" i="8"/>
  <c r="Q23" i="8" s="1"/>
  <c r="O24" i="8"/>
  <c r="Q24" i="8" s="1"/>
  <c r="O25" i="8"/>
  <c r="Q25" i="8" s="1"/>
  <c r="O26" i="8"/>
  <c r="Q26" i="8" s="1"/>
  <c r="O27" i="8"/>
  <c r="Q27" i="8" s="1"/>
  <c r="O28" i="8"/>
  <c r="Q28" i="8" s="1"/>
  <c r="O29" i="8"/>
  <c r="Q29" i="8" s="1"/>
  <c r="O30" i="8"/>
  <c r="Q30" i="8" s="1"/>
  <c r="O11" i="8" l="1"/>
  <c r="Q11" i="8" s="1"/>
  <c r="O12" i="8"/>
  <c r="Q12" i="8" s="1"/>
  <c r="O13" i="8"/>
  <c r="Q13" i="8" s="1"/>
  <c r="K6" i="7"/>
  <c r="K7" i="7" s="1"/>
  <c r="J11" i="7" s="1"/>
  <c r="R6" i="7"/>
  <c r="P6" i="7" s="1"/>
  <c r="S6" i="7"/>
  <c r="Q6" i="7" s="1"/>
  <c r="J7" i="7"/>
  <c r="S7" i="6"/>
  <c r="Q7" i="6" s="1"/>
  <c r="R7" i="6"/>
  <c r="P7" i="6" s="1"/>
  <c r="K7" i="6"/>
  <c r="J8" i="6"/>
  <c r="S6" i="6"/>
  <c r="Q6" i="6" s="1"/>
  <c r="R6" i="6"/>
  <c r="K6" i="6"/>
  <c r="L11" i="7" l="1"/>
  <c r="P7" i="7"/>
  <c r="O10" i="8"/>
  <c r="Q10" i="8" s="1"/>
  <c r="R7" i="7"/>
  <c r="J14" i="7" s="1"/>
  <c r="L14" i="7" s="1"/>
  <c r="R8" i="6"/>
  <c r="J15" i="6" s="1"/>
  <c r="K8" i="6"/>
  <c r="J12" i="6" s="1"/>
  <c r="L12" i="6" s="1"/>
  <c r="P6" i="6"/>
  <c r="P8" i="6"/>
  <c r="S21" i="5"/>
  <c r="Q21" i="5" s="1"/>
  <c r="R21" i="5"/>
  <c r="P21" i="5" s="1"/>
  <c r="S20" i="5"/>
  <c r="Q20" i="5" s="1"/>
  <c r="R20" i="5"/>
  <c r="P20" i="5" s="1"/>
  <c r="R21" i="4"/>
  <c r="Q21" i="4"/>
  <c r="O21" i="4" s="1"/>
  <c r="P21" i="4"/>
  <c r="R20" i="4"/>
  <c r="P20" i="4" s="1"/>
  <c r="Q20" i="4"/>
  <c r="O20" i="4" s="1"/>
  <c r="R29" i="4"/>
  <c r="P29" i="4" s="1"/>
  <c r="Q29" i="4"/>
  <c r="O29" i="4" s="1"/>
  <c r="J29" i="4"/>
  <c r="J28" i="4"/>
  <c r="J27" i="4"/>
  <c r="J26" i="4"/>
  <c r="R25" i="4"/>
  <c r="P25" i="4" s="1"/>
  <c r="Q25" i="4"/>
  <c r="O25" i="4" s="1"/>
  <c r="J25" i="4"/>
  <c r="J24" i="4"/>
  <c r="J23" i="4"/>
  <c r="R22" i="4"/>
  <c r="P22" i="4" s="1"/>
  <c r="Q22" i="4"/>
  <c r="O22" i="4" s="1"/>
  <c r="J22" i="4"/>
  <c r="J21" i="4"/>
  <c r="J20" i="4"/>
  <c r="J19" i="4"/>
  <c r="J18" i="4"/>
  <c r="J17" i="4"/>
  <c r="J16" i="4"/>
  <c r="R15" i="4"/>
  <c r="P15" i="4" s="1"/>
  <c r="Q15" i="4"/>
  <c r="O15" i="4" s="1"/>
  <c r="J15" i="4"/>
  <c r="J14" i="4"/>
  <c r="R13" i="4"/>
  <c r="P13" i="4" s="1"/>
  <c r="Q13" i="4"/>
  <c r="O13" i="4" s="1"/>
  <c r="J13" i="4"/>
  <c r="J12" i="4"/>
  <c r="R11" i="4"/>
  <c r="P11" i="4" s="1"/>
  <c r="Q11" i="4"/>
  <c r="O11" i="4" s="1"/>
  <c r="J11" i="4"/>
  <c r="Q10" i="4"/>
  <c r="J10" i="4"/>
  <c r="D13" i="13" s="1"/>
  <c r="R9" i="4"/>
  <c r="P9" i="4" s="1"/>
  <c r="Q9" i="4"/>
  <c r="O9" i="4" s="1"/>
  <c r="J9" i="4"/>
  <c r="R8" i="4"/>
  <c r="P8" i="4" s="1"/>
  <c r="Q8" i="4"/>
  <c r="O8" i="4" s="1"/>
  <c r="J8" i="4"/>
  <c r="R7" i="4"/>
  <c r="P7" i="4" s="1"/>
  <c r="Q7" i="4"/>
  <c r="O7" i="4" s="1"/>
  <c r="J7" i="4"/>
  <c r="R6" i="4"/>
  <c r="P6" i="4" s="1"/>
  <c r="Q6" i="4"/>
  <c r="E10" i="13" s="1"/>
  <c r="J6" i="4"/>
  <c r="D10" i="13" s="1"/>
  <c r="J22" i="5"/>
  <c r="K21" i="5"/>
  <c r="K20" i="5"/>
  <c r="S19" i="5"/>
  <c r="Q19" i="5" s="1"/>
  <c r="R19" i="5"/>
  <c r="P19" i="5" s="1"/>
  <c r="K19" i="5"/>
  <c r="S18" i="5"/>
  <c r="Q18" i="5" s="1"/>
  <c r="R18" i="5"/>
  <c r="P18" i="5" s="1"/>
  <c r="K18" i="5"/>
  <c r="S16" i="5"/>
  <c r="Q16" i="5" s="1"/>
  <c r="R16" i="5"/>
  <c r="P16" i="5" s="1"/>
  <c r="K16" i="5"/>
  <c r="S15" i="5"/>
  <c r="Q15" i="5" s="1"/>
  <c r="R15" i="5"/>
  <c r="P15" i="5" s="1"/>
  <c r="K15" i="5"/>
  <c r="S14" i="5"/>
  <c r="Q14" i="5" s="1"/>
  <c r="R14" i="5"/>
  <c r="P14" i="5" s="1"/>
  <c r="K14" i="5"/>
  <c r="S13" i="5"/>
  <c r="Q13" i="5" s="1"/>
  <c r="R13" i="5"/>
  <c r="P13" i="5" s="1"/>
  <c r="K13" i="5"/>
  <c r="R12" i="5"/>
  <c r="P12" i="5" s="1"/>
  <c r="K12" i="5"/>
  <c r="R11" i="5"/>
  <c r="P11" i="5" s="1"/>
  <c r="K11" i="5"/>
  <c r="S10" i="5"/>
  <c r="Q10" i="5" s="1"/>
  <c r="R10" i="5"/>
  <c r="P10" i="5" s="1"/>
  <c r="K10" i="5"/>
  <c r="S9" i="5"/>
  <c r="Q9" i="5" s="1"/>
  <c r="R9" i="5"/>
  <c r="P9" i="5" s="1"/>
  <c r="K9" i="5"/>
  <c r="R8" i="5"/>
  <c r="P8" i="5" s="1"/>
  <c r="K8" i="5"/>
  <c r="S7" i="5"/>
  <c r="Q7" i="5" s="1"/>
  <c r="R7" i="5"/>
  <c r="P7" i="5" s="1"/>
  <c r="K7" i="5"/>
  <c r="S6" i="5"/>
  <c r="Q6" i="5" s="1"/>
  <c r="R6" i="5"/>
  <c r="K6" i="5"/>
  <c r="D16" i="13" s="1"/>
  <c r="S7" i="1"/>
  <c r="S8" i="1"/>
  <c r="Q8" i="1" s="1"/>
  <c r="S9" i="1"/>
  <c r="S10" i="1"/>
  <c r="S11" i="1"/>
  <c r="Q11" i="1" s="1"/>
  <c r="S12" i="1"/>
  <c r="S13" i="1"/>
  <c r="Q13" i="1" s="1"/>
  <c r="S14" i="1"/>
  <c r="Q14" i="1" s="1"/>
  <c r="S15" i="1"/>
  <c r="S16" i="1"/>
  <c r="Q16" i="1" s="1"/>
  <c r="S17" i="1"/>
  <c r="S18" i="1"/>
  <c r="S21" i="1"/>
  <c r="Q21" i="1" s="1"/>
  <c r="S22" i="1"/>
  <c r="S23" i="1"/>
  <c r="Q23" i="1" s="1"/>
  <c r="S24" i="1"/>
  <c r="S25" i="1"/>
  <c r="S26" i="1"/>
  <c r="Q26" i="1" s="1"/>
  <c r="S27" i="1"/>
  <c r="S28" i="1"/>
  <c r="Q28" i="1" s="1"/>
  <c r="S6" i="1"/>
  <c r="R7" i="1"/>
  <c r="P7" i="1" s="1"/>
  <c r="R8" i="1"/>
  <c r="R9" i="1"/>
  <c r="P9" i="1" s="1"/>
  <c r="R10" i="1"/>
  <c r="R11" i="1"/>
  <c r="P11" i="1" s="1"/>
  <c r="R12" i="1"/>
  <c r="R13" i="1"/>
  <c r="R14" i="1"/>
  <c r="P14" i="1" s="1"/>
  <c r="R15" i="1"/>
  <c r="R16" i="1"/>
  <c r="P16" i="1" s="1"/>
  <c r="R17" i="1"/>
  <c r="R18" i="1"/>
  <c r="P18" i="1" s="1"/>
  <c r="R21" i="1"/>
  <c r="R22" i="1"/>
  <c r="P22" i="1" s="1"/>
  <c r="R23" i="1"/>
  <c r="R24" i="1"/>
  <c r="P24" i="1" s="1"/>
  <c r="R25" i="1"/>
  <c r="R26" i="1"/>
  <c r="P26" i="1" s="1"/>
  <c r="R27" i="1"/>
  <c r="R28" i="1"/>
  <c r="R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6" i="1"/>
  <c r="J29" i="1"/>
  <c r="F20" i="13" l="1"/>
  <c r="F10" i="13"/>
  <c r="F11" i="13"/>
  <c r="F12" i="13"/>
  <c r="O10" i="4"/>
  <c r="E13" i="13"/>
  <c r="F13" i="13" s="1"/>
  <c r="P6" i="5"/>
  <c r="E16" i="13"/>
  <c r="F26" i="13" s="1"/>
  <c r="J17" i="7"/>
  <c r="L17" i="7" s="1"/>
  <c r="L15" i="6"/>
  <c r="J18" i="6"/>
  <c r="L18" i="6" s="1"/>
  <c r="Q31" i="4"/>
  <c r="J31" i="4"/>
  <c r="I35" i="4" s="1"/>
  <c r="O6" i="4"/>
  <c r="O31" i="4" s="1"/>
  <c r="P13" i="1"/>
  <c r="Q27" i="1"/>
  <c r="Q17" i="1"/>
  <c r="P21" i="1"/>
  <c r="Q10" i="1"/>
  <c r="P28" i="1"/>
  <c r="P10" i="1"/>
  <c r="P17" i="1"/>
  <c r="Q24" i="1"/>
  <c r="Q15" i="1"/>
  <c r="P6" i="1"/>
  <c r="P12" i="1"/>
  <c r="Q18" i="1"/>
  <c r="Q9" i="1"/>
  <c r="P27" i="1"/>
  <c r="Q25" i="1"/>
  <c r="Q7" i="1"/>
  <c r="P25" i="1"/>
  <c r="P8" i="1"/>
  <c r="P15" i="1"/>
  <c r="Q22" i="1"/>
  <c r="P23" i="1"/>
  <c r="Q6" i="1"/>
  <c r="Q12" i="1"/>
  <c r="K22" i="5"/>
  <c r="J26" i="5" s="1"/>
  <c r="R22" i="5"/>
  <c r="J29" i="5" s="1"/>
  <c r="L29" i="5" s="1"/>
  <c r="P22" i="5"/>
  <c r="K29" i="1"/>
  <c r="J33" i="1" s="1"/>
  <c r="R29" i="1"/>
  <c r="J36" i="1" s="1"/>
  <c r="L36" i="1" s="1"/>
  <c r="F21" i="13" l="1"/>
  <c r="F27" i="13"/>
  <c r="F23" i="13"/>
  <c r="F19" i="13"/>
  <c r="F17" i="13"/>
  <c r="F25" i="13"/>
  <c r="F18" i="13"/>
  <c r="F24" i="13"/>
  <c r="F16" i="13"/>
  <c r="F22" i="13"/>
  <c r="F15" i="13"/>
  <c r="F14" i="13"/>
  <c r="L26" i="5"/>
  <c r="J32" i="5"/>
  <c r="L32" i="5" s="1"/>
  <c r="I38" i="4"/>
  <c r="K38" i="4" s="1"/>
  <c r="K35" i="4"/>
  <c r="J39" i="1"/>
  <c r="L33" i="1"/>
  <c r="L39" i="1" s="1"/>
  <c r="P29" i="1"/>
  <c r="I41" i="4" l="1"/>
  <c r="K41" i="4" s="1"/>
</calcChain>
</file>

<file path=xl/sharedStrings.xml><?xml version="1.0" encoding="utf-8"?>
<sst xmlns="http://schemas.openxmlformats.org/spreadsheetml/2006/main" count="1223" uniqueCount="365">
  <si>
    <t>LIEUX D'EXECUTION</t>
  </si>
  <si>
    <t>TYPES DE COPIEURS</t>
  </si>
  <si>
    <t>COÛT LOCATION HT / MOIS  y compris les  prestations de maintenance préventive et curative</t>
  </si>
  <si>
    <t>COÛT LOCATION HT / AN y compris les  prestations de maintenance préventive et curative</t>
  </si>
  <si>
    <t>MOYENNE COPIES NB / AN</t>
  </si>
  <si>
    <t>MOYENNE COPIES COULEUR / AN</t>
  </si>
  <si>
    <t>Prix unitaire HT copies N/B</t>
  </si>
  <si>
    <t>Prix unitaire HT copies couleur</t>
  </si>
  <si>
    <t>COÛT COPIE  HT / MOIS</t>
  </si>
  <si>
    <t>COÛT COPIE  HT / AN</t>
  </si>
  <si>
    <t>Total HT copies N/B</t>
  </si>
  <si>
    <t>Total HT copies couleur</t>
  </si>
  <si>
    <t>1. SOUS-TOTAL HT</t>
  </si>
  <si>
    <t>2. SOUS-TOTAL  HT</t>
  </si>
  <si>
    <t>Site</t>
  </si>
  <si>
    <t>Centre administratif</t>
  </si>
  <si>
    <t>Site Foch</t>
  </si>
  <si>
    <t>Subdivision administrative Sud</t>
  </si>
  <si>
    <t>Nouméa - Centre administratif – RDC DLAJ</t>
  </si>
  <si>
    <t>Nouméa - Centre administratif – RDC BCI</t>
  </si>
  <si>
    <t xml:space="preserve">Nouméa - Centre administratif – RDC BCI </t>
  </si>
  <si>
    <t>Nouméa - Centre administratif – RDC Elections</t>
  </si>
  <si>
    <t>Nouméa - Centre administratif - 1er étage BBAL</t>
  </si>
  <si>
    <t>Noumea - Centre administratif - 1er étage BRH</t>
  </si>
  <si>
    <t>Nouméa - Centre administratif - 2ème étage DAECPP</t>
  </si>
  <si>
    <t>Nouméa - Centre administratif - 2ème étage DAECPP - Bureau greffe des associations</t>
  </si>
  <si>
    <t>Nouméa - Centre administratif - 2ème étage DRHM - BFC</t>
  </si>
  <si>
    <t>Nouméa - Centre administratif - 2ème étage CSPI</t>
  </si>
  <si>
    <t>Nouméa - Centre administratif - BAGP - Bâtiment A</t>
  </si>
  <si>
    <t>Nouméa - Centre administratif -bâtiment D (pôle médico-social DRHM)</t>
  </si>
  <si>
    <t>Nouméa - centre administratif Sec SG</t>
  </si>
  <si>
    <t>Nouméa - Scanner courrier réservé</t>
  </si>
  <si>
    <t>Nouméa - Scanner spécifique concours</t>
  </si>
  <si>
    <t>Noumea - Cabinet - étage</t>
  </si>
  <si>
    <t>Nouméa - Cabinet - RDC communication</t>
  </si>
  <si>
    <t>Nouméa-Polices adminsitratives</t>
  </si>
  <si>
    <t>Nouméa - Bâtiment Foch</t>
  </si>
  <si>
    <t>BAT FOCH Bureau en face du Service Informatique (EMIZ)</t>
  </si>
  <si>
    <t>Intendance de la Résidence</t>
  </si>
  <si>
    <t>Subdivision de La Foa 1ER ETAGE</t>
  </si>
  <si>
    <t>Subdivision de La Foa  / RDC</t>
  </si>
  <si>
    <t>TGC</t>
  </si>
  <si>
    <t>Machines (n°)</t>
  </si>
  <si>
    <t>Type</t>
  </si>
  <si>
    <t>CHAMBRE TERRITORIALE DES COMPTES - NOUVELLE CALEDONIE</t>
  </si>
  <si>
    <t>Douanes NC</t>
  </si>
  <si>
    <t>Aeroport TTA</t>
  </si>
  <si>
    <t>Brigade Nouméa</t>
  </si>
  <si>
    <t>Port autonome</t>
  </si>
  <si>
    <t>Direction</t>
  </si>
  <si>
    <t>NB/Couleur</t>
  </si>
  <si>
    <t>Couleur</t>
  </si>
  <si>
    <t>Noir</t>
  </si>
  <si>
    <t>NB</t>
  </si>
  <si>
    <t>Direction de l'Agriculture, des Forêt et de l'Environnement</t>
  </si>
  <si>
    <t>Secrétariat</t>
  </si>
  <si>
    <t>RH</t>
  </si>
  <si>
    <t>Télétravail RH Mont-Dore</t>
  </si>
  <si>
    <t>Télétravail SFD Dumbéa</t>
  </si>
  <si>
    <t xml:space="preserve">Couleur  </t>
  </si>
  <si>
    <t>Subdivision administrative Nord - Koné</t>
  </si>
  <si>
    <t>Service bénéficiaire</t>
  </si>
  <si>
    <t>Haut-Commissariat de la République en Nouvelle-Calédonie</t>
  </si>
  <si>
    <t>Direction territoriale de la police nationale de Nouvelle-Calédonie</t>
  </si>
  <si>
    <t>Subdivision administrative Nord -antenne de Poindimié</t>
  </si>
  <si>
    <t>Subdivision administrative Iles Loyauté</t>
  </si>
  <si>
    <t>Nom du service</t>
  </si>
  <si>
    <t>Commune</t>
  </si>
  <si>
    <t>Appareil</t>
  </si>
  <si>
    <t>Marque de l'appareil</t>
  </si>
  <si>
    <t>Modèle de de l'appareil</t>
  </si>
  <si>
    <t>Couleur/NB</t>
  </si>
  <si>
    <t>Quantité</t>
  </si>
  <si>
    <t>Imprimante</t>
  </si>
  <si>
    <t>HP</t>
  </si>
  <si>
    <t>Officte jet 100 Mobile Printer</t>
  </si>
  <si>
    <t>Nouméa</t>
  </si>
  <si>
    <t>Imprimante matricielle pour ordonnances pénales</t>
  </si>
  <si>
    <t>EPSON</t>
  </si>
  <si>
    <t>LX-300+II</t>
  </si>
  <si>
    <t>Imprimante scan monochrome</t>
  </si>
  <si>
    <t>Brother</t>
  </si>
  <si>
    <t>DCP1512</t>
  </si>
  <si>
    <t>Lifou</t>
  </si>
  <si>
    <t>FPM 130 FW</t>
  </si>
  <si>
    <t>KYOCERA</t>
  </si>
  <si>
    <t>ECHOSYS P.2040DN</t>
  </si>
  <si>
    <t>CABINET</t>
  </si>
  <si>
    <t>Imprimante multifonction</t>
  </si>
  <si>
    <t>Epson</t>
  </si>
  <si>
    <t xml:space="preserve"> WF-3720 Series</t>
  </si>
  <si>
    <t>Jet d'encre Couleur</t>
  </si>
  <si>
    <t xml:space="preserve"> WF-5110</t>
  </si>
  <si>
    <t xml:space="preserve"> Smart Tank 513</t>
  </si>
  <si>
    <t>Kyocera</t>
  </si>
  <si>
    <t xml:space="preserve"> Deskjet 2720</t>
  </si>
  <si>
    <t xml:space="preserve"> Deskjet 2130</t>
  </si>
  <si>
    <t xml:space="preserve"> LASERJET PRO COULEUR M283FDW 21PPM A4 MFP - REF 7KW75A - N° série CNBRQCW0MS</t>
  </si>
  <si>
    <t xml:space="preserve"> AL-M200</t>
  </si>
  <si>
    <t>LASER N/B</t>
  </si>
  <si>
    <t>Epson Aculaser M2000</t>
  </si>
  <si>
    <t>Villa sub îles (Dezarnaulds)</t>
  </si>
  <si>
    <t xml:space="preserve"> ECOSYS P2040dn </t>
  </si>
  <si>
    <t>TK-1160</t>
  </si>
  <si>
    <t>Quantité indicative de commande annuelle</t>
  </si>
  <si>
    <t>Prix unitaire HT</t>
  </si>
  <si>
    <t>Unité</t>
  </si>
  <si>
    <t>Coût par an HT</t>
  </si>
  <si>
    <t>Coût par an TTC</t>
  </si>
  <si>
    <t>Multipack 34 XL</t>
  </si>
  <si>
    <t>Lot de cartouche d'encre Noir/ Couleur 34XL</t>
  </si>
  <si>
    <t>GT 52 Magenta</t>
  </si>
  <si>
    <t>GT52 jaune</t>
  </si>
  <si>
    <t>GT52 Cyan</t>
  </si>
  <si>
    <t>Noir GT53 XL</t>
  </si>
  <si>
    <t>couleur 305</t>
  </si>
  <si>
    <t>Noir 305</t>
  </si>
  <si>
    <t>couleur 63 XL</t>
  </si>
  <si>
    <t>Noir 63 XL</t>
  </si>
  <si>
    <t>Magenta</t>
  </si>
  <si>
    <t>Jaune</t>
  </si>
  <si>
    <t>Cyan</t>
  </si>
  <si>
    <t>Imprimantes multifonction</t>
  </si>
  <si>
    <t>Anse-Vata - Résidence SG</t>
  </si>
  <si>
    <t>Anse-Vata - Résidence SGA</t>
  </si>
  <si>
    <t>Villa CDR îles (Dezarnaulds)</t>
  </si>
  <si>
    <t>ENVY 4500</t>
  </si>
  <si>
    <t>HP 61 Noire</t>
  </si>
  <si>
    <t>HP 61 tricolore</t>
  </si>
  <si>
    <t>Centre administratif- bureau du SG</t>
  </si>
  <si>
    <t>Centre administratif BAT A
BAGP - Point numérique</t>
  </si>
  <si>
    <t>Centre administratif - BAT B - RDC 
BCI - Imprimante visas SHENGEN</t>
  </si>
  <si>
    <t>Taux TGC</t>
  </si>
  <si>
    <t>Service Territorial de la Police Judiciaire- Groupe des Enquètes Judiciaires et Administratives (GEJA)</t>
  </si>
  <si>
    <t>Service Territorial de la Police Judiciaire – unité économique et financière</t>
  </si>
  <si>
    <t>Service Territorial de la Police Judiciaire – Unité d’atteinte aux Biens (UAB)</t>
  </si>
  <si>
    <t>Service Territorial de la Police Judiciaire- Unité de traitement Judiciaire – Groupe d’appui Judiciaire Hebdomadaire (GAJ Hebdo)</t>
  </si>
  <si>
    <t>Service Territorial de la Police Judiciaire – Unité de lutte contre les stupéfiants</t>
  </si>
  <si>
    <t>Service Territorial de la Police Judiciaire -secrétariat/ Groupe de protection de la Famille et des mineurs</t>
  </si>
  <si>
    <t>DTPN – Etat Major</t>
  </si>
  <si>
    <t>Etat Major – secrétariat de l’Officier du Ministère Public (OMP)</t>
  </si>
  <si>
    <t>Service Territorial de la Sécurité Publique – unité des commissariats de secteur – Pôle secteur sud (Magenta Aérodrome)</t>
  </si>
  <si>
    <t>Service du Renseignement Territorial</t>
  </si>
  <si>
    <t>Service Territorial de la Sécurité Publique -Unité de police Secours – (Haut-Commissariat – guérite)</t>
  </si>
  <si>
    <t>Service Territorial de la Police aux Frontières</t>
  </si>
  <si>
    <t>traceur A1</t>
  </si>
  <si>
    <t>Officte jet 250 Mobile All in One</t>
  </si>
  <si>
    <t>Officte jet 200 Mobile Printer</t>
  </si>
  <si>
    <t>Officte jet 202 Mobile Printer</t>
  </si>
  <si>
    <t>Design Jet T230</t>
  </si>
  <si>
    <t>Canon</t>
  </si>
  <si>
    <t>IP 100</t>
  </si>
  <si>
    <t>Unité 79XL</t>
  </si>
  <si>
    <t>Cartouche d'encre Noir 79XL</t>
  </si>
  <si>
    <t>Cartouche d'encre cyan 79XL</t>
  </si>
  <si>
    <t>Cartouche d'encre jaune 79XL</t>
  </si>
  <si>
    <t>Cartouche d'encre magenta 79XL</t>
  </si>
  <si>
    <t>TK5234 noir</t>
  </si>
  <si>
    <t>TK5234 cyan</t>
  </si>
  <si>
    <t>TK5234 magenta</t>
  </si>
  <si>
    <t>TK5234 jaune</t>
  </si>
  <si>
    <t>unité</t>
  </si>
  <si>
    <t>Résidence HC - Chambre ministre</t>
  </si>
  <si>
    <t xml:space="preserve">pour 3 mois </t>
  </si>
  <si>
    <t xml:space="preserve"> pour 6 mois</t>
  </si>
  <si>
    <t>pour 12 mois</t>
  </si>
  <si>
    <t>Cout de la loctation mensuel HT</t>
  </si>
  <si>
    <t>CMHC1</t>
  </si>
  <si>
    <t>CMHC2</t>
  </si>
  <si>
    <t>Service Territorial de Gestion des Ressources</t>
  </si>
  <si>
    <t>Service Territorial de la Sécurité Publique – Unité de police secours – Chef de poste</t>
  </si>
  <si>
    <t>Service Territorial de la Sécurité Publique – Unité d’Ordre Public – Brigade Mobile Urbaine (BMU)</t>
  </si>
  <si>
    <t>Service Territorial de la Sécurité Publique – Unité d’Ordre Public – Section d’intervention (SI)</t>
  </si>
  <si>
    <t>Service Territorial de la Police Judiciaire – Service Territorial de Police Technique et Scientifiques (ST PTS)</t>
  </si>
  <si>
    <t>Service Territorial de la Sécurité Publique –Bureau d’Ordre et d’emploi (BOE)</t>
  </si>
  <si>
    <t>Etat Major -Centre d’information et de commandement (CIC)</t>
  </si>
  <si>
    <t>Service Territorial de la Police Judiciaire – Unité de traitement judiciaire – Groupe d’Appui Judiciaire (GAJ)</t>
  </si>
  <si>
    <t>Service Territorial de la Sécurité Publique – unité des commissariats de secteur – Pôle secteur sud et nord</t>
  </si>
  <si>
    <t>Service Territorial de Recrutement et de la Formation</t>
  </si>
  <si>
    <t>Service Territorial de la Sécurité Publique – unité d’ordre Public - Unité Cynophile Légère</t>
  </si>
  <si>
    <t>Service Territorial de Gestion des Ressources - Bureau des Moyens et de la logistique</t>
  </si>
  <si>
    <t>1er étage, à gauche de l’ascenseur</t>
  </si>
  <si>
    <t>RDC entre les sanitaires femme et le bureau de l’assistante prévention</t>
  </si>
  <si>
    <t>RDC, bureau chef de poste, sous l’escalier</t>
  </si>
  <si>
    <t>1er étage, bureau 403 à l’entrée</t>
  </si>
  <si>
    <t>RDC, bureau 202, 1er bureau</t>
  </si>
  <si>
    <t>RDC, sous l’escalier en face du bureau 111</t>
  </si>
  <si>
    <t>1er étage, bureau 501 à l’entrée</t>
  </si>
  <si>
    <t>1er étage, bureau 510, à gauche</t>
  </si>
  <si>
    <t>1er étage, dans le couloir à côté de la porte 615</t>
  </si>
  <si>
    <t>1er étage, entre les bureaux 519 et 521</t>
  </si>
  <si>
    <t>1er étage dans le couloir entre le bureau 409 et 411</t>
  </si>
  <si>
    <t>1er étage, couloir entre bureau 631 et 632</t>
  </si>
  <si>
    <t>RDC, bureau 102</t>
  </si>
  <si>
    <t>1er étage</t>
  </si>
  <si>
    <t>2ème étage, couloir entre bureau 801 et 804</t>
  </si>
  <si>
    <t>RDC, en face des bureaux 302 et 303</t>
  </si>
  <si>
    <t>1er étage,Couloir en face du bureau informatique</t>
  </si>
  <si>
    <t>2ème étage dans la salle de vie</t>
  </si>
  <si>
    <t>2ème étage, bureau 707</t>
  </si>
  <si>
    <t>RDC, dans le local fourniture</t>
  </si>
  <si>
    <t>1er étage, Salle C1C</t>
  </si>
  <si>
    <t>Salle de vie</t>
  </si>
  <si>
    <t>bureau</t>
  </si>
  <si>
    <t>1er étage de l’aéroport de la Tontouta</t>
  </si>
  <si>
    <t>CMDTPN1</t>
  </si>
  <si>
    <t>CMDTPN2</t>
  </si>
  <si>
    <t>CMRAID1</t>
  </si>
  <si>
    <t>CMCTC1</t>
  </si>
  <si>
    <t>CMDOUANES1</t>
  </si>
  <si>
    <t>CMDOUANES2</t>
  </si>
  <si>
    <t>CMDOUANES3</t>
  </si>
  <si>
    <t>CMDAFE1</t>
  </si>
  <si>
    <t>CMDAFE2</t>
  </si>
  <si>
    <t>Gestion des flux d’impression et des consommables (sans connexion avec l’extérieur)</t>
  </si>
  <si>
    <t>Fonction OCR</t>
  </si>
  <si>
    <t>Chiffrement des données, cryptage de disque dur</t>
  </si>
  <si>
    <t>Installation des consommables dans les copieurs</t>
  </si>
  <si>
    <t>PRESTATIONS SUPPLEMENTAIRES EVENTUELLES
BORDEREAU DE PRIX UNITAIRES</t>
  </si>
  <si>
    <t>NE PAS TRANSFORMER EN PDF</t>
  </si>
  <si>
    <t>MODE D'EMPLOI POUR LA SAISIE DES DONNEES</t>
  </si>
  <si>
    <t>Le candidat doit impérativement compléter uniquement  les cellules en rouge. Les calculs se feront automatiquement.</t>
  </si>
  <si>
    <r>
      <t xml:space="preserve">Il est demandé de ne pas modifier la structure (onglets, cellules à saisir…) du cadre de réponse.
</t>
    </r>
    <r>
      <rPr>
        <sz val="12"/>
        <color indexed="10"/>
        <rFont val="Marianne Medium"/>
        <family val="3"/>
      </rPr>
      <t>Le cas échéant il pourrait être déclaré non conforme.</t>
    </r>
  </si>
  <si>
    <t>Abréviations: HT hors taxes, TTC toutes taxes comprises.</t>
  </si>
  <si>
    <r>
      <t xml:space="preserve">Tous les prix à renseigner le sont en </t>
    </r>
    <r>
      <rPr>
        <b/>
        <u/>
        <sz val="12"/>
        <rFont val="Marianne Medium"/>
        <family val="3"/>
      </rPr>
      <t>XPF HORS TAXES</t>
    </r>
    <r>
      <rPr>
        <sz val="12"/>
        <rFont val="Marianne Medium"/>
        <family val="3"/>
      </rPr>
      <t>.</t>
    </r>
  </si>
  <si>
    <r>
      <rPr>
        <sz val="12"/>
        <rFont val="Marianne Medium"/>
        <family val="3"/>
      </rPr>
      <t xml:space="preserve">L’offre financière est constituée du présent cadre de réponse financier fourni dans le DCE.
</t>
    </r>
    <r>
      <rPr>
        <sz val="12"/>
        <color indexed="10"/>
        <rFont val="Marianne Medium"/>
        <family val="3"/>
      </rPr>
      <t>Il sera tenu compte exclusivement des éléments indiqués dans ce cadre de réponse financier</t>
    </r>
  </si>
  <si>
    <r>
      <t xml:space="preserve">Il est demandé de ne pas modifier la structure (onglets, cellules à saisir…) du cadre de réponse financier. 
</t>
    </r>
    <r>
      <rPr>
        <sz val="12"/>
        <color indexed="10"/>
        <rFont val="Marianne Medium"/>
        <family val="3"/>
      </rPr>
      <t>Le cas échéant il pourrait être déclaré non conforme.</t>
    </r>
  </si>
  <si>
    <r>
      <t xml:space="preserve">LOT 1 - Haut-commissariat de la République – Bureaux de Nouméa - Location et maintenance de solution d'impression et de scanners / Haut-commissariat de la République –  subdivision administrative Sud à La Foa - Location et maintenance de solution d'impression
BORDEREAU DE PRIX UNITAIRES - </t>
    </r>
    <r>
      <rPr>
        <b/>
        <u/>
        <sz val="12"/>
        <color rgb="FF000000"/>
        <rFont val="Marianne Medium"/>
        <family val="3"/>
      </rPr>
      <t>Mision A Besoin permanent</t>
    </r>
    <r>
      <rPr>
        <b/>
        <sz val="12"/>
        <color rgb="FF000000"/>
        <rFont val="Marianne Medium"/>
        <family val="3"/>
      </rPr>
      <t xml:space="preserve"> (machines neuves à date du premier déploiement effecuté sur le marché)</t>
    </r>
  </si>
  <si>
    <t>MONTANT TOTAL ANNUEL HT - Location</t>
  </si>
  <si>
    <t>MONTANT TOTAL ANNUEL TTC - Location</t>
  </si>
  <si>
    <t>MONTANT TOTAL ANNUEL HT - Maintenance</t>
  </si>
  <si>
    <t>MONTANT TOTAL ANNUEL TTC - Maintenance</t>
  </si>
  <si>
    <t>MONTANT TOTAL ANNUEL HT - Location et maintenance</t>
  </si>
  <si>
    <t>MONTANT TOTAL ANNUEL TTC - Location et maintenance</t>
  </si>
  <si>
    <t>Couleurs</t>
  </si>
  <si>
    <t>non pertinent</t>
  </si>
  <si>
    <t>pour 1 semaine</t>
  </si>
  <si>
    <t>pour 1 mois</t>
  </si>
  <si>
    <t>pour 2 mois</t>
  </si>
  <si>
    <t>Pour 36 mois</t>
  </si>
  <si>
    <t xml:space="preserve">pour 18 mois </t>
  </si>
  <si>
    <t>Pour 24 mois</t>
  </si>
  <si>
    <t>Pour 30 mois</t>
  </si>
  <si>
    <t>Pour 42 mois</t>
  </si>
  <si>
    <t>1/ MATÉRIELS NEUFS</t>
  </si>
  <si>
    <t>2/ MATÉRIELS RECONDITIONNÉS</t>
  </si>
  <si>
    <t>NP</t>
  </si>
  <si>
    <t>LOT 2 - Direction territoriale de la police nationale – site commissariat central et de commissariat quartiers - Location et maintenance de solution d'impression / Antenne RAID Nouméa - Location et maintenance de solution d'impression
BORDEREAU DE PRIX UNITAIRES - Mision A Besoin permanent (machines neuves à date du premier déploiement effecuté sur le marché)</t>
  </si>
  <si>
    <t>LOT 3 - Chambre territoriale des comptes - Nouvelle-Calédonie - Location et maintenance de solution d'impression / Douanes NC - Location et maintenance de solution d'impression / Direction de l'Agriculture, des Forêt et de l'Environnement - Location et maintenance de solution d'impression
BORDEREAU DE PRIX UNITAIRES - Mision A Besoin permanent (machines neuves à date du premier déploiement effecuté sur le marché)</t>
  </si>
  <si>
    <t>LOT 4 - Haut-commissariat de la République – Subdivision administrative nord à Koné et Poindimié - Location et maintenance de solution d'impression / Direction territoriale de la police nationale - SRT à Koné - Location et maintenance de solution d'impression
BORDEREAU DE PRIX UNITAIRES - Mision A Besoin permanent (machines neuves à date du premier déploiement effecuté sur le marché)</t>
  </si>
  <si>
    <t>LOT 5 - Haut-commissariat de la République – Subdivision administrative des îles Loyauté à Wé (Lifou) - Location et maintenance de solution d'impression
BORDEREAU DE PRIX UNITAIRES - Mision A Besoin permanent (machines neuves à date du premier déploiement effecuté sur le marché)</t>
  </si>
  <si>
    <t>Location mensuelle HT</t>
  </si>
  <si>
    <t>Location très courte durée HT</t>
  </si>
  <si>
    <t>Configuration</t>
  </si>
  <si>
    <t>Copieur</t>
  </si>
  <si>
    <t>Scanner</t>
  </si>
  <si>
    <t>Location très courte durée TTC</t>
  </si>
  <si>
    <t>Cout de la loctation mensuel TTC</t>
  </si>
  <si>
    <t>par déplacement</t>
  </si>
  <si>
    <t>Coût annuel</t>
  </si>
  <si>
    <t>Marque</t>
  </si>
  <si>
    <t>Modèle</t>
  </si>
  <si>
    <t>Prix HT</t>
  </si>
  <si>
    <t>Prix TTC</t>
  </si>
  <si>
    <t>Forfait déplacement et installation</t>
  </si>
  <si>
    <r>
      <t xml:space="preserve">CADRE DE REPONSE FINANCIERE
BPU / DQE
</t>
    </r>
    <r>
      <rPr>
        <b/>
        <sz val="20"/>
        <color rgb="FF0070C0"/>
        <rFont val="Marianne Medium"/>
        <family val="3"/>
      </rPr>
      <t>Critère 1 - Prix</t>
    </r>
  </si>
  <si>
    <t>Total</t>
  </si>
  <si>
    <t>Restitution des composants contenant de la mémoire (hors disques durs)</t>
  </si>
  <si>
    <t>TOTAL</t>
  </si>
  <si>
    <t>Restitution des disques durs</t>
  </si>
  <si>
    <t>Effacement du disque dur</t>
  </si>
  <si>
    <t>Coût pour 1 intervention sur 1 machine</t>
  </si>
  <si>
    <t>Accès par badge fourni par l'administration (incluant le terminal d'encodage et le système de lecteur de badge )</t>
  </si>
  <si>
    <t>incluant</t>
  </si>
  <si>
    <t>OCR</t>
  </si>
  <si>
    <t>Fax</t>
  </si>
  <si>
    <t>Triage et agrafage</t>
  </si>
  <si>
    <t>M5521 CDW</t>
  </si>
  <si>
    <t>Unité du prestataire</t>
  </si>
  <si>
    <t>Référence de consommable constructeur</t>
  </si>
  <si>
    <t>Référence et marque proposés par le prestataire</t>
  </si>
  <si>
    <t>Wallis et Futuna</t>
  </si>
  <si>
    <t>M 283 FDN</t>
  </si>
  <si>
    <t>Jet d'encre Noir</t>
  </si>
  <si>
    <t>Jet d'encre NC/Couleur</t>
  </si>
  <si>
    <t>TN 1050</t>
  </si>
  <si>
    <t>TK1160 toner noir, 7200 pages</t>
  </si>
  <si>
    <t>HP C8766ee cartouche jet d’encre noir n°343, capacité 7ml,</t>
  </si>
  <si>
    <t>HP C9364ee cartouche jet d’encre noir n°337, capacité 420 pages,</t>
  </si>
  <si>
    <t>HP C2P07AE cartouche jet d’encre noir n°62XL, capacité 415 pages</t>
  </si>
  <si>
    <t>HP C2P06AE cartouche jet d’encre couleurs n°62, capacité 165 pages,</t>
  </si>
  <si>
    <t>HP C2P05AE cartouche jet d’encre noir n°62XL, capacité 600 pages,</t>
  </si>
  <si>
    <t>HP C2P04AE cartouche jet d’encre noir n°62, capacité 200 pages,</t>
  </si>
  <si>
    <t>20ml d’encre produit 101 pages</t>
  </si>
  <si>
    <t>HP 712, cartouche d’encre jaune, 29ml</t>
  </si>
  <si>
    <t>HP 712, cartouche d’encre cyan, 29ml,</t>
  </si>
  <si>
    <t>HP 712, cartouche d’encre magenta, 29ml,</t>
  </si>
  <si>
    <t>HP 712, cartouche d’encre noir, 38ml,</t>
  </si>
  <si>
    <t>HP 712, cartouche d’encre noir, 80ml,</t>
  </si>
  <si>
    <t>DR-1050 – Tambour, rendement 10 000 pages</t>
  </si>
  <si>
    <t>TN-1050 Cartouche de toner noir, 1 000 pages</t>
  </si>
  <si>
    <t>PGI 35 1509B001 Cartouche noir</t>
  </si>
  <si>
    <t>CLI 36 1511B001 cartouche couleur</t>
  </si>
  <si>
    <t xml:space="preserve">HP206 X Magenta W2113X, </t>
  </si>
  <si>
    <t xml:space="preserve">HP206X Noir W2110X, </t>
  </si>
  <si>
    <t xml:space="preserve">HP206X Cyan W211X, </t>
  </si>
  <si>
    <t>HP 206X Yellow W2112X</t>
  </si>
  <si>
    <t>Unite 62XL</t>
  </si>
  <si>
    <t>Toner Comatible HP17X (CF217X), noir – 5000 pages</t>
  </si>
  <si>
    <t>Toner Compatible HP17A (CF217A), noir – 1600 pages,</t>
  </si>
  <si>
    <t>LOT 6 - Fourniture de toner, cartouche d'encre (+récupération et recyclage)
BORDEREAU DE PRIX UNITAIRES</t>
  </si>
  <si>
    <t xml:space="preserve">LOT 1 - Haut-commissariat de la République – Bureaux de Nouméa - Location et maintenance de solution d'impression et de scanners / Haut-commissariat de la République –  subdivision administrative Sud à La Foa - Location et maintenance de solution d'impression
BORDEREAU DE PRIX UNITAIRES / DETAIL QUANTITATIF ESTIMATIF (DQE) - Mision B Besoin ponctuel (matériels reconditionnés exclusivement) </t>
  </si>
  <si>
    <t>Prix hors taxe de la location</t>
  </si>
  <si>
    <t>Prix toutes taxes comprises de la location</t>
  </si>
  <si>
    <t>Total HT</t>
  </si>
  <si>
    <t>Total TTC</t>
  </si>
  <si>
    <t>Durée</t>
  </si>
  <si>
    <t>TOTAL Location et maintenance</t>
  </si>
  <si>
    <t>1/ Prix de la location courte durée</t>
  </si>
  <si>
    <t>2/ Prix de la maintenance</t>
  </si>
  <si>
    <r>
      <t xml:space="preserve">Moyenne copie NB pour la durée
</t>
    </r>
    <r>
      <rPr>
        <i/>
        <sz val="10"/>
        <color rgb="FF000000"/>
        <rFont val="Marianne Medium"/>
        <family val="3"/>
      </rPr>
      <t>(à titre indicatif)</t>
    </r>
  </si>
  <si>
    <r>
      <t xml:space="preserve">Moyenne copie couleur pour la durée
</t>
    </r>
    <r>
      <rPr>
        <i/>
        <sz val="10"/>
        <color rgb="FF000000"/>
        <rFont val="Marianne Medium"/>
        <family val="3"/>
      </rPr>
      <t>(à titre indicatif)</t>
    </r>
  </si>
  <si>
    <t>PSE3 - Fonction OCR</t>
  </si>
  <si>
    <t>PSE4 - Chiffrement des données, cryptage de disque dur</t>
  </si>
  <si>
    <t>PSE5 - Installation des consommables dans les copieurs</t>
  </si>
  <si>
    <t>PSE1 - Gestion des flux d’impression et des consommables (sans connexion avec l’extérieur)</t>
  </si>
  <si>
    <t>PSE2a - Accès par badge fourni par l'administration (incluant le terminal d'encodage et le système de lecteur de badge )</t>
  </si>
  <si>
    <t>PSE2b - Accès par badge fourni par le titulaire (badge, terminal d'encodage et système de lecteur de badge)</t>
  </si>
  <si>
    <t>PSE1</t>
  </si>
  <si>
    <t>PSE3</t>
  </si>
  <si>
    <t>PSE4</t>
  </si>
  <si>
    <t>PSE5</t>
  </si>
  <si>
    <t>PSE2a</t>
  </si>
  <si>
    <t>PSE2b</t>
  </si>
  <si>
    <t>Location HT</t>
  </si>
  <si>
    <t>Maintenance HT</t>
  </si>
  <si>
    <t>OPTIONS
BORDEREAU DE PRIX UNITAIRES (BPU) - DETAIL QUANTITATIF ESTIMATIF (DQE)</t>
  </si>
  <si>
    <t>PSE1 et PSE3</t>
  </si>
  <si>
    <t>Montant PSE</t>
  </si>
  <si>
    <t>PSE1 et PSE5</t>
  </si>
  <si>
    <t>PSE1 et PSE4</t>
  </si>
  <si>
    <t>PSE1 et PSE2a</t>
  </si>
  <si>
    <t>PSE1 et PSE2b</t>
  </si>
  <si>
    <t>PSE1 et PSE2a et PSE3</t>
  </si>
  <si>
    <t>PSE1 et PSE2b et PSE3</t>
  </si>
  <si>
    <t>PSE2a et PSE3</t>
  </si>
  <si>
    <t>PSE2b et PSE3</t>
  </si>
  <si>
    <t>Effacement des composants contenant de la mémoire (hors disques durs)</t>
  </si>
  <si>
    <t>PRESTATIONS SUPPLEMENTAIRES EVENTUELLES OBLIGATOIRES
DETAIL QUANTITATIF ESTIMATIF (DQE)</t>
  </si>
  <si>
    <t>- Chiffrement des données et cryptage de disque dur
- Fonction agrafage
- Fonction OCR</t>
  </si>
  <si>
    <t>PSE1 et PSE2a et PSE4</t>
  </si>
  <si>
    <t>PSE2a et PSE4</t>
  </si>
  <si>
    <t>PSE2b et PSE4</t>
  </si>
  <si>
    <t>PSE1 et PSE2b et PSE 4</t>
  </si>
  <si>
    <t>Fourniture en location, maintenance d’imprimantes et photocopieurs multifonctions et fourniture de toner pour le groupement de commande constitué de services de l’Etat en Nouvelle-Calédonie
N°2025_HC988_COPIEURS</t>
  </si>
  <si>
    <t>Service taxation</t>
  </si>
  <si>
    <t>Brigade de Nouméa</t>
  </si>
  <si>
    <t xml:space="preserve">Brigade </t>
  </si>
  <si>
    <t>Bureau du port 1er étage</t>
  </si>
  <si>
    <t>Bureau du port RDC</t>
  </si>
  <si>
    <t>DIVISION port</t>
  </si>
  <si>
    <t>Bureau fret</t>
  </si>
  <si>
    <t>Service PLI 3eme étage</t>
  </si>
  <si>
    <t>Direction 2 étage</t>
  </si>
  <si>
    <t>Direction PAE 3étage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</si>
</sst>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"/>
    <numFmt numFmtId="165" formatCode="#,##0\ [$XPF]"/>
    <numFmt numFmtId="166" formatCode="#,##0.00\ [$XPF]"/>
    <numFmt numFmtId="167" formatCode="_-* #,##0_-;\-* #,##0_-;_-* &quot;-&quot;??_-;_-@_-"/>
    <numFmt numFmtId="168" formatCode="#,##0\ [$XPF];\-#,##0\ [$XPF]"/>
  </numFmts>
  <fonts count="32">
    <font>
      <sz val="10"/>
      <color rgb="FF000000"/>
      <name val="Aptos Narrow"/>
    </font>
    <font>
      <sz val="11"/>
      <color theme="1"/>
      <name val="Calibri"/>
      <family val="2"/>
      <scheme val="minor"/>
    </font>
    <font>
      <sz val="10"/>
      <color theme="1"/>
      <name val="Marianne Medium"/>
      <family val="3"/>
    </font>
    <font>
      <sz val="10"/>
      <color rgb="FF000000"/>
      <name val="Marianne Medium"/>
      <family val="3"/>
    </font>
    <font>
      <b/>
      <sz val="12"/>
      <color rgb="FF000000"/>
      <name val="Marianne Medium"/>
      <family val="3"/>
    </font>
    <font>
      <b/>
      <sz val="10"/>
      <color rgb="FF000000"/>
      <name val="Marianne Medium"/>
      <family val="3"/>
    </font>
    <font>
      <b/>
      <sz val="10"/>
      <color rgb="FFFF0000"/>
      <name val="Marianne Medium"/>
      <family val="3"/>
    </font>
    <font>
      <sz val="10"/>
      <color rgb="FFFF0000"/>
      <name val="Marianne Medium"/>
      <family val="3"/>
    </font>
    <font>
      <sz val="10"/>
      <color rgb="FF000000"/>
      <name val="Aptos Narrow"/>
    </font>
    <font>
      <b/>
      <u/>
      <sz val="12"/>
      <color rgb="FF000000"/>
      <name val="Marianne Medium"/>
      <family val="3"/>
    </font>
    <font>
      <sz val="10"/>
      <name val="Marianne Medium"/>
      <family val="3"/>
    </font>
    <font>
      <b/>
      <sz val="12"/>
      <name val="Marianne Medium"/>
      <family val="3"/>
    </font>
    <font>
      <sz val="10"/>
      <name val="Arial"/>
      <family val="2"/>
    </font>
    <font>
      <b/>
      <sz val="20"/>
      <name val="Marianne Medium"/>
      <family val="3"/>
    </font>
    <font>
      <sz val="11"/>
      <color theme="1"/>
      <name val="Marianne Medium"/>
      <family val="3"/>
    </font>
    <font>
      <b/>
      <sz val="18"/>
      <color indexed="10"/>
      <name val="Marianne Medium"/>
      <family val="3"/>
    </font>
    <font>
      <b/>
      <sz val="14"/>
      <name val="Marianne Medium"/>
      <family val="3"/>
    </font>
    <font>
      <sz val="12"/>
      <name val="Marianne Medium"/>
      <family val="3"/>
    </font>
    <font>
      <sz val="12"/>
      <color indexed="10"/>
      <name val="Marianne Medium"/>
      <family val="3"/>
    </font>
    <font>
      <b/>
      <u/>
      <sz val="12"/>
      <name val="Marianne Medium"/>
      <family val="3"/>
    </font>
    <font>
      <b/>
      <sz val="11"/>
      <color theme="1"/>
      <name val="Marianne Medium"/>
      <family val="3"/>
    </font>
    <font>
      <sz val="11"/>
      <color rgb="FF000000"/>
      <name val="Aptos Narrow"/>
    </font>
    <font>
      <b/>
      <sz val="11"/>
      <color rgb="FF000000"/>
      <name val="Marianne Medium"/>
      <family val="3"/>
    </font>
    <font>
      <b/>
      <sz val="11"/>
      <color rgb="FF000000"/>
      <name val="Aptos Narrow"/>
    </font>
    <font>
      <b/>
      <sz val="10"/>
      <name val="Marianne Medium"/>
      <family val="3"/>
    </font>
    <font>
      <b/>
      <sz val="20"/>
      <color rgb="FF0070C0"/>
      <name val="Marianne Medium"/>
      <family val="3"/>
    </font>
    <font>
      <sz val="11"/>
      <name val="Marianne Medium"/>
      <family val="3"/>
    </font>
    <font>
      <b/>
      <sz val="11"/>
      <name val="Marianne Medium"/>
      <family val="3"/>
    </font>
    <font>
      <sz val="10"/>
      <color rgb="FF000000"/>
      <name val="Marianne Medium"/>
      <family val="3"/>
      <charset val="1"/>
    </font>
    <font>
      <sz val="10"/>
      <color theme="1"/>
      <name val="Marianne Medium"/>
      <family val="3"/>
      <charset val="1"/>
    </font>
    <font>
      <b/>
      <sz val="12"/>
      <color theme="1"/>
      <name val="Marianne Medium"/>
      <family val="3"/>
    </font>
    <font>
      <i/>
      <sz val="10"/>
      <color rgb="FF000000"/>
      <name val="Marianne Medium"/>
      <family val="3"/>
    </font>
  </fonts>
  <fills count="2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79998168889431442"/>
        <bgColor rgb="FFC0E6F5"/>
      </patternFill>
    </fill>
    <fill>
      <patternFill patternType="solid">
        <fgColor theme="9" tint="0.79998168889431442"/>
        <bgColor rgb="FFCCC0D9"/>
      </patternFill>
    </fill>
    <fill>
      <patternFill patternType="solid">
        <fgColor theme="4" tint="0.79998168889431442"/>
        <bgColor rgb="FFDAEEF3"/>
      </patternFill>
    </fill>
    <fill>
      <patternFill patternType="solid">
        <fgColor theme="5" tint="0.79998168889431442"/>
        <bgColor rgb="FFF2DBDB"/>
      </patternFill>
    </fill>
    <fill>
      <patternFill patternType="solid">
        <fgColor theme="2"/>
        <bgColor rgb="FFEEECE1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2F2F2"/>
      </patternFill>
    </fill>
    <fill>
      <patternFill patternType="solid">
        <fgColor theme="2"/>
        <bgColor rgb="FFDAEE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rgb="FFEEECE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mediumGray"/>
    </fill>
    <fill>
      <patternFill patternType="mediumGray">
        <fgColor auto="1"/>
        <bgColor theme="4" tint="0.79995117038483843"/>
      </patternFill>
    </fill>
    <fill>
      <patternFill patternType="solid">
        <fgColor theme="9" tint="0.59999389629810485"/>
        <bgColor rgb="FFC0E6F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rgb="FFC0E6F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2" fillId="0" borderId="0"/>
    <xf numFmtId="0" fontId="12" fillId="0" borderId="0"/>
  </cellStyleXfs>
  <cellXfs count="30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/>
    <xf numFmtId="165" fontId="3" fillId="0" borderId="1" xfId="0" applyNumberFormat="1" applyFont="1" applyFill="1" applyBorder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/>
    </xf>
    <xf numFmtId="165" fontId="3" fillId="9" borderId="1" xfId="0" applyNumberFormat="1" applyFont="1" applyFill="1" applyBorder="1" applyAlignment="1">
      <alignment horizontal="center" vertical="center"/>
    </xf>
    <xf numFmtId="165" fontId="3" fillId="10" borderId="1" xfId="0" applyNumberFormat="1" applyFont="1" applyFill="1" applyBorder="1" applyAlignment="1">
      <alignment horizontal="center" vertical="center" wrapText="1"/>
    </xf>
    <xf numFmtId="165" fontId="3" fillId="11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44" fontId="3" fillId="0" borderId="0" xfId="2" applyFont="1" applyFill="1" applyAlignment="1">
      <alignment horizontal="center" vertical="center"/>
    </xf>
    <xf numFmtId="44" fontId="3" fillId="0" borderId="0" xfId="2" applyFont="1" applyAlignment="1">
      <alignment horizontal="center" vertical="center"/>
    </xf>
    <xf numFmtId="44" fontId="3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5" fillId="1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4" fillId="0" borderId="0" xfId="0" applyFont="1"/>
    <xf numFmtId="0" fontId="11" fillId="0" borderId="0" xfId="4" applyFont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/>
    </xf>
    <xf numFmtId="0" fontId="10" fillId="0" borderId="0" xfId="4" applyFont="1" applyAlignment="1">
      <alignment vertical="center"/>
    </xf>
    <xf numFmtId="0" fontId="16" fillId="15" borderId="0" xfId="0" applyFont="1" applyFill="1" applyAlignment="1">
      <alignment horizontal="center" vertical="center"/>
    </xf>
    <xf numFmtId="0" fontId="17" fillId="0" borderId="0" xfId="5" applyFont="1" applyAlignment="1">
      <alignment horizontal="left" vertical="center" wrapText="1"/>
    </xf>
    <xf numFmtId="0" fontId="17" fillId="0" borderId="0" xfId="4" applyFont="1" applyAlignment="1">
      <alignment vertical="center" wrapText="1"/>
    </xf>
    <xf numFmtId="0" fontId="17" fillId="0" borderId="0" xfId="5" applyFont="1" applyAlignment="1">
      <alignment vertical="center" wrapText="1"/>
    </xf>
    <xf numFmtId="0" fontId="17" fillId="0" borderId="0" xfId="5" quotePrefix="1" applyFont="1" applyAlignment="1">
      <alignment horizontal="left" vertical="center" wrapText="1"/>
    </xf>
    <xf numFmtId="0" fontId="18" fillId="0" borderId="0" xfId="5" applyFont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" fontId="3" fillId="0" borderId="0" xfId="0" applyNumberFormat="1" applyFont="1" applyFill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167" fontId="3" fillId="0" borderId="0" xfId="0" applyNumberFormat="1" applyFont="1" applyFill="1" applyAlignment="1">
      <alignment horizontal="center" vertical="center" wrapText="1"/>
    </xf>
    <xf numFmtId="167" fontId="3" fillId="0" borderId="0" xfId="0" applyNumberFormat="1" applyFont="1" applyFill="1" applyAlignment="1">
      <alignment horizontal="center" vertical="center"/>
    </xf>
    <xf numFmtId="165" fontId="3" fillId="0" borderId="2" xfId="0" applyNumberFormat="1" applyFont="1" applyFill="1" applyBorder="1" applyAlignment="1">
      <alignment vertical="center" wrapText="1"/>
    </xf>
    <xf numFmtId="165" fontId="3" fillId="0" borderId="5" xfId="0" applyNumberFormat="1" applyFont="1" applyFill="1" applyBorder="1" applyAlignment="1">
      <alignment vertical="center" wrapText="1"/>
    </xf>
    <xf numFmtId="1" fontId="3" fillId="0" borderId="2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165" fontId="3" fillId="9" borderId="5" xfId="0" applyNumberFormat="1" applyFont="1" applyFill="1" applyBorder="1" applyAlignment="1">
      <alignment horizontal="center" vertical="center"/>
    </xf>
    <xf numFmtId="166" fontId="7" fillId="3" borderId="11" xfId="0" applyNumberFormat="1" applyFont="1" applyFill="1" applyBorder="1" applyAlignment="1">
      <alignment horizontal="center" vertical="center"/>
    </xf>
    <xf numFmtId="166" fontId="7" fillId="6" borderId="1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 vertical="center" wrapText="1"/>
    </xf>
    <xf numFmtId="165" fontId="7" fillId="3" borderId="11" xfId="0" applyNumberFormat="1" applyFont="1" applyFill="1" applyBorder="1" applyAlignment="1">
      <alignment horizontal="center" vertical="center"/>
    </xf>
    <xf numFmtId="165" fontId="7" fillId="6" borderId="11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168" fontId="7" fillId="0" borderId="11" xfId="3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5" fontId="3" fillId="19" borderId="1" xfId="0" applyNumberFormat="1" applyFont="1" applyFill="1" applyBorder="1" applyAlignment="1">
      <alignment horizontal="center" vertical="center"/>
    </xf>
    <xf numFmtId="165" fontId="3" fillId="20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165" fontId="7" fillId="0" borderId="1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9" fontId="7" fillId="0" borderId="11" xfId="1" applyFont="1" applyBorder="1" applyAlignment="1">
      <alignment horizontal="center" vertical="center" wrapText="1"/>
    </xf>
    <xf numFmtId="0" fontId="20" fillId="12" borderId="1" xfId="0" applyFont="1" applyFill="1" applyBorder="1" applyAlignment="1">
      <alignment horizontal="center" vertical="center" wrapText="1"/>
    </xf>
    <xf numFmtId="0" fontId="20" fillId="12" borderId="1" xfId="0" applyFont="1" applyFill="1" applyBorder="1" applyAlignment="1">
      <alignment horizontal="left" vertical="center" wrapText="1"/>
    </xf>
    <xf numFmtId="0" fontId="20" fillId="13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168" fontId="7" fillId="0" borderId="13" xfId="3" applyNumberFormat="1" applyFont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1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1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21" fillId="0" borderId="0" xfId="0" applyFont="1"/>
    <xf numFmtId="0" fontId="26" fillId="0" borderId="0" xfId="0" applyFont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65" fontId="27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65" fontId="5" fillId="7" borderId="2" xfId="0" applyNumberFormat="1" applyFont="1" applyFill="1" applyBorder="1" applyAlignment="1">
      <alignment vertical="center" wrapText="1"/>
    </xf>
    <xf numFmtId="165" fontId="5" fillId="7" borderId="5" xfId="0" applyNumberFormat="1" applyFont="1" applyFill="1" applyBorder="1" applyAlignment="1">
      <alignment vertical="center" wrapText="1"/>
    </xf>
    <xf numFmtId="165" fontId="5" fillId="7" borderId="4" xfId="0" applyNumberFormat="1" applyFont="1" applyFill="1" applyBorder="1" applyAlignment="1">
      <alignment horizontal="center" vertical="center"/>
    </xf>
    <xf numFmtId="0" fontId="20" fillId="22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8" fillId="0" borderId="1" xfId="0" applyFont="1" applyBorder="1" applyAlignment="1" applyProtection="1">
      <alignment horizontal="left" vertical="center" wrapText="1"/>
    </xf>
    <xf numFmtId="49" fontId="7" fillId="0" borderId="1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23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5" fillId="22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3" fillId="0" borderId="0" xfId="0" applyNumberFormat="1" applyFont="1"/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Border="1"/>
    <xf numFmtId="165" fontId="3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9" fontId="7" fillId="0" borderId="19" xfId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3" fillId="0" borderId="1" xfId="4" applyFont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5" fillId="7" borderId="2" xfId="0" applyNumberFormat="1" applyFont="1" applyFill="1" applyBorder="1" applyAlignment="1">
      <alignment horizontal="center" vertical="center" wrapText="1"/>
    </xf>
    <xf numFmtId="165" fontId="5" fillId="7" borderId="5" xfId="0" applyNumberFormat="1" applyFont="1" applyFill="1" applyBorder="1" applyAlignment="1">
      <alignment horizontal="center" vertical="center" wrapText="1"/>
    </xf>
    <xf numFmtId="165" fontId="5" fillId="7" borderId="9" xfId="0" applyNumberFormat="1" applyFont="1" applyFill="1" applyBorder="1" applyAlignment="1">
      <alignment horizontal="center" vertical="center" wrapText="1"/>
    </xf>
    <xf numFmtId="165" fontId="5" fillId="7" borderId="10" xfId="0" applyNumberFormat="1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16" borderId="2" xfId="0" applyFont="1" applyFill="1" applyBorder="1" applyAlignment="1">
      <alignment horizontal="center" vertical="center" wrapText="1"/>
    </xf>
    <xf numFmtId="0" fontId="5" fillId="16" borderId="5" xfId="0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165" fontId="3" fillId="7" borderId="2" xfId="0" applyNumberFormat="1" applyFont="1" applyFill="1" applyBorder="1" applyAlignment="1">
      <alignment horizontal="center" vertical="center" wrapText="1"/>
    </xf>
    <xf numFmtId="165" fontId="3" fillId="7" borderId="5" xfId="0" applyNumberFormat="1" applyFont="1" applyFill="1" applyBorder="1" applyAlignment="1">
      <alignment horizontal="center" vertical="center" wrapText="1"/>
    </xf>
    <xf numFmtId="165" fontId="5" fillId="7" borderId="17" xfId="0" applyNumberFormat="1" applyFont="1" applyFill="1" applyBorder="1" applyAlignment="1">
      <alignment horizontal="center" vertical="center" wrapText="1"/>
    </xf>
    <xf numFmtId="165" fontId="5" fillId="7" borderId="18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 textRotation="255" wrapText="1"/>
    </xf>
    <xf numFmtId="0" fontId="22" fillId="0" borderId="8" xfId="0" applyFont="1" applyBorder="1" applyAlignment="1">
      <alignment horizontal="center" vertical="center" textRotation="255" wrapText="1"/>
    </xf>
    <xf numFmtId="0" fontId="22" fillId="0" borderId="4" xfId="0" applyFont="1" applyBorder="1" applyAlignment="1">
      <alignment horizontal="center" vertical="center" textRotation="255" wrapText="1"/>
    </xf>
    <xf numFmtId="0" fontId="28" fillId="0" borderId="3" xfId="0" applyFont="1" applyBorder="1" applyAlignment="1" applyProtection="1">
      <alignment horizontal="center" vertical="center" wrapText="1"/>
    </xf>
    <xf numFmtId="0" fontId="28" fillId="0" borderId="8" xfId="0" applyFont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horizontal="center" vertical="center" wrapText="1"/>
    </xf>
    <xf numFmtId="0" fontId="28" fillId="0" borderId="3" xfId="0" applyFont="1" applyBorder="1" applyAlignment="1" applyProtection="1">
      <alignment horizontal="left" vertical="center" wrapText="1"/>
    </xf>
    <xf numFmtId="0" fontId="28" fillId="0" borderId="8" xfId="0" applyFont="1" applyBorder="1" applyAlignment="1" applyProtection="1">
      <alignment horizontal="left" vertical="center" wrapText="1"/>
    </xf>
    <xf numFmtId="0" fontId="28" fillId="0" borderId="4" xfId="0" applyFont="1" applyBorder="1" applyAlignment="1" applyProtection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9" fillId="0" borderId="3" xfId="0" applyFont="1" applyBorder="1" applyAlignment="1" applyProtection="1">
      <alignment horizontal="center" vertical="center" wrapText="1"/>
    </xf>
    <xf numFmtId="0" fontId="29" fillId="0" borderId="4" xfId="0" applyFont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9" fillId="0" borderId="8" xfId="0" applyFont="1" applyBorder="1" applyAlignment="1" applyProtection="1">
      <alignment horizontal="center" vertical="center" wrapText="1"/>
    </xf>
    <xf numFmtId="0" fontId="20" fillId="0" borderId="3" xfId="0" applyFont="1" applyFill="1" applyBorder="1" applyAlignment="1">
      <alignment horizontal="center" vertical="center" textRotation="255" wrapText="1"/>
    </xf>
    <xf numFmtId="0" fontId="20" fillId="0" borderId="8" xfId="0" applyFont="1" applyFill="1" applyBorder="1" applyAlignment="1">
      <alignment horizontal="center" vertical="center" textRotation="255" wrapText="1"/>
    </xf>
    <xf numFmtId="0" fontId="20" fillId="0" borderId="4" xfId="0" applyFont="1" applyFill="1" applyBorder="1" applyAlignment="1">
      <alignment horizontal="center" vertical="center" textRotation="255" wrapText="1"/>
    </xf>
    <xf numFmtId="0" fontId="4" fillId="18" borderId="2" xfId="0" applyFont="1" applyFill="1" applyBorder="1" applyAlignment="1">
      <alignment horizontal="center" vertical="center"/>
    </xf>
    <xf numFmtId="0" fontId="4" fillId="18" borderId="7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11" fillId="17" borderId="1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7" xfId="0" applyFont="1" applyFill="1" applyBorder="1" applyAlignment="1">
      <alignment horizontal="center" vertical="center" wrapText="1"/>
    </xf>
    <xf numFmtId="0" fontId="11" fillId="17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7" fillId="12" borderId="11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165" fontId="10" fillId="12" borderId="1" xfId="0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 vertical="center" wrapText="1"/>
    </xf>
  </cellXfs>
  <cellStyles count="6">
    <cellStyle name="Milliers" xfId="3" builtinId="3"/>
    <cellStyle name="Monétaire" xfId="2" builtinId="4"/>
    <cellStyle name="Normal" xfId="0" builtinId="0" customBuiltin="1"/>
    <cellStyle name="Normal 17" xfId="5"/>
    <cellStyle name="Normal 2 10" xfId="4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2333625</xdr:colOff>
      <xdr:row>6</xdr:row>
      <xdr:rowOff>109608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33625" cy="1252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25"/>
  <sheetViews>
    <sheetView view="pageBreakPreview" topLeftCell="A4" zoomScale="115" zoomScaleNormal="100" zoomScaleSheetLayoutView="115" workbookViewId="0">
      <selection activeCell="A9" sqref="A9:A10"/>
    </sheetView>
  </sheetViews>
  <sheetFormatPr baseColWidth="10" defaultRowHeight="15"/>
  <cols>
    <col min="1" max="1" width="105.7109375" style="65" customWidth="1"/>
    <col min="2" max="16384" width="11.42578125" style="65"/>
  </cols>
  <sheetData>
    <row r="9" spans="1:1" ht="53.25" customHeight="1">
      <c r="A9" s="189" t="s">
        <v>354</v>
      </c>
    </row>
    <row r="10" spans="1:1" ht="91.5" customHeight="1">
      <c r="A10" s="189"/>
    </row>
    <row r="12" spans="1:1" ht="15.75">
      <c r="A12" s="66"/>
    </row>
    <row r="13" spans="1:1" ht="105">
      <c r="A13" s="67" t="s">
        <v>265</v>
      </c>
    </row>
    <row r="15" spans="1:1" ht="23.25">
      <c r="A15" s="68" t="s">
        <v>219</v>
      </c>
    </row>
    <row r="16" spans="1:1">
      <c r="A16" s="69"/>
    </row>
    <row r="17" spans="1:1" ht="18.75">
      <c r="A17" s="70" t="s">
        <v>220</v>
      </c>
    </row>
    <row r="19" spans="1:1" ht="31.5">
      <c r="A19" s="71" t="s">
        <v>221</v>
      </c>
    </row>
    <row r="20" spans="1:1" ht="10.5" customHeight="1">
      <c r="A20" s="72"/>
    </row>
    <row r="21" spans="1:1" ht="45" customHeight="1">
      <c r="A21" s="71" t="s">
        <v>222</v>
      </c>
    </row>
    <row r="22" spans="1:1" ht="22.5" customHeight="1">
      <c r="A22" s="73" t="s">
        <v>224</v>
      </c>
    </row>
    <row r="23" spans="1:1" ht="21" customHeight="1">
      <c r="A23" s="74" t="s">
        <v>223</v>
      </c>
    </row>
    <row r="24" spans="1:1" ht="31.5">
      <c r="A24" s="75" t="s">
        <v>225</v>
      </c>
    </row>
    <row r="25" spans="1:1" ht="51" customHeight="1">
      <c r="A25" s="71" t="s">
        <v>226</v>
      </c>
    </row>
  </sheetData>
  <mergeCells count="1">
    <mergeCell ref="A9:A10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BreakPreview" topLeftCell="A16" zoomScaleNormal="100" zoomScaleSheetLayoutView="100" workbookViewId="0">
      <selection activeCell="D10" sqref="D10:D12"/>
    </sheetView>
  </sheetViews>
  <sheetFormatPr baseColWidth="10" defaultRowHeight="12.75"/>
  <cols>
    <col min="1" max="1" width="15.140625" style="51" customWidth="1"/>
    <col min="2" max="2" width="17.85546875" style="168" customWidth="1"/>
    <col min="3" max="3" width="15.5703125" style="170" customWidth="1"/>
    <col min="4" max="5" width="16.5703125" style="173" customWidth="1"/>
    <col min="6" max="6" width="14.7109375" style="43" bestFit="1" customWidth="1"/>
    <col min="7" max="7" width="15.85546875" style="4" bestFit="1" customWidth="1"/>
    <col min="8" max="8" width="33" style="4" bestFit="1" customWidth="1"/>
    <col min="9" max="9" width="15.85546875" style="4" bestFit="1" customWidth="1"/>
    <col min="10" max="10" width="15.85546875" style="4" customWidth="1"/>
    <col min="11" max="13" width="14.7109375" style="4" bestFit="1" customWidth="1"/>
    <col min="14" max="16384" width="11.42578125" style="4"/>
  </cols>
  <sheetData>
    <row r="1" spans="1:6" ht="51.75" customHeight="1">
      <c r="A1" s="290" t="s">
        <v>348</v>
      </c>
      <c r="B1" s="290"/>
      <c r="C1" s="290"/>
      <c r="D1" s="290"/>
      <c r="E1" s="290"/>
      <c r="F1" s="290"/>
    </row>
    <row r="5" spans="1:6" s="78" customFormat="1" ht="19.5" customHeight="1">
      <c r="A5" s="171"/>
      <c r="B5" s="174" t="s">
        <v>43</v>
      </c>
      <c r="C5" s="79" t="s">
        <v>338</v>
      </c>
      <c r="D5" s="172" t="s">
        <v>334</v>
      </c>
      <c r="E5" s="172" t="s">
        <v>335</v>
      </c>
      <c r="F5" s="172" t="s">
        <v>314</v>
      </c>
    </row>
    <row r="6" spans="1:6">
      <c r="A6" s="291" t="s">
        <v>167</v>
      </c>
      <c r="B6" s="175" t="s">
        <v>328</v>
      </c>
      <c r="C6" s="169">
        <f>'PSE et options'!B7</f>
        <v>0</v>
      </c>
      <c r="D6" s="289">
        <f>'BPU LOT 1'!K6</f>
        <v>0</v>
      </c>
      <c r="E6" s="289">
        <f>'BPU LOT 1'!R6+'BPU LOT 1'!S6</f>
        <v>0</v>
      </c>
      <c r="F6" s="44">
        <f>C6+D6+E6</f>
        <v>0</v>
      </c>
    </row>
    <row r="7" spans="1:6">
      <c r="A7" s="291"/>
      <c r="B7" s="175" t="s">
        <v>329</v>
      </c>
      <c r="C7" s="169">
        <f>'PSE et options'!E7</f>
        <v>0</v>
      </c>
      <c r="D7" s="289"/>
      <c r="E7" s="289"/>
      <c r="F7" s="44">
        <f>C7+D6+E6</f>
        <v>0</v>
      </c>
    </row>
    <row r="8" spans="1:6">
      <c r="A8" s="291"/>
      <c r="B8" s="175" t="s">
        <v>337</v>
      </c>
      <c r="C8" s="169">
        <f>C7+C6</f>
        <v>0</v>
      </c>
      <c r="D8" s="289"/>
      <c r="E8" s="289"/>
      <c r="F8" s="44">
        <f>C8+D6+E6</f>
        <v>0</v>
      </c>
    </row>
    <row r="9" spans="1:6">
      <c r="A9" s="150" t="s">
        <v>168</v>
      </c>
      <c r="B9" s="175" t="s">
        <v>329</v>
      </c>
      <c r="C9" s="169">
        <f>'PSE et options'!E8</f>
        <v>0</v>
      </c>
      <c r="D9" s="44">
        <f>'BPU LOT 1'!K19</f>
        <v>0</v>
      </c>
      <c r="E9" s="111"/>
      <c r="F9" s="44">
        <f>C9+D9</f>
        <v>0</v>
      </c>
    </row>
    <row r="10" spans="1:6">
      <c r="A10" s="291" t="s">
        <v>205</v>
      </c>
      <c r="B10" s="175" t="s">
        <v>328</v>
      </c>
      <c r="C10" s="169">
        <f>'PSE et options'!B9</f>
        <v>0</v>
      </c>
      <c r="D10" s="289">
        <f>'BPU LOT 2'!J6</f>
        <v>0</v>
      </c>
      <c r="E10" s="289">
        <f>'BPU LOT 2'!Q6+'BPU LOT 2'!R6</f>
        <v>0</v>
      </c>
      <c r="F10" s="44">
        <f>C10+D10+E10</f>
        <v>0</v>
      </c>
    </row>
    <row r="11" spans="1:6">
      <c r="A11" s="291"/>
      <c r="B11" s="175" t="s">
        <v>331</v>
      </c>
      <c r="C11" s="169">
        <f>'PSE et options'!G9</f>
        <v>0</v>
      </c>
      <c r="D11" s="289"/>
      <c r="E11" s="289"/>
      <c r="F11" s="44">
        <f>C11+D10+E10</f>
        <v>0</v>
      </c>
    </row>
    <row r="12" spans="1:6">
      <c r="A12" s="291"/>
      <c r="B12" s="175" t="s">
        <v>339</v>
      </c>
      <c r="C12" s="169">
        <f>C10+C11</f>
        <v>0</v>
      </c>
      <c r="D12" s="289"/>
      <c r="E12" s="289"/>
      <c r="F12" s="44">
        <f>C12+D10+E10</f>
        <v>0</v>
      </c>
    </row>
    <row r="13" spans="1:6">
      <c r="A13" s="291" t="s">
        <v>206</v>
      </c>
      <c r="B13" s="175" t="s">
        <v>328</v>
      </c>
      <c r="C13" s="169">
        <f>'PSE et options'!B10</f>
        <v>0</v>
      </c>
      <c r="D13" s="289">
        <f>'BPU LOT 2'!J10</f>
        <v>0</v>
      </c>
      <c r="E13" s="289">
        <f>'BPU LOT 2'!Q10</f>
        <v>0</v>
      </c>
      <c r="F13" s="44">
        <f>C13+D13+E13</f>
        <v>0</v>
      </c>
    </row>
    <row r="14" spans="1:6">
      <c r="A14" s="291"/>
      <c r="B14" s="175" t="s">
        <v>331</v>
      </c>
      <c r="C14" s="169">
        <f>'PSE et options'!G10</f>
        <v>0</v>
      </c>
      <c r="D14" s="289"/>
      <c r="E14" s="289"/>
      <c r="F14" s="44">
        <f>C14+D13+E13</f>
        <v>0</v>
      </c>
    </row>
    <row r="15" spans="1:6">
      <c r="A15" s="291"/>
      <c r="B15" s="175" t="s">
        <v>339</v>
      </c>
      <c r="C15" s="169">
        <f>C13+C14</f>
        <v>0</v>
      </c>
      <c r="D15" s="289"/>
      <c r="E15" s="289"/>
      <c r="F15" s="44">
        <f>C15+D13+E13</f>
        <v>0</v>
      </c>
    </row>
    <row r="16" spans="1:6">
      <c r="A16" s="292" t="s">
        <v>208</v>
      </c>
      <c r="B16" s="175" t="s">
        <v>328</v>
      </c>
      <c r="C16" s="169">
        <f>'PSE et options'!B11</f>
        <v>0</v>
      </c>
      <c r="D16" s="295">
        <f>'BPU LOT 3'!K6</f>
        <v>0</v>
      </c>
      <c r="E16" s="295">
        <f>'BPU LOT 3'!R6+'BPU LOT 3'!S6</f>
        <v>0</v>
      </c>
      <c r="F16" s="44">
        <f>C16+$D$16+$E$16</f>
        <v>0</v>
      </c>
    </row>
    <row r="17" spans="1:6">
      <c r="A17" s="293"/>
      <c r="B17" s="175" t="s">
        <v>332</v>
      </c>
      <c r="C17" s="169">
        <f>'PSE et options'!C11</f>
        <v>0</v>
      </c>
      <c r="D17" s="296"/>
      <c r="E17" s="296"/>
      <c r="F17" s="185">
        <f t="shared" ref="F17:F27" si="0">C17+$D$16+$E$16</f>
        <v>0</v>
      </c>
    </row>
    <row r="18" spans="1:6">
      <c r="A18" s="293"/>
      <c r="B18" s="175" t="s">
        <v>333</v>
      </c>
      <c r="C18" s="169">
        <f>'PSE et options'!D11</f>
        <v>0</v>
      </c>
      <c r="D18" s="296"/>
      <c r="E18" s="296"/>
      <c r="F18" s="185">
        <f t="shared" si="0"/>
        <v>0</v>
      </c>
    </row>
    <row r="19" spans="1:6">
      <c r="A19" s="293"/>
      <c r="B19" s="175" t="s">
        <v>329</v>
      </c>
      <c r="C19" s="169">
        <f>'PSE et options'!E11</f>
        <v>0</v>
      </c>
      <c r="D19" s="296"/>
      <c r="E19" s="296"/>
      <c r="F19" s="185">
        <f t="shared" si="0"/>
        <v>0</v>
      </c>
    </row>
    <row r="20" spans="1:6">
      <c r="A20" s="293"/>
      <c r="B20" s="175" t="s">
        <v>330</v>
      </c>
      <c r="C20" s="169">
        <f>'PSE et options'!F11</f>
        <v>0</v>
      </c>
      <c r="D20" s="296"/>
      <c r="E20" s="296"/>
      <c r="F20" s="185">
        <f>C20+$D$16+$E$16</f>
        <v>0</v>
      </c>
    </row>
    <row r="21" spans="1:6" ht="26.25" customHeight="1">
      <c r="A21" s="293"/>
      <c r="B21" s="175" t="s">
        <v>341</v>
      </c>
      <c r="C21" s="169">
        <f>C16+C17</f>
        <v>0</v>
      </c>
      <c r="D21" s="296"/>
      <c r="E21" s="296"/>
      <c r="F21" s="185">
        <f t="shared" si="0"/>
        <v>0</v>
      </c>
    </row>
    <row r="22" spans="1:6" ht="26.25" customHeight="1">
      <c r="A22" s="293"/>
      <c r="B22" s="175" t="s">
        <v>342</v>
      </c>
      <c r="C22" s="169">
        <f>C16+C18</f>
        <v>0</v>
      </c>
      <c r="D22" s="296"/>
      <c r="E22" s="296"/>
      <c r="F22" s="185">
        <f t="shared" si="0"/>
        <v>0</v>
      </c>
    </row>
    <row r="23" spans="1:6" ht="26.25" customHeight="1">
      <c r="A23" s="293"/>
      <c r="B23" s="175" t="s">
        <v>340</v>
      </c>
      <c r="C23" s="169">
        <f>C16+C20</f>
        <v>0</v>
      </c>
      <c r="D23" s="296"/>
      <c r="E23" s="296"/>
      <c r="F23" s="185">
        <f t="shared" si="0"/>
        <v>0</v>
      </c>
    </row>
    <row r="24" spans="1:6" ht="26.25" customHeight="1">
      <c r="A24" s="293"/>
      <c r="B24" s="175" t="s">
        <v>350</v>
      </c>
      <c r="C24" s="169">
        <f>C21+C20</f>
        <v>0</v>
      </c>
      <c r="D24" s="296"/>
      <c r="E24" s="296"/>
      <c r="F24" s="185">
        <f t="shared" si="0"/>
        <v>0</v>
      </c>
    </row>
    <row r="25" spans="1:6" ht="26.25" customHeight="1">
      <c r="A25" s="293"/>
      <c r="B25" s="175" t="s">
        <v>353</v>
      </c>
      <c r="C25" s="169">
        <f>C22+C20</f>
        <v>0</v>
      </c>
      <c r="D25" s="296"/>
      <c r="E25" s="296"/>
      <c r="F25" s="185">
        <f t="shared" si="0"/>
        <v>0</v>
      </c>
    </row>
    <row r="26" spans="1:6" ht="26.25" customHeight="1">
      <c r="A26" s="293"/>
      <c r="B26" s="175" t="s">
        <v>351</v>
      </c>
      <c r="C26" s="169">
        <f>C17+C20</f>
        <v>0</v>
      </c>
      <c r="D26" s="296"/>
      <c r="E26" s="296"/>
      <c r="F26" s="185">
        <f t="shared" si="0"/>
        <v>0</v>
      </c>
    </row>
    <row r="27" spans="1:6" ht="26.25" customHeight="1">
      <c r="A27" s="294"/>
      <c r="B27" s="175" t="s">
        <v>352</v>
      </c>
      <c r="C27" s="169">
        <f>C18+C20</f>
        <v>0</v>
      </c>
      <c r="D27" s="297"/>
      <c r="E27" s="297"/>
      <c r="F27" s="185">
        <f t="shared" si="0"/>
        <v>0</v>
      </c>
    </row>
    <row r="28" spans="1:6">
      <c r="A28" s="150" t="s">
        <v>209</v>
      </c>
      <c r="B28" s="175" t="s">
        <v>328</v>
      </c>
      <c r="C28" s="169">
        <f>'PSE et options'!B12</f>
        <v>0</v>
      </c>
      <c r="D28" s="44">
        <f>'BPU LOT 3'!K9</f>
        <v>0</v>
      </c>
      <c r="E28" s="44">
        <f>'BPU LOT 3'!R9+'BPU LOT 3'!S9</f>
        <v>0</v>
      </c>
      <c r="F28" s="44">
        <f>C28+D28+E28</f>
        <v>0</v>
      </c>
    </row>
    <row r="29" spans="1:6">
      <c r="A29" s="150" t="s">
        <v>210</v>
      </c>
      <c r="B29" s="175" t="s">
        <v>328</v>
      </c>
      <c r="C29" s="169">
        <f>'PSE et options'!B13</f>
        <v>0</v>
      </c>
      <c r="D29" s="44">
        <f>'BPU LOT 3'!K11</f>
        <v>0</v>
      </c>
      <c r="E29" s="44">
        <f>'BPU LOT 3'!R8</f>
        <v>0</v>
      </c>
      <c r="F29" s="44">
        <f>C29+D29+E29</f>
        <v>0</v>
      </c>
    </row>
    <row r="30" spans="1:6">
      <c r="A30" s="150" t="s">
        <v>211</v>
      </c>
      <c r="B30" s="175" t="s">
        <v>328</v>
      </c>
      <c r="C30" s="169">
        <f>'PSE et options'!B14</f>
        <v>0</v>
      </c>
      <c r="D30" s="44">
        <f>'BPU LOT 3'!K13</f>
        <v>0</v>
      </c>
      <c r="E30" s="44">
        <f>'BPU LOT 3'!R13+'BPU LOT 3'!S13</f>
        <v>0</v>
      </c>
      <c r="F30" s="44">
        <f>C30+D30+E30</f>
        <v>0</v>
      </c>
    </row>
    <row r="31" spans="1:6">
      <c r="A31" s="291" t="s">
        <v>212</v>
      </c>
      <c r="B31" s="175" t="s">
        <v>328</v>
      </c>
      <c r="C31" s="15">
        <f>'PSE et options'!B15</f>
        <v>0</v>
      </c>
      <c r="D31" s="289">
        <f>'BPU LOT 3'!K19</f>
        <v>0</v>
      </c>
      <c r="E31" s="289">
        <f>'BPU LOT 3'!R19+'BPU LOT 3'!S19</f>
        <v>0</v>
      </c>
      <c r="F31" s="44">
        <f>C31+$D$31+$E$31</f>
        <v>0</v>
      </c>
    </row>
    <row r="32" spans="1:6">
      <c r="A32" s="291"/>
      <c r="B32" s="175" t="s">
        <v>332</v>
      </c>
      <c r="C32" s="15">
        <f>'PSE et options'!C15</f>
        <v>0</v>
      </c>
      <c r="D32" s="289"/>
      <c r="E32" s="289"/>
      <c r="F32" s="44">
        <f>C32+$D$31+$E$31</f>
        <v>0</v>
      </c>
    </row>
    <row r="33" spans="1:6">
      <c r="A33" s="291"/>
      <c r="B33" s="175" t="s">
        <v>333</v>
      </c>
      <c r="C33" s="15">
        <f>'PSE et options'!D15</f>
        <v>0</v>
      </c>
      <c r="D33" s="289"/>
      <c r="E33" s="289"/>
      <c r="F33" s="44">
        <f>C33+$D$31+$E$31</f>
        <v>0</v>
      </c>
    </row>
    <row r="34" spans="1:6">
      <c r="A34" s="291"/>
      <c r="B34" s="175" t="s">
        <v>329</v>
      </c>
      <c r="C34" s="15">
        <f>'PSE et options'!E15</f>
        <v>0</v>
      </c>
      <c r="D34" s="289"/>
      <c r="E34" s="289"/>
      <c r="F34" s="44">
        <f t="shared" ref="F34:F41" si="1">C34+$D$31+$E$31</f>
        <v>0</v>
      </c>
    </row>
    <row r="35" spans="1:6">
      <c r="A35" s="291"/>
      <c r="B35" s="175" t="s">
        <v>341</v>
      </c>
      <c r="C35" s="15">
        <f>C31+C32</f>
        <v>0</v>
      </c>
      <c r="D35" s="289"/>
      <c r="E35" s="289"/>
      <c r="F35" s="44">
        <f t="shared" si="1"/>
        <v>0</v>
      </c>
    </row>
    <row r="36" spans="1:6">
      <c r="A36" s="291"/>
      <c r="B36" s="175" t="s">
        <v>342</v>
      </c>
      <c r="C36" s="15">
        <f>C31+C33</f>
        <v>0</v>
      </c>
      <c r="D36" s="289"/>
      <c r="E36" s="289"/>
      <c r="F36" s="44">
        <f t="shared" si="1"/>
        <v>0</v>
      </c>
    </row>
    <row r="37" spans="1:6">
      <c r="A37" s="291"/>
      <c r="B37" s="175" t="s">
        <v>337</v>
      </c>
      <c r="C37" s="15">
        <f>C31+C34</f>
        <v>0</v>
      </c>
      <c r="D37" s="289"/>
      <c r="E37" s="289"/>
      <c r="F37" s="44">
        <f t="shared" si="1"/>
        <v>0</v>
      </c>
    </row>
    <row r="38" spans="1:6" ht="25.5">
      <c r="A38" s="291"/>
      <c r="B38" s="175" t="s">
        <v>343</v>
      </c>
      <c r="C38" s="15">
        <f>C31+C32+C34</f>
        <v>0</v>
      </c>
      <c r="D38" s="289"/>
      <c r="E38" s="289"/>
      <c r="F38" s="44">
        <f t="shared" si="1"/>
        <v>0</v>
      </c>
    </row>
    <row r="39" spans="1:6" ht="25.5">
      <c r="A39" s="291"/>
      <c r="B39" s="175" t="s">
        <v>344</v>
      </c>
      <c r="C39" s="15">
        <f>C31+C33+C34</f>
        <v>0</v>
      </c>
      <c r="D39" s="289"/>
      <c r="E39" s="289"/>
      <c r="F39" s="44">
        <f t="shared" si="1"/>
        <v>0</v>
      </c>
    </row>
    <row r="40" spans="1:6">
      <c r="A40" s="291"/>
      <c r="B40" s="175" t="s">
        <v>345</v>
      </c>
      <c r="C40" s="15">
        <f>C32+C34</f>
        <v>0</v>
      </c>
      <c r="D40" s="289"/>
      <c r="E40" s="289"/>
      <c r="F40" s="44">
        <f t="shared" si="1"/>
        <v>0</v>
      </c>
    </row>
    <row r="41" spans="1:6">
      <c r="A41" s="291"/>
      <c r="B41" s="175" t="s">
        <v>346</v>
      </c>
      <c r="C41" s="15">
        <f>C33+C34</f>
        <v>0</v>
      </c>
      <c r="D41" s="289"/>
      <c r="E41" s="289"/>
      <c r="F41" s="44">
        <f t="shared" si="1"/>
        <v>0</v>
      </c>
    </row>
    <row r="42" spans="1:6" s="167" customFormat="1">
      <c r="A42" s="291" t="s">
        <v>213</v>
      </c>
      <c r="B42" s="175" t="s">
        <v>328</v>
      </c>
      <c r="C42" s="15">
        <f>'PSE et options'!B27</f>
        <v>0</v>
      </c>
      <c r="D42" s="289">
        <f>'BPU LOT 3'!K18</f>
        <v>0</v>
      </c>
      <c r="E42" s="289">
        <f>'BPU LOT 3'!R18+'BPU LOT 3'!S18</f>
        <v>0</v>
      </c>
      <c r="F42" s="44">
        <f t="shared" ref="F42:F52" si="2">C42+$D$42+$E$42</f>
        <v>0</v>
      </c>
    </row>
    <row r="43" spans="1:6">
      <c r="A43" s="291"/>
      <c r="B43" s="175" t="s">
        <v>332</v>
      </c>
      <c r="C43" s="15">
        <f>'PSE et options'!C27</f>
        <v>0</v>
      </c>
      <c r="D43" s="289"/>
      <c r="E43" s="289"/>
      <c r="F43" s="44">
        <f t="shared" si="2"/>
        <v>0</v>
      </c>
    </row>
    <row r="44" spans="1:6">
      <c r="A44" s="291"/>
      <c r="B44" s="175" t="s">
        <v>333</v>
      </c>
      <c r="C44" s="15">
        <f>'PSE et options'!D27</f>
        <v>0</v>
      </c>
      <c r="D44" s="289"/>
      <c r="E44" s="289"/>
      <c r="F44" s="44">
        <f t="shared" si="2"/>
        <v>0</v>
      </c>
    </row>
    <row r="45" spans="1:6">
      <c r="A45" s="291"/>
      <c r="B45" s="175" t="s">
        <v>329</v>
      </c>
      <c r="C45" s="15">
        <f>'PSE et options'!E27</f>
        <v>0</v>
      </c>
      <c r="D45" s="289"/>
      <c r="E45" s="289"/>
      <c r="F45" s="44">
        <f t="shared" si="2"/>
        <v>0</v>
      </c>
    </row>
    <row r="46" spans="1:6">
      <c r="A46" s="291"/>
      <c r="B46" s="175" t="s">
        <v>341</v>
      </c>
      <c r="C46" s="15">
        <f>C42+C43</f>
        <v>0</v>
      </c>
      <c r="D46" s="289"/>
      <c r="E46" s="289"/>
      <c r="F46" s="44">
        <f t="shared" si="2"/>
        <v>0</v>
      </c>
    </row>
    <row r="47" spans="1:6">
      <c r="A47" s="291"/>
      <c r="B47" s="175" t="s">
        <v>342</v>
      </c>
      <c r="C47" s="15">
        <f>C42+C44</f>
        <v>0</v>
      </c>
      <c r="D47" s="289"/>
      <c r="E47" s="289"/>
      <c r="F47" s="44">
        <f t="shared" si="2"/>
        <v>0</v>
      </c>
    </row>
    <row r="48" spans="1:6">
      <c r="A48" s="291"/>
      <c r="B48" s="175" t="s">
        <v>337</v>
      </c>
      <c r="C48" s="15">
        <f>C42+C45</f>
        <v>0</v>
      </c>
      <c r="D48" s="289"/>
      <c r="E48" s="289"/>
      <c r="F48" s="44">
        <f t="shared" si="2"/>
        <v>0</v>
      </c>
    </row>
    <row r="49" spans="1:7" ht="25.5">
      <c r="A49" s="291"/>
      <c r="B49" s="175" t="s">
        <v>343</v>
      </c>
      <c r="C49" s="15">
        <f>C42+C43+C45</f>
        <v>0</v>
      </c>
      <c r="D49" s="289"/>
      <c r="E49" s="289"/>
      <c r="F49" s="44">
        <f t="shared" si="2"/>
        <v>0</v>
      </c>
    </row>
    <row r="50" spans="1:7" ht="25.5">
      <c r="A50" s="291"/>
      <c r="B50" s="175" t="s">
        <v>344</v>
      </c>
      <c r="C50" s="15">
        <f>C42+C44+C45</f>
        <v>0</v>
      </c>
      <c r="D50" s="289"/>
      <c r="E50" s="289"/>
      <c r="F50" s="44">
        <f t="shared" si="2"/>
        <v>0</v>
      </c>
    </row>
    <row r="51" spans="1:7">
      <c r="A51" s="291"/>
      <c r="B51" s="175" t="s">
        <v>345</v>
      </c>
      <c r="C51" s="15">
        <f>C43+C45</f>
        <v>0</v>
      </c>
      <c r="D51" s="289"/>
      <c r="E51" s="289"/>
      <c r="F51" s="44">
        <f t="shared" si="2"/>
        <v>0</v>
      </c>
    </row>
    <row r="52" spans="1:7">
      <c r="A52" s="291"/>
      <c r="B52" s="175" t="s">
        <v>346</v>
      </c>
      <c r="C52" s="15">
        <f>C44+C45</f>
        <v>0</v>
      </c>
      <c r="D52" s="289"/>
      <c r="E52" s="289"/>
      <c r="F52" s="44">
        <f t="shared" si="2"/>
        <v>0</v>
      </c>
    </row>
    <row r="53" spans="1:7">
      <c r="A53" s="181"/>
      <c r="B53" s="176"/>
      <c r="C53" s="177"/>
      <c r="D53" s="178"/>
      <c r="E53" s="178"/>
      <c r="F53" s="179"/>
      <c r="G53" s="180"/>
    </row>
    <row r="54" spans="1:7">
      <c r="A54" s="182"/>
      <c r="B54" s="176"/>
      <c r="C54" s="177"/>
      <c r="D54" s="178"/>
      <c r="E54" s="178"/>
      <c r="F54" s="179"/>
      <c r="G54" s="180"/>
    </row>
  </sheetData>
  <mergeCells count="19">
    <mergeCell ref="A16:A27"/>
    <mergeCell ref="D16:D27"/>
    <mergeCell ref="E16:E27"/>
    <mergeCell ref="D42:D52"/>
    <mergeCell ref="E42:E52"/>
    <mergeCell ref="A42:A52"/>
    <mergeCell ref="E31:E41"/>
    <mergeCell ref="D31:D41"/>
    <mergeCell ref="A31:A41"/>
    <mergeCell ref="E6:E8"/>
    <mergeCell ref="E10:E12"/>
    <mergeCell ref="E13:E15"/>
    <mergeCell ref="A1:F1"/>
    <mergeCell ref="D6:D8"/>
    <mergeCell ref="D10:D12"/>
    <mergeCell ref="D13:D15"/>
    <mergeCell ref="A6:A8"/>
    <mergeCell ref="A13:A15"/>
    <mergeCell ref="A10:A12"/>
  </mergeCells>
  <pageMargins left="0.7" right="0.7" top="0.75" bottom="0.75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57"/>
  <sheetViews>
    <sheetView view="pageBreakPreview" topLeftCell="A28" zoomScale="70" zoomScaleNormal="85" zoomScaleSheetLayoutView="70" workbookViewId="0">
      <selection activeCell="K54" sqref="K54"/>
    </sheetView>
  </sheetViews>
  <sheetFormatPr baseColWidth="10" defaultColWidth="9.7109375" defaultRowHeight="12.75"/>
  <cols>
    <col min="1" max="1" width="20.7109375" style="10" customWidth="1"/>
    <col min="2" max="2" width="30.140625" style="10" bestFit="1" customWidth="1"/>
    <col min="3" max="3" width="40.140625" style="10" bestFit="1" customWidth="1"/>
    <col min="4" max="4" width="12.28515625" style="10" customWidth="1"/>
    <col min="5" max="5" width="11" style="10" customWidth="1"/>
    <col min="6" max="7" width="13.7109375" style="10" customWidth="1"/>
    <col min="8" max="8" width="16.85546875" style="10" customWidth="1"/>
    <col min="9" max="9" width="23" style="10" customWidth="1"/>
    <col min="10" max="10" width="30.28515625" style="10" customWidth="1"/>
    <col min="11" max="11" width="23.140625" style="10" customWidth="1"/>
    <col min="12" max="12" width="18.140625" style="10" customWidth="1"/>
    <col min="13" max="13" width="15.42578125" style="10" customWidth="1"/>
    <col min="14" max="14" width="14.140625" style="10" customWidth="1"/>
    <col min="15" max="15" width="12.5703125" style="10" customWidth="1"/>
    <col min="16" max="16" width="14.5703125" style="10" customWidth="1"/>
    <col min="17" max="17" width="11.85546875" style="10" bestFit="1" customWidth="1"/>
    <col min="18" max="18" width="12.7109375" style="10" bestFit="1" customWidth="1"/>
    <col min="19" max="19" width="13.140625" style="10" customWidth="1"/>
    <col min="20" max="20" width="13.5703125" style="10" customWidth="1"/>
    <col min="21" max="2046" width="7.5703125" style="10" customWidth="1"/>
    <col min="2047" max="2047" width="9.7109375" style="10" customWidth="1"/>
    <col min="2048" max="16384" width="9.7109375" style="10"/>
  </cols>
  <sheetData>
    <row r="1" spans="1:67" ht="87.75" customHeight="1">
      <c r="A1" s="220" t="s">
        <v>227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</row>
    <row r="2" spans="1:67" ht="23.25" customHeight="1">
      <c r="A2" s="52"/>
      <c r="B2" s="46"/>
      <c r="C2" s="46"/>
      <c r="D2" s="63"/>
      <c r="E2" s="63"/>
      <c r="F2" s="63"/>
      <c r="G2" s="63"/>
      <c r="H2" s="63"/>
      <c r="I2" s="63"/>
      <c r="J2" s="63"/>
      <c r="K2" s="63"/>
      <c r="L2" s="46"/>
      <c r="M2" s="46"/>
      <c r="N2" s="46"/>
      <c r="O2" s="227"/>
      <c r="P2" s="227"/>
      <c r="Q2" s="227"/>
      <c r="R2" s="227"/>
      <c r="S2" s="45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67" ht="23.25" customHeight="1">
      <c r="A3" s="52" t="s">
        <v>244</v>
      </c>
      <c r="B3" s="63"/>
      <c r="C3" s="63"/>
      <c r="D3" s="59"/>
      <c r="E3" s="59"/>
      <c r="F3" s="59"/>
      <c r="G3" s="63"/>
      <c r="H3" s="63"/>
      <c r="I3" s="63"/>
      <c r="J3" s="63"/>
      <c r="K3" s="63"/>
      <c r="L3" s="63"/>
      <c r="M3" s="63"/>
      <c r="N3" s="63"/>
      <c r="O3" s="56"/>
      <c r="P3" s="56"/>
      <c r="Q3" s="56"/>
      <c r="R3" s="56"/>
      <c r="S3" s="59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</row>
    <row r="4" spans="1:67" ht="30" customHeight="1">
      <c r="A4" s="197" t="s">
        <v>61</v>
      </c>
      <c r="B4" s="197" t="s">
        <v>14</v>
      </c>
      <c r="C4" s="197" t="s">
        <v>0</v>
      </c>
      <c r="D4" s="199" t="s">
        <v>1</v>
      </c>
      <c r="E4" s="199"/>
      <c r="F4" s="199"/>
      <c r="G4" s="199"/>
      <c r="H4" s="199"/>
      <c r="I4" s="199"/>
      <c r="J4" s="223" t="s">
        <v>2</v>
      </c>
      <c r="K4" s="221" t="s">
        <v>3</v>
      </c>
      <c r="L4" s="193" t="s">
        <v>4</v>
      </c>
      <c r="M4" s="197" t="s">
        <v>5</v>
      </c>
      <c r="N4" s="193" t="s">
        <v>6</v>
      </c>
      <c r="O4" s="195" t="s">
        <v>7</v>
      </c>
      <c r="P4" s="212" t="s">
        <v>8</v>
      </c>
      <c r="Q4" s="213"/>
      <c r="R4" s="214" t="s">
        <v>9</v>
      </c>
      <c r="S4" s="215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7" ht="60" customHeight="1" thickBot="1">
      <c r="A5" s="198"/>
      <c r="B5" s="198"/>
      <c r="C5" s="198"/>
      <c r="D5" s="57" t="s">
        <v>42</v>
      </c>
      <c r="E5" s="57" t="s">
        <v>43</v>
      </c>
      <c r="F5" s="57" t="s">
        <v>50</v>
      </c>
      <c r="G5" s="134" t="s">
        <v>273</v>
      </c>
      <c r="H5" s="58" t="s">
        <v>260</v>
      </c>
      <c r="I5" s="58" t="s">
        <v>261</v>
      </c>
      <c r="J5" s="224"/>
      <c r="K5" s="222"/>
      <c r="L5" s="196"/>
      <c r="M5" s="198"/>
      <c r="N5" s="226"/>
      <c r="O5" s="225"/>
      <c r="P5" s="9" t="s">
        <v>10</v>
      </c>
      <c r="Q5" s="24" t="s">
        <v>11</v>
      </c>
      <c r="R5" s="9" t="s">
        <v>10</v>
      </c>
      <c r="S5" s="24" t="s">
        <v>11</v>
      </c>
      <c r="T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spans="1:67" ht="39" thickBot="1">
      <c r="A6" s="31" t="s">
        <v>62</v>
      </c>
      <c r="B6" s="12" t="s">
        <v>15</v>
      </c>
      <c r="C6" s="13" t="s">
        <v>18</v>
      </c>
      <c r="D6" s="6">
        <v>1</v>
      </c>
      <c r="E6" s="26" t="s">
        <v>167</v>
      </c>
      <c r="F6" s="99" t="s">
        <v>51</v>
      </c>
      <c r="G6" s="140"/>
      <c r="H6" s="125"/>
      <c r="I6" s="125"/>
      <c r="J6" s="122">
        <v>0</v>
      </c>
      <c r="K6" s="108">
        <f t="shared" ref="K6:K28" si="0">J6*12</f>
        <v>0</v>
      </c>
      <c r="L6" s="6">
        <v>79200</v>
      </c>
      <c r="M6" s="93">
        <v>51600</v>
      </c>
      <c r="N6" s="97">
        <v>0</v>
      </c>
      <c r="O6" s="98">
        <v>0</v>
      </c>
      <c r="P6" s="60">
        <f t="shared" ref="P6:P18" si="1">R6/12</f>
        <v>0</v>
      </c>
      <c r="Q6" s="35">
        <f t="shared" ref="Q6:Q18" si="2">S6/12</f>
        <v>0</v>
      </c>
      <c r="R6" s="37">
        <f t="shared" ref="R6:R18" si="3">L6*N6</f>
        <v>0</v>
      </c>
      <c r="S6" s="38">
        <f t="shared" ref="S6:S18" si="4">M6*O6</f>
        <v>0</v>
      </c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67" ht="39" thickBot="1">
      <c r="A7" s="31" t="s">
        <v>62</v>
      </c>
      <c r="B7" s="12" t="s">
        <v>15</v>
      </c>
      <c r="C7" s="13" t="s">
        <v>19</v>
      </c>
      <c r="D7" s="6">
        <v>2</v>
      </c>
      <c r="E7" s="26" t="s">
        <v>167</v>
      </c>
      <c r="F7" s="99" t="s">
        <v>51</v>
      </c>
      <c r="G7" s="140"/>
      <c r="H7" s="125"/>
      <c r="I7" s="125"/>
      <c r="J7" s="122">
        <v>0</v>
      </c>
      <c r="K7" s="108">
        <f t="shared" si="0"/>
        <v>0</v>
      </c>
      <c r="L7" s="6">
        <v>85560</v>
      </c>
      <c r="M7" s="93">
        <v>10800</v>
      </c>
      <c r="N7" s="97">
        <v>0</v>
      </c>
      <c r="O7" s="98">
        <v>0</v>
      </c>
      <c r="P7" s="60">
        <f t="shared" si="1"/>
        <v>0</v>
      </c>
      <c r="Q7" s="35">
        <f t="shared" si="2"/>
        <v>0</v>
      </c>
      <c r="R7" s="37">
        <f t="shared" si="3"/>
        <v>0</v>
      </c>
      <c r="S7" s="38">
        <f t="shared" si="4"/>
        <v>0</v>
      </c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spans="1:67" ht="39" thickBot="1">
      <c r="A8" s="31" t="s">
        <v>62</v>
      </c>
      <c r="B8" s="12" t="s">
        <v>15</v>
      </c>
      <c r="C8" s="13" t="s">
        <v>20</v>
      </c>
      <c r="D8" s="6">
        <v>3</v>
      </c>
      <c r="E8" s="26" t="s">
        <v>167</v>
      </c>
      <c r="F8" s="99" t="s">
        <v>51</v>
      </c>
      <c r="G8" s="140"/>
      <c r="H8" s="125"/>
      <c r="I8" s="125"/>
      <c r="J8" s="122">
        <v>0</v>
      </c>
      <c r="K8" s="108">
        <f t="shared" si="0"/>
        <v>0</v>
      </c>
      <c r="L8" s="6">
        <v>1200</v>
      </c>
      <c r="M8" s="93">
        <v>600</v>
      </c>
      <c r="N8" s="97">
        <v>0</v>
      </c>
      <c r="O8" s="98">
        <v>0</v>
      </c>
      <c r="P8" s="60">
        <f t="shared" si="1"/>
        <v>0</v>
      </c>
      <c r="Q8" s="35">
        <f t="shared" si="2"/>
        <v>0</v>
      </c>
      <c r="R8" s="37">
        <f t="shared" si="3"/>
        <v>0</v>
      </c>
      <c r="S8" s="38">
        <f t="shared" si="4"/>
        <v>0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67" ht="39" thickBot="1">
      <c r="A9" s="31" t="s">
        <v>62</v>
      </c>
      <c r="B9" s="12" t="s">
        <v>15</v>
      </c>
      <c r="C9" s="13" t="s">
        <v>21</v>
      </c>
      <c r="D9" s="6">
        <v>4</v>
      </c>
      <c r="E9" s="26" t="s">
        <v>167</v>
      </c>
      <c r="F9" s="99" t="s">
        <v>51</v>
      </c>
      <c r="G9" s="140"/>
      <c r="H9" s="125"/>
      <c r="I9" s="125"/>
      <c r="J9" s="122">
        <v>0</v>
      </c>
      <c r="K9" s="108">
        <f t="shared" si="0"/>
        <v>0</v>
      </c>
      <c r="L9" s="6">
        <v>54000</v>
      </c>
      <c r="M9" s="93">
        <v>18000</v>
      </c>
      <c r="N9" s="97">
        <v>0</v>
      </c>
      <c r="O9" s="98">
        <v>0</v>
      </c>
      <c r="P9" s="60">
        <f t="shared" si="1"/>
        <v>0</v>
      </c>
      <c r="Q9" s="35">
        <f t="shared" si="2"/>
        <v>0</v>
      </c>
      <c r="R9" s="37">
        <f t="shared" si="3"/>
        <v>0</v>
      </c>
      <c r="S9" s="38">
        <f t="shared" si="4"/>
        <v>0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67" ht="39" thickBot="1">
      <c r="A10" s="31" t="s">
        <v>62</v>
      </c>
      <c r="B10" s="12" t="s">
        <v>15</v>
      </c>
      <c r="C10" s="13" t="s">
        <v>22</v>
      </c>
      <c r="D10" s="6">
        <v>5</v>
      </c>
      <c r="E10" s="26" t="s">
        <v>167</v>
      </c>
      <c r="F10" s="99" t="s">
        <v>51</v>
      </c>
      <c r="G10" s="140"/>
      <c r="H10" s="125"/>
      <c r="I10" s="125"/>
      <c r="J10" s="122">
        <v>0</v>
      </c>
      <c r="K10" s="108">
        <f t="shared" si="0"/>
        <v>0</v>
      </c>
      <c r="L10" s="6">
        <v>61200</v>
      </c>
      <c r="M10" s="93">
        <v>32400</v>
      </c>
      <c r="N10" s="97">
        <v>0</v>
      </c>
      <c r="O10" s="98">
        <v>0</v>
      </c>
      <c r="P10" s="60">
        <f t="shared" si="1"/>
        <v>0</v>
      </c>
      <c r="Q10" s="35">
        <f t="shared" si="2"/>
        <v>0</v>
      </c>
      <c r="R10" s="37">
        <f t="shared" si="3"/>
        <v>0</v>
      </c>
      <c r="S10" s="38">
        <f t="shared" si="4"/>
        <v>0</v>
      </c>
      <c r="T10" s="11"/>
      <c r="U10" s="11"/>
      <c r="V10" s="11"/>
      <c r="W10" s="11"/>
      <c r="X10" s="11"/>
      <c r="Y10" s="14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67" ht="39" thickBot="1">
      <c r="A11" s="31" t="s">
        <v>62</v>
      </c>
      <c r="B11" s="12" t="s">
        <v>15</v>
      </c>
      <c r="C11" s="13" t="s">
        <v>23</v>
      </c>
      <c r="D11" s="6">
        <v>6</v>
      </c>
      <c r="E11" s="26" t="s">
        <v>167</v>
      </c>
      <c r="F11" s="99" t="s">
        <v>51</v>
      </c>
      <c r="G11" s="140"/>
      <c r="H11" s="125"/>
      <c r="I11" s="125"/>
      <c r="J11" s="122">
        <v>0</v>
      </c>
      <c r="K11" s="108">
        <f t="shared" si="0"/>
        <v>0</v>
      </c>
      <c r="L11" s="6">
        <v>78000</v>
      </c>
      <c r="M11" s="93">
        <v>20400</v>
      </c>
      <c r="N11" s="97">
        <v>0</v>
      </c>
      <c r="O11" s="98">
        <v>0</v>
      </c>
      <c r="P11" s="60">
        <f t="shared" si="1"/>
        <v>0</v>
      </c>
      <c r="Q11" s="35">
        <f t="shared" si="2"/>
        <v>0</v>
      </c>
      <c r="R11" s="37">
        <f t="shared" si="3"/>
        <v>0</v>
      </c>
      <c r="S11" s="38">
        <f t="shared" si="4"/>
        <v>0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</row>
    <row r="12" spans="1:67" ht="39" thickBot="1">
      <c r="A12" s="31" t="s">
        <v>62</v>
      </c>
      <c r="B12" s="12" t="s">
        <v>15</v>
      </c>
      <c r="C12" s="13" t="s">
        <v>24</v>
      </c>
      <c r="D12" s="6">
        <v>7</v>
      </c>
      <c r="E12" s="26" t="s">
        <v>167</v>
      </c>
      <c r="F12" s="99" t="s">
        <v>51</v>
      </c>
      <c r="G12" s="140"/>
      <c r="H12" s="125"/>
      <c r="I12" s="125"/>
      <c r="J12" s="122">
        <v>0</v>
      </c>
      <c r="K12" s="108">
        <f t="shared" si="0"/>
        <v>0</v>
      </c>
      <c r="L12" s="6">
        <v>69600</v>
      </c>
      <c r="M12" s="93">
        <v>90540</v>
      </c>
      <c r="N12" s="97">
        <v>0</v>
      </c>
      <c r="O12" s="98">
        <v>0</v>
      </c>
      <c r="P12" s="60">
        <f t="shared" si="1"/>
        <v>0</v>
      </c>
      <c r="Q12" s="35">
        <f t="shared" si="2"/>
        <v>0</v>
      </c>
      <c r="R12" s="37">
        <f t="shared" si="3"/>
        <v>0</v>
      </c>
      <c r="S12" s="38">
        <f t="shared" si="4"/>
        <v>0</v>
      </c>
      <c r="T12" s="16"/>
      <c r="U12" s="17"/>
      <c r="V12" s="17"/>
      <c r="W12" s="17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</row>
    <row r="13" spans="1:67" ht="39" thickBot="1">
      <c r="A13" s="31" t="s">
        <v>62</v>
      </c>
      <c r="B13" s="12" t="s">
        <v>15</v>
      </c>
      <c r="C13" s="18" t="s">
        <v>25</v>
      </c>
      <c r="D13" s="6">
        <v>8</v>
      </c>
      <c r="E13" s="26" t="s">
        <v>167</v>
      </c>
      <c r="F13" s="99" t="s">
        <v>51</v>
      </c>
      <c r="G13" s="140"/>
      <c r="H13" s="125"/>
      <c r="I13" s="125"/>
      <c r="J13" s="122">
        <v>0</v>
      </c>
      <c r="K13" s="108">
        <f t="shared" si="0"/>
        <v>0</v>
      </c>
      <c r="L13" s="6">
        <v>1200</v>
      </c>
      <c r="M13" s="93">
        <v>600</v>
      </c>
      <c r="N13" s="97">
        <v>0</v>
      </c>
      <c r="O13" s="98">
        <v>0</v>
      </c>
      <c r="P13" s="60">
        <f t="shared" si="1"/>
        <v>0</v>
      </c>
      <c r="Q13" s="35">
        <f t="shared" si="2"/>
        <v>0</v>
      </c>
      <c r="R13" s="37">
        <f t="shared" si="3"/>
        <v>0</v>
      </c>
      <c r="S13" s="38">
        <f t="shared" si="4"/>
        <v>0</v>
      </c>
      <c r="T13" s="17"/>
      <c r="U13" s="17"/>
      <c r="V13" s="17"/>
      <c r="W13" s="17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</row>
    <row r="14" spans="1:67" ht="39" thickBot="1">
      <c r="A14" s="31" t="s">
        <v>62</v>
      </c>
      <c r="B14" s="12" t="s">
        <v>15</v>
      </c>
      <c r="C14" s="18" t="s">
        <v>26</v>
      </c>
      <c r="D14" s="6">
        <v>9</v>
      </c>
      <c r="E14" s="26" t="s">
        <v>167</v>
      </c>
      <c r="F14" s="99" t="s">
        <v>51</v>
      </c>
      <c r="G14" s="140"/>
      <c r="H14" s="125"/>
      <c r="I14" s="125"/>
      <c r="J14" s="122">
        <v>0</v>
      </c>
      <c r="K14" s="108">
        <f t="shared" si="0"/>
        <v>0</v>
      </c>
      <c r="L14" s="6">
        <v>1200</v>
      </c>
      <c r="M14" s="93">
        <v>600</v>
      </c>
      <c r="N14" s="97">
        <v>0</v>
      </c>
      <c r="O14" s="98">
        <v>0</v>
      </c>
      <c r="P14" s="60">
        <f t="shared" si="1"/>
        <v>0</v>
      </c>
      <c r="Q14" s="35">
        <f t="shared" si="2"/>
        <v>0</v>
      </c>
      <c r="R14" s="37">
        <f t="shared" si="3"/>
        <v>0</v>
      </c>
      <c r="S14" s="38">
        <f t="shared" si="4"/>
        <v>0</v>
      </c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spans="1:67" ht="39" thickBot="1">
      <c r="A15" s="31" t="s">
        <v>62</v>
      </c>
      <c r="B15" s="12" t="s">
        <v>15</v>
      </c>
      <c r="C15" s="18" t="s">
        <v>27</v>
      </c>
      <c r="D15" s="6">
        <v>10</v>
      </c>
      <c r="E15" s="26" t="s">
        <v>167</v>
      </c>
      <c r="F15" s="99" t="s">
        <v>51</v>
      </c>
      <c r="G15" s="140"/>
      <c r="H15" s="125"/>
      <c r="I15" s="125"/>
      <c r="J15" s="122">
        <v>0</v>
      </c>
      <c r="K15" s="108">
        <f t="shared" si="0"/>
        <v>0</v>
      </c>
      <c r="L15" s="6">
        <v>38904</v>
      </c>
      <c r="M15" s="93">
        <v>17292</v>
      </c>
      <c r="N15" s="97">
        <v>0</v>
      </c>
      <c r="O15" s="98">
        <v>0</v>
      </c>
      <c r="P15" s="60">
        <f t="shared" si="1"/>
        <v>0</v>
      </c>
      <c r="Q15" s="35">
        <f t="shared" si="2"/>
        <v>0</v>
      </c>
      <c r="R15" s="37">
        <f t="shared" si="3"/>
        <v>0</v>
      </c>
      <c r="S15" s="38">
        <f t="shared" si="4"/>
        <v>0</v>
      </c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</row>
    <row r="16" spans="1:67" ht="39" thickBot="1">
      <c r="A16" s="31" t="s">
        <v>62</v>
      </c>
      <c r="B16" s="12" t="s">
        <v>15</v>
      </c>
      <c r="C16" s="18" t="s">
        <v>28</v>
      </c>
      <c r="D16" s="6">
        <v>11</v>
      </c>
      <c r="E16" s="26" t="s">
        <v>167</v>
      </c>
      <c r="F16" s="99" t="s">
        <v>51</v>
      </c>
      <c r="G16" s="140"/>
      <c r="H16" s="125"/>
      <c r="I16" s="125"/>
      <c r="J16" s="122">
        <v>0</v>
      </c>
      <c r="K16" s="108">
        <f t="shared" si="0"/>
        <v>0</v>
      </c>
      <c r="L16" s="15">
        <v>20400</v>
      </c>
      <c r="M16" s="94">
        <v>9648</v>
      </c>
      <c r="N16" s="97">
        <v>0</v>
      </c>
      <c r="O16" s="98">
        <v>0</v>
      </c>
      <c r="P16" s="60">
        <f t="shared" si="1"/>
        <v>0</v>
      </c>
      <c r="Q16" s="35">
        <f t="shared" si="2"/>
        <v>0</v>
      </c>
      <c r="R16" s="37">
        <f t="shared" si="3"/>
        <v>0</v>
      </c>
      <c r="S16" s="38">
        <f t="shared" si="4"/>
        <v>0</v>
      </c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</row>
    <row r="17" spans="1:64" ht="39" thickBot="1">
      <c r="A17" s="31" t="s">
        <v>62</v>
      </c>
      <c r="B17" s="12" t="s">
        <v>15</v>
      </c>
      <c r="C17" s="18" t="s">
        <v>29</v>
      </c>
      <c r="D17" s="6">
        <v>12</v>
      </c>
      <c r="E17" s="26" t="s">
        <v>167</v>
      </c>
      <c r="F17" s="99" t="s">
        <v>51</v>
      </c>
      <c r="G17" s="140"/>
      <c r="H17" s="125"/>
      <c r="I17" s="125"/>
      <c r="J17" s="122">
        <v>0</v>
      </c>
      <c r="K17" s="108">
        <f t="shared" si="0"/>
        <v>0</v>
      </c>
      <c r="L17" s="15">
        <v>9600</v>
      </c>
      <c r="M17" s="94">
        <v>3600</v>
      </c>
      <c r="N17" s="97">
        <v>0</v>
      </c>
      <c r="O17" s="98">
        <v>0</v>
      </c>
      <c r="P17" s="60">
        <f t="shared" si="1"/>
        <v>0</v>
      </c>
      <c r="Q17" s="35">
        <f t="shared" si="2"/>
        <v>0</v>
      </c>
      <c r="R17" s="37">
        <f t="shared" si="3"/>
        <v>0</v>
      </c>
      <c r="S17" s="38">
        <f t="shared" si="4"/>
        <v>0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</row>
    <row r="18" spans="1:64" ht="39" thickBot="1">
      <c r="A18" s="31" t="s">
        <v>62</v>
      </c>
      <c r="B18" s="12" t="s">
        <v>15</v>
      </c>
      <c r="C18" s="18" t="s">
        <v>30</v>
      </c>
      <c r="D18" s="6">
        <v>13</v>
      </c>
      <c r="E18" s="26" t="s">
        <v>167</v>
      </c>
      <c r="F18" s="99" t="s">
        <v>51</v>
      </c>
      <c r="G18" s="140"/>
      <c r="H18" s="125"/>
      <c r="I18" s="125"/>
      <c r="J18" s="122">
        <v>0</v>
      </c>
      <c r="K18" s="108">
        <f t="shared" si="0"/>
        <v>0</v>
      </c>
      <c r="L18" s="15">
        <v>24880</v>
      </c>
      <c r="M18" s="94">
        <v>10002</v>
      </c>
      <c r="N18" s="97">
        <v>0</v>
      </c>
      <c r="O18" s="98">
        <v>0</v>
      </c>
      <c r="P18" s="60">
        <f t="shared" si="1"/>
        <v>0</v>
      </c>
      <c r="Q18" s="35">
        <f t="shared" si="2"/>
        <v>0</v>
      </c>
      <c r="R18" s="37">
        <f t="shared" si="3"/>
        <v>0</v>
      </c>
      <c r="S18" s="38">
        <f t="shared" si="4"/>
        <v>0</v>
      </c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</row>
    <row r="19" spans="1:64" ht="39" thickBot="1">
      <c r="A19" s="31" t="s">
        <v>62</v>
      </c>
      <c r="B19" s="12" t="s">
        <v>15</v>
      </c>
      <c r="C19" s="18" t="s">
        <v>31</v>
      </c>
      <c r="D19" s="6">
        <v>15</v>
      </c>
      <c r="E19" s="26" t="s">
        <v>168</v>
      </c>
      <c r="F19" s="123"/>
      <c r="G19" s="140"/>
      <c r="H19" s="125"/>
      <c r="I19" s="125"/>
      <c r="J19" s="122">
        <v>0</v>
      </c>
      <c r="K19" s="108">
        <f t="shared" si="0"/>
        <v>0</v>
      </c>
      <c r="L19" s="27"/>
      <c r="M19" s="95"/>
      <c r="N19" s="95"/>
      <c r="O19" s="95"/>
      <c r="P19" s="96"/>
      <c r="Q19" s="39"/>
      <c r="R19" s="40"/>
      <c r="S19" s="4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</row>
    <row r="20" spans="1:64" ht="39" thickBot="1">
      <c r="A20" s="31" t="s">
        <v>62</v>
      </c>
      <c r="B20" s="12" t="s">
        <v>15</v>
      </c>
      <c r="C20" s="18" t="s">
        <v>32</v>
      </c>
      <c r="D20" s="6">
        <v>16</v>
      </c>
      <c r="E20" s="26" t="s">
        <v>168</v>
      </c>
      <c r="F20" s="123"/>
      <c r="G20" s="140"/>
      <c r="H20" s="125"/>
      <c r="I20" s="125"/>
      <c r="J20" s="122">
        <v>0</v>
      </c>
      <c r="K20" s="108">
        <f t="shared" si="0"/>
        <v>0</v>
      </c>
      <c r="L20" s="27"/>
      <c r="M20" s="95"/>
      <c r="N20" s="95"/>
      <c r="O20" s="95"/>
      <c r="P20" s="96"/>
      <c r="Q20" s="39"/>
      <c r="R20" s="40"/>
      <c r="S20" s="4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</row>
    <row r="21" spans="1:64" ht="39" thickBot="1">
      <c r="A21" s="31" t="s">
        <v>62</v>
      </c>
      <c r="B21" s="12" t="s">
        <v>16</v>
      </c>
      <c r="C21" s="18" t="s">
        <v>33</v>
      </c>
      <c r="D21" s="6">
        <v>17</v>
      </c>
      <c r="E21" s="26" t="s">
        <v>167</v>
      </c>
      <c r="F21" s="99" t="s">
        <v>51</v>
      </c>
      <c r="G21" s="150" t="s">
        <v>276</v>
      </c>
      <c r="H21" s="125"/>
      <c r="I21" s="125"/>
      <c r="J21" s="122">
        <v>0</v>
      </c>
      <c r="K21" s="108">
        <f t="shared" si="0"/>
        <v>0</v>
      </c>
      <c r="L21" s="15">
        <v>16020</v>
      </c>
      <c r="M21" s="94">
        <v>42000</v>
      </c>
      <c r="N21" s="97">
        <v>0</v>
      </c>
      <c r="O21" s="98">
        <v>0</v>
      </c>
      <c r="P21" s="60">
        <f t="shared" ref="P21:Q28" si="5">R21/12</f>
        <v>0</v>
      </c>
      <c r="Q21" s="35">
        <f t="shared" si="5"/>
        <v>0</v>
      </c>
      <c r="R21" s="37">
        <f t="shared" ref="R21:S28" si="6">L21*N21</f>
        <v>0</v>
      </c>
      <c r="S21" s="38">
        <f t="shared" si="6"/>
        <v>0</v>
      </c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</row>
    <row r="22" spans="1:64" ht="39" thickBot="1">
      <c r="A22" s="31" t="s">
        <v>62</v>
      </c>
      <c r="B22" s="12" t="s">
        <v>16</v>
      </c>
      <c r="C22" s="18" t="s">
        <v>34</v>
      </c>
      <c r="D22" s="6">
        <v>18</v>
      </c>
      <c r="E22" s="26" t="s">
        <v>167</v>
      </c>
      <c r="F22" s="99" t="s">
        <v>51</v>
      </c>
      <c r="G22" s="140"/>
      <c r="H22" s="125"/>
      <c r="I22" s="125"/>
      <c r="J22" s="122">
        <v>0</v>
      </c>
      <c r="K22" s="108">
        <f t="shared" si="0"/>
        <v>0</v>
      </c>
      <c r="L22" s="15">
        <v>25200</v>
      </c>
      <c r="M22" s="93">
        <v>34800</v>
      </c>
      <c r="N22" s="97">
        <v>0</v>
      </c>
      <c r="O22" s="98">
        <v>0</v>
      </c>
      <c r="P22" s="60">
        <f t="shared" si="5"/>
        <v>0</v>
      </c>
      <c r="Q22" s="35">
        <f t="shared" si="5"/>
        <v>0</v>
      </c>
      <c r="R22" s="37">
        <f t="shared" si="6"/>
        <v>0</v>
      </c>
      <c r="S22" s="38">
        <f t="shared" si="6"/>
        <v>0</v>
      </c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64" ht="39" thickBot="1">
      <c r="A23" s="31" t="s">
        <v>62</v>
      </c>
      <c r="B23" s="12" t="s">
        <v>16</v>
      </c>
      <c r="C23" s="18" t="s">
        <v>35</v>
      </c>
      <c r="D23" s="6">
        <v>19</v>
      </c>
      <c r="E23" s="26" t="s">
        <v>167</v>
      </c>
      <c r="F23" s="99" t="s">
        <v>51</v>
      </c>
      <c r="G23" s="140"/>
      <c r="H23" s="125"/>
      <c r="I23" s="125"/>
      <c r="J23" s="122">
        <v>0</v>
      </c>
      <c r="K23" s="108">
        <f t="shared" si="0"/>
        <v>0</v>
      </c>
      <c r="L23" s="6">
        <v>58860</v>
      </c>
      <c r="M23" s="93">
        <v>38340</v>
      </c>
      <c r="N23" s="97">
        <v>0</v>
      </c>
      <c r="O23" s="98">
        <v>0</v>
      </c>
      <c r="P23" s="60">
        <f t="shared" si="5"/>
        <v>0</v>
      </c>
      <c r="Q23" s="35">
        <f t="shared" si="5"/>
        <v>0</v>
      </c>
      <c r="R23" s="37">
        <f t="shared" si="6"/>
        <v>0</v>
      </c>
      <c r="S23" s="38">
        <f t="shared" si="6"/>
        <v>0</v>
      </c>
    </row>
    <row r="24" spans="1:64" ht="39" thickBot="1">
      <c r="A24" s="31" t="s">
        <v>62</v>
      </c>
      <c r="B24" s="12" t="s">
        <v>16</v>
      </c>
      <c r="C24" s="18" t="s">
        <v>36</v>
      </c>
      <c r="D24" s="6">
        <v>20</v>
      </c>
      <c r="E24" s="26" t="s">
        <v>167</v>
      </c>
      <c r="F24" s="99" t="s">
        <v>51</v>
      </c>
      <c r="G24" s="140"/>
      <c r="H24" s="125"/>
      <c r="I24" s="125"/>
      <c r="J24" s="122">
        <v>0</v>
      </c>
      <c r="K24" s="108">
        <f t="shared" si="0"/>
        <v>0</v>
      </c>
      <c r="L24" s="15">
        <v>36600</v>
      </c>
      <c r="M24" s="94">
        <v>32400</v>
      </c>
      <c r="N24" s="97">
        <v>0</v>
      </c>
      <c r="O24" s="98">
        <v>0</v>
      </c>
      <c r="P24" s="60">
        <f t="shared" si="5"/>
        <v>0</v>
      </c>
      <c r="Q24" s="35">
        <f t="shared" si="5"/>
        <v>0</v>
      </c>
      <c r="R24" s="37">
        <f t="shared" si="6"/>
        <v>0</v>
      </c>
      <c r="S24" s="38">
        <f t="shared" si="6"/>
        <v>0</v>
      </c>
    </row>
    <row r="25" spans="1:64" ht="39" thickBot="1">
      <c r="A25" s="31" t="s">
        <v>62</v>
      </c>
      <c r="B25" s="12" t="s">
        <v>16</v>
      </c>
      <c r="C25" s="18" t="s">
        <v>37</v>
      </c>
      <c r="D25" s="6">
        <v>21</v>
      </c>
      <c r="E25" s="26" t="s">
        <v>167</v>
      </c>
      <c r="F25" s="99" t="s">
        <v>51</v>
      </c>
      <c r="G25" s="140"/>
      <c r="H25" s="125"/>
      <c r="I25" s="125"/>
      <c r="J25" s="122">
        <v>0</v>
      </c>
      <c r="K25" s="108">
        <f t="shared" si="0"/>
        <v>0</v>
      </c>
      <c r="L25" s="15">
        <v>1200</v>
      </c>
      <c r="M25" s="94">
        <v>600</v>
      </c>
      <c r="N25" s="97">
        <v>0</v>
      </c>
      <c r="O25" s="98">
        <v>0</v>
      </c>
      <c r="P25" s="60">
        <f t="shared" si="5"/>
        <v>0</v>
      </c>
      <c r="Q25" s="35">
        <f t="shared" si="5"/>
        <v>0</v>
      </c>
      <c r="R25" s="37">
        <f t="shared" si="6"/>
        <v>0</v>
      </c>
      <c r="S25" s="38">
        <f t="shared" si="6"/>
        <v>0</v>
      </c>
    </row>
    <row r="26" spans="1:64" ht="39" thickBot="1">
      <c r="A26" s="31" t="s">
        <v>62</v>
      </c>
      <c r="B26" s="12" t="s">
        <v>16</v>
      </c>
      <c r="C26" s="18" t="s">
        <v>38</v>
      </c>
      <c r="D26" s="6">
        <v>22</v>
      </c>
      <c r="E26" s="26" t="s">
        <v>167</v>
      </c>
      <c r="F26" s="99" t="s">
        <v>51</v>
      </c>
      <c r="G26" s="140"/>
      <c r="H26" s="125"/>
      <c r="I26" s="125"/>
      <c r="J26" s="122">
        <v>0</v>
      </c>
      <c r="K26" s="108">
        <f t="shared" si="0"/>
        <v>0</v>
      </c>
      <c r="L26" s="15">
        <v>1200</v>
      </c>
      <c r="M26" s="94">
        <v>600</v>
      </c>
      <c r="N26" s="97">
        <v>0</v>
      </c>
      <c r="O26" s="98">
        <v>0</v>
      </c>
      <c r="P26" s="60">
        <f t="shared" si="5"/>
        <v>0</v>
      </c>
      <c r="Q26" s="35">
        <f t="shared" si="5"/>
        <v>0</v>
      </c>
      <c r="R26" s="37">
        <f t="shared" si="6"/>
        <v>0</v>
      </c>
      <c r="S26" s="38">
        <f t="shared" si="6"/>
        <v>0</v>
      </c>
    </row>
    <row r="27" spans="1:64" ht="39" thickBot="1">
      <c r="A27" s="31" t="s">
        <v>62</v>
      </c>
      <c r="B27" s="12" t="s">
        <v>17</v>
      </c>
      <c r="C27" s="18" t="s">
        <v>39</v>
      </c>
      <c r="D27" s="6">
        <v>23</v>
      </c>
      <c r="E27" s="26" t="s">
        <v>167</v>
      </c>
      <c r="F27" s="99" t="s">
        <v>51</v>
      </c>
      <c r="G27" s="140"/>
      <c r="H27" s="125"/>
      <c r="I27" s="125"/>
      <c r="J27" s="122">
        <v>0</v>
      </c>
      <c r="K27" s="108">
        <f t="shared" si="0"/>
        <v>0</v>
      </c>
      <c r="L27" s="15">
        <v>15600</v>
      </c>
      <c r="M27" s="94">
        <v>20400</v>
      </c>
      <c r="N27" s="97">
        <v>0</v>
      </c>
      <c r="O27" s="98">
        <v>0</v>
      </c>
      <c r="P27" s="60">
        <f t="shared" si="5"/>
        <v>0</v>
      </c>
      <c r="Q27" s="35">
        <f t="shared" si="5"/>
        <v>0</v>
      </c>
      <c r="R27" s="37">
        <f t="shared" si="6"/>
        <v>0</v>
      </c>
      <c r="S27" s="38">
        <f t="shared" si="6"/>
        <v>0</v>
      </c>
    </row>
    <row r="28" spans="1:64" ht="39" thickBot="1">
      <c r="A28" s="31" t="s">
        <v>62</v>
      </c>
      <c r="B28" s="12" t="s">
        <v>17</v>
      </c>
      <c r="C28" s="13" t="s">
        <v>40</v>
      </c>
      <c r="D28" s="6">
        <v>24</v>
      </c>
      <c r="E28" s="26" t="s">
        <v>167</v>
      </c>
      <c r="F28" s="99" t="s">
        <v>51</v>
      </c>
      <c r="G28" s="140"/>
      <c r="H28" s="125"/>
      <c r="I28" s="125"/>
      <c r="J28" s="122">
        <v>0</v>
      </c>
      <c r="K28" s="108">
        <f t="shared" si="0"/>
        <v>0</v>
      </c>
      <c r="L28" s="15">
        <v>19200</v>
      </c>
      <c r="M28" s="94">
        <v>22860</v>
      </c>
      <c r="N28" s="97">
        <v>0</v>
      </c>
      <c r="O28" s="98">
        <v>0</v>
      </c>
      <c r="P28" s="60">
        <f t="shared" si="5"/>
        <v>0</v>
      </c>
      <c r="Q28" s="35">
        <f t="shared" si="5"/>
        <v>0</v>
      </c>
      <c r="R28" s="37">
        <f t="shared" si="6"/>
        <v>0</v>
      </c>
      <c r="S28" s="38">
        <f t="shared" si="6"/>
        <v>0</v>
      </c>
    </row>
    <row r="29" spans="1:64" s="78" customFormat="1" ht="21" customHeight="1">
      <c r="C29" s="79"/>
      <c r="D29" s="210" t="s">
        <v>12</v>
      </c>
      <c r="E29" s="211"/>
      <c r="F29" s="80"/>
      <c r="G29" s="124"/>
      <c r="H29" s="124"/>
      <c r="I29" s="124"/>
      <c r="J29" s="81">
        <f>SUM(J6:J28)</f>
        <v>0</v>
      </c>
      <c r="K29" s="81">
        <f>SUM(K6:K28)</f>
        <v>0</v>
      </c>
      <c r="L29" s="8"/>
      <c r="M29" s="8"/>
      <c r="N29" s="203" t="s">
        <v>13</v>
      </c>
      <c r="O29" s="204"/>
      <c r="P29" s="201">
        <f>SUM(P6:Q28)</f>
        <v>0</v>
      </c>
      <c r="Q29" s="202"/>
      <c r="R29" s="201">
        <f>SUM(R6:S28)</f>
        <v>0</v>
      </c>
      <c r="S29" s="202"/>
    </row>
    <row r="30" spans="1:64">
      <c r="D30" s="14"/>
      <c r="E30" s="11"/>
      <c r="F30" s="11"/>
      <c r="G30" s="135"/>
      <c r="H30" s="55"/>
      <c r="I30" s="55"/>
      <c r="J30" s="14"/>
      <c r="K30" s="14"/>
      <c r="L30" s="83"/>
      <c r="M30" s="83"/>
      <c r="N30" s="11"/>
      <c r="O30" s="11"/>
      <c r="P30" s="11"/>
      <c r="Q30" s="11"/>
    </row>
    <row r="31" spans="1:64">
      <c r="D31" s="11"/>
      <c r="E31" s="11"/>
      <c r="F31" s="11"/>
      <c r="G31" s="135"/>
      <c r="H31" s="55"/>
      <c r="I31" s="55"/>
      <c r="J31" s="55"/>
      <c r="K31" s="55"/>
      <c r="L31" s="11"/>
      <c r="M31" s="11"/>
      <c r="N31" s="219"/>
      <c r="O31" s="219"/>
      <c r="P31" s="14"/>
      <c r="Q31" s="11"/>
      <c r="R31" s="48"/>
      <c r="S31" s="11"/>
      <c r="T31" s="11"/>
      <c r="U31" s="11"/>
      <c r="V31" s="11"/>
    </row>
    <row r="32" spans="1:64" ht="34.5" customHeight="1" thickBot="1">
      <c r="D32" s="11"/>
      <c r="E32" s="11"/>
      <c r="F32" s="11"/>
      <c r="G32" s="135"/>
      <c r="H32" s="55"/>
      <c r="I32" s="55"/>
      <c r="J32" s="25" t="s">
        <v>228</v>
      </c>
      <c r="K32" s="105" t="s">
        <v>41</v>
      </c>
      <c r="L32" s="205" t="s">
        <v>229</v>
      </c>
      <c r="M32" s="206"/>
      <c r="N32" s="8"/>
      <c r="O32" s="8"/>
      <c r="Q32" s="11"/>
      <c r="R32" s="42"/>
      <c r="S32" s="11"/>
      <c r="T32" s="11"/>
      <c r="U32" s="11"/>
      <c r="V32" s="11"/>
    </row>
    <row r="33" spans="1:22" ht="13.5" thickBot="1">
      <c r="D33" s="11"/>
      <c r="E33" s="11"/>
      <c r="F33" s="11"/>
      <c r="G33" s="135"/>
      <c r="H33" s="55"/>
      <c r="I33" s="55"/>
      <c r="J33" s="104">
        <f>K29</f>
        <v>0</v>
      </c>
      <c r="K33" s="106">
        <v>0</v>
      </c>
      <c r="L33" s="218">
        <f>J33*(1+K33)</f>
        <v>0</v>
      </c>
      <c r="M33" s="208"/>
      <c r="N33" s="21"/>
      <c r="O33" s="20"/>
      <c r="Q33" s="11"/>
      <c r="R33" s="48"/>
      <c r="S33" s="11"/>
      <c r="T33" s="11"/>
      <c r="U33" s="11"/>
      <c r="V33" s="11"/>
    </row>
    <row r="34" spans="1:22">
      <c r="D34" s="11"/>
      <c r="E34" s="11"/>
      <c r="F34" s="11"/>
      <c r="G34" s="135"/>
      <c r="H34" s="55"/>
      <c r="I34" s="55"/>
      <c r="J34" s="14"/>
      <c r="K34" s="14"/>
      <c r="L34" s="14"/>
      <c r="M34" s="14"/>
      <c r="N34" s="22"/>
      <c r="O34" s="11"/>
      <c r="P34" s="5"/>
      <c r="Q34" s="5"/>
      <c r="R34" s="5"/>
      <c r="S34" s="5"/>
    </row>
    <row r="35" spans="1:22" ht="31.5" customHeight="1" thickBot="1">
      <c r="J35" s="25" t="s">
        <v>230</v>
      </c>
      <c r="K35" s="19" t="s">
        <v>41</v>
      </c>
      <c r="L35" s="205" t="s">
        <v>231</v>
      </c>
      <c r="M35" s="206"/>
      <c r="N35" s="51"/>
    </row>
    <row r="36" spans="1:22" ht="13.5" customHeight="1" thickBot="1">
      <c r="J36" s="76">
        <f>R29</f>
        <v>0</v>
      </c>
      <c r="K36" s="106">
        <v>0</v>
      </c>
      <c r="L36" s="207">
        <f>J36*(1+K36)</f>
        <v>0</v>
      </c>
      <c r="M36" s="208"/>
      <c r="N36" s="51"/>
    </row>
    <row r="37" spans="1:22">
      <c r="J37" s="51"/>
      <c r="K37" s="51"/>
      <c r="L37" s="51"/>
      <c r="M37" s="51"/>
      <c r="N37" s="51"/>
    </row>
    <row r="38" spans="1:22" ht="40.5" customHeight="1">
      <c r="J38" s="77" t="s">
        <v>232</v>
      </c>
      <c r="K38" s="92"/>
      <c r="L38" s="216" t="s">
        <v>233</v>
      </c>
      <c r="M38" s="217"/>
      <c r="N38" s="51"/>
    </row>
    <row r="39" spans="1:22">
      <c r="J39" s="76">
        <f>J33+J36</f>
        <v>0</v>
      </c>
      <c r="K39" s="107"/>
      <c r="L39" s="207">
        <f>L33+L36</f>
        <v>0</v>
      </c>
      <c r="M39" s="208"/>
      <c r="N39" s="51"/>
    </row>
    <row r="42" spans="1:22" ht="15.75">
      <c r="A42" s="52" t="s">
        <v>245</v>
      </c>
    </row>
    <row r="44" spans="1:22" ht="12.75" customHeight="1">
      <c r="A44" s="199" t="s">
        <v>1</v>
      </c>
      <c r="B44" s="199"/>
      <c r="C44" s="199"/>
      <c r="D44" s="199"/>
      <c r="E44" s="199" t="s">
        <v>166</v>
      </c>
      <c r="F44" s="199"/>
      <c r="G44" s="199"/>
      <c r="H44" s="199"/>
      <c r="I44" s="199"/>
      <c r="J44" s="199"/>
      <c r="K44" s="199"/>
      <c r="L44" s="199"/>
      <c r="M44" s="193" t="s">
        <v>4</v>
      </c>
      <c r="N44" s="197" t="s">
        <v>5</v>
      </c>
      <c r="O44" s="192" t="s">
        <v>6</v>
      </c>
      <c r="P44" s="194" t="s">
        <v>7</v>
      </c>
      <c r="Q44" s="212" t="s">
        <v>8</v>
      </c>
      <c r="R44" s="213"/>
      <c r="S44" s="214" t="s">
        <v>9</v>
      </c>
      <c r="T44" s="215"/>
    </row>
    <row r="45" spans="1:22" ht="39" thickBot="1">
      <c r="A45" s="57" t="s">
        <v>43</v>
      </c>
      <c r="B45" s="57" t="s">
        <v>50</v>
      </c>
      <c r="C45" s="134" t="s">
        <v>260</v>
      </c>
      <c r="D45" s="134" t="s">
        <v>261</v>
      </c>
      <c r="E45" s="101" t="s">
        <v>164</v>
      </c>
      <c r="F45" s="101" t="s">
        <v>165</v>
      </c>
      <c r="G45" s="101"/>
      <c r="H45" s="101" t="s">
        <v>240</v>
      </c>
      <c r="I45" s="101" t="s">
        <v>241</v>
      </c>
      <c r="J45" s="101" t="s">
        <v>242</v>
      </c>
      <c r="K45" s="101" t="s">
        <v>239</v>
      </c>
      <c r="L45" s="101" t="s">
        <v>243</v>
      </c>
      <c r="M45" s="196"/>
      <c r="N45" s="198"/>
      <c r="O45" s="193"/>
      <c r="P45" s="195"/>
      <c r="Q45" s="9" t="s">
        <v>10</v>
      </c>
      <c r="R45" s="24" t="s">
        <v>11</v>
      </c>
      <c r="S45" s="9" t="s">
        <v>10</v>
      </c>
      <c r="T45" s="24" t="s">
        <v>11</v>
      </c>
    </row>
    <row r="46" spans="1:22" ht="13.5" thickBot="1">
      <c r="A46" s="82" t="s">
        <v>167</v>
      </c>
      <c r="B46" s="99" t="s">
        <v>234</v>
      </c>
      <c r="C46" s="125"/>
      <c r="D46" s="125"/>
      <c r="E46" s="102">
        <v>0</v>
      </c>
      <c r="F46" s="102">
        <v>0</v>
      </c>
      <c r="G46" s="102"/>
      <c r="H46" s="102">
        <v>0</v>
      </c>
      <c r="I46" s="102">
        <v>0</v>
      </c>
      <c r="J46" s="102">
        <v>0</v>
      </c>
      <c r="K46" s="102">
        <v>0</v>
      </c>
      <c r="L46" s="102">
        <v>0</v>
      </c>
      <c r="M46" s="91">
        <v>33277.333333333336</v>
      </c>
      <c r="N46" s="90">
        <v>21813.428571428572</v>
      </c>
      <c r="O46" s="102">
        <v>0</v>
      </c>
      <c r="P46" s="103">
        <v>0</v>
      </c>
      <c r="Q46" s="60">
        <f>S46/12</f>
        <v>0</v>
      </c>
      <c r="R46" s="35">
        <f t="shared" ref="R46" si="7">T46/12</f>
        <v>0</v>
      </c>
      <c r="S46" s="37">
        <f>M46*O46</f>
        <v>0</v>
      </c>
      <c r="T46" s="38">
        <f t="shared" ref="T46" si="8">N46*P46</f>
        <v>0</v>
      </c>
    </row>
    <row r="47" spans="1:22" ht="13.5" thickBot="1">
      <c r="A47" s="82" t="s">
        <v>168</v>
      </c>
      <c r="B47" s="99" t="s">
        <v>235</v>
      </c>
      <c r="C47" s="125"/>
      <c r="D47" s="125"/>
      <c r="E47" s="102">
        <v>0</v>
      </c>
      <c r="F47" s="102">
        <v>0</v>
      </c>
      <c r="G47" s="102"/>
      <c r="H47" s="102">
        <v>0</v>
      </c>
      <c r="I47" s="102">
        <v>0</v>
      </c>
      <c r="J47" s="102">
        <v>0</v>
      </c>
      <c r="K47" s="102">
        <v>0</v>
      </c>
      <c r="L47" s="102">
        <v>0</v>
      </c>
      <c r="M47" s="100" t="s">
        <v>246</v>
      </c>
      <c r="N47" s="99" t="s">
        <v>246</v>
      </c>
      <c r="O47" s="102">
        <v>0</v>
      </c>
      <c r="P47" s="103">
        <v>0</v>
      </c>
      <c r="Q47" s="100" t="s">
        <v>246</v>
      </c>
      <c r="R47" s="26" t="s">
        <v>246</v>
      </c>
      <c r="S47" s="37" t="s">
        <v>246</v>
      </c>
      <c r="T47" s="38" t="s">
        <v>246</v>
      </c>
    </row>
    <row r="48" spans="1:22" s="78" customFormat="1">
      <c r="C48" s="190" t="s">
        <v>12</v>
      </c>
      <c r="D48" s="191"/>
      <c r="E48" s="154">
        <f>SUM(E46:E47)</f>
        <v>0</v>
      </c>
      <c r="F48" s="154">
        <f>SUM(F46:F47)</f>
        <v>0</v>
      </c>
      <c r="G48" s="154"/>
      <c r="H48" s="154">
        <f>SUM(H46:H47)</f>
        <v>0</v>
      </c>
      <c r="I48" s="154">
        <f>SUM(I46:I47)</f>
        <v>0</v>
      </c>
      <c r="J48" s="154">
        <f t="shared" ref="J48:L48" si="9">SUM(J46:J47)</f>
        <v>0</v>
      </c>
      <c r="K48" s="154">
        <f t="shared" si="9"/>
        <v>0</v>
      </c>
      <c r="L48" s="154">
        <f t="shared" si="9"/>
        <v>0</v>
      </c>
      <c r="M48" s="8"/>
      <c r="N48" s="8"/>
      <c r="O48" s="203" t="s">
        <v>13</v>
      </c>
      <c r="P48" s="204"/>
      <c r="Q48" s="201">
        <f>SUM(Q46:R46)</f>
        <v>0</v>
      </c>
      <c r="R48" s="202"/>
      <c r="S48" s="201">
        <f>SUM(S46:T46)</f>
        <v>0</v>
      </c>
      <c r="T48" s="202"/>
    </row>
    <row r="50" spans="10:13" ht="26.25" thickBot="1">
      <c r="J50" s="25" t="s">
        <v>228</v>
      </c>
      <c r="K50" s="19" t="s">
        <v>41</v>
      </c>
      <c r="L50" s="205" t="s">
        <v>229</v>
      </c>
      <c r="M50" s="206"/>
    </row>
    <row r="51" spans="10:13" ht="13.5" thickBot="1">
      <c r="J51" s="76">
        <f>E48+F48+H48+I48+J48+K48+L48</f>
        <v>0</v>
      </c>
      <c r="K51" s="106">
        <v>0</v>
      </c>
      <c r="L51" s="207">
        <f>J51*(1+K51)</f>
        <v>0</v>
      </c>
      <c r="M51" s="208"/>
    </row>
    <row r="52" spans="10:13">
      <c r="J52" s="14"/>
      <c r="K52" s="14"/>
      <c r="L52" s="14"/>
      <c r="M52" s="14"/>
    </row>
    <row r="53" spans="10:13" ht="26.25" thickBot="1">
      <c r="J53" s="25" t="s">
        <v>230</v>
      </c>
      <c r="K53" s="19" t="s">
        <v>41</v>
      </c>
      <c r="L53" s="205" t="s">
        <v>231</v>
      </c>
      <c r="M53" s="206"/>
    </row>
    <row r="54" spans="10:13" ht="13.5" thickBot="1">
      <c r="J54" s="76">
        <f>S48</f>
        <v>0</v>
      </c>
      <c r="K54" s="106">
        <v>0</v>
      </c>
      <c r="L54" s="207">
        <f>J54*(1+K54)</f>
        <v>0</v>
      </c>
      <c r="M54" s="208"/>
    </row>
    <row r="55" spans="10:13">
      <c r="J55" s="51"/>
      <c r="K55" s="51"/>
      <c r="L55" s="51"/>
      <c r="M55" s="51"/>
    </row>
    <row r="56" spans="10:13" ht="25.5">
      <c r="J56" s="77" t="s">
        <v>232</v>
      </c>
      <c r="K56" s="92"/>
      <c r="L56" s="209" t="s">
        <v>233</v>
      </c>
      <c r="M56" s="209"/>
    </row>
    <row r="57" spans="10:13">
      <c r="J57" s="76">
        <f>J51+J54</f>
        <v>0</v>
      </c>
      <c r="K57" s="107"/>
      <c r="L57" s="200">
        <f>L51+L54</f>
        <v>0</v>
      </c>
      <c r="M57" s="200"/>
    </row>
  </sheetData>
  <mergeCells count="43">
    <mergeCell ref="A1:S1"/>
    <mergeCell ref="M4:M5"/>
    <mergeCell ref="L4:L5"/>
    <mergeCell ref="K4:K5"/>
    <mergeCell ref="J4:J5"/>
    <mergeCell ref="B4:B5"/>
    <mergeCell ref="C4:C5"/>
    <mergeCell ref="O4:O5"/>
    <mergeCell ref="N4:N5"/>
    <mergeCell ref="P4:Q4"/>
    <mergeCell ref="R4:S4"/>
    <mergeCell ref="D4:I4"/>
    <mergeCell ref="O2:R2"/>
    <mergeCell ref="A4:A5"/>
    <mergeCell ref="D29:E29"/>
    <mergeCell ref="Q44:R44"/>
    <mergeCell ref="S44:T44"/>
    <mergeCell ref="L35:M35"/>
    <mergeCell ref="L36:M36"/>
    <mergeCell ref="L38:M38"/>
    <mergeCell ref="L39:M39"/>
    <mergeCell ref="E44:L44"/>
    <mergeCell ref="L32:M32"/>
    <mergeCell ref="L33:M33"/>
    <mergeCell ref="P29:Q29"/>
    <mergeCell ref="R29:S29"/>
    <mergeCell ref="N29:O29"/>
    <mergeCell ref="N31:O31"/>
    <mergeCell ref="L57:M57"/>
    <mergeCell ref="Q48:R48"/>
    <mergeCell ref="S48:T48"/>
    <mergeCell ref="O48:P48"/>
    <mergeCell ref="L50:M50"/>
    <mergeCell ref="L51:M51"/>
    <mergeCell ref="L53:M53"/>
    <mergeCell ref="L54:M54"/>
    <mergeCell ref="L56:M56"/>
    <mergeCell ref="C48:D48"/>
    <mergeCell ref="O44:O45"/>
    <mergeCell ref="P44:P45"/>
    <mergeCell ref="M44:M45"/>
    <mergeCell ref="N44:N45"/>
    <mergeCell ref="A44:D44"/>
  </mergeCells>
  <pageMargins left="0.70078740157480313" right="0.70078740157480313" top="0.75196850393700798" bottom="0.75196850393700798" header="0.75196850393700798" footer="0.75196850393700798"/>
  <pageSetup paperSize="8" scale="46" pageOrder="overThenDown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"/>
  <sheetViews>
    <sheetView view="pageBreakPreview" topLeftCell="A37" zoomScale="85" zoomScaleNormal="85" zoomScaleSheetLayoutView="85" workbookViewId="0">
      <selection activeCell="J56" sqref="J56"/>
    </sheetView>
  </sheetViews>
  <sheetFormatPr baseColWidth="10" defaultColWidth="9.7109375" defaultRowHeight="12.75"/>
  <cols>
    <col min="1" max="1" width="23.140625" style="10" customWidth="1"/>
    <col min="2" max="2" width="30.140625" style="10" bestFit="1" customWidth="1"/>
    <col min="3" max="3" width="32.85546875" style="10" customWidth="1"/>
    <col min="4" max="4" width="12.28515625" style="10" customWidth="1"/>
    <col min="5" max="5" width="10.5703125" style="10" bestFit="1" customWidth="1"/>
    <col min="6" max="6" width="10.5703125" style="10" customWidth="1"/>
    <col min="7" max="7" width="13.5703125" style="10" customWidth="1"/>
    <col min="8" max="8" width="13.28515625" style="10" customWidth="1"/>
    <col min="9" max="9" width="27.5703125" style="10" customWidth="1"/>
    <col min="10" max="10" width="23.140625" style="10" customWidth="1"/>
    <col min="11" max="11" width="17.42578125" style="10" customWidth="1"/>
    <col min="12" max="12" width="16.5703125" style="10" customWidth="1"/>
    <col min="13" max="13" width="15.85546875" style="10" customWidth="1"/>
    <col min="14" max="14" width="12.5703125" style="10" customWidth="1"/>
    <col min="15" max="15" width="14.5703125" style="10" customWidth="1"/>
    <col min="16" max="16" width="11.85546875" style="10" bestFit="1" customWidth="1"/>
    <col min="17" max="17" width="13.5703125" style="10" customWidth="1"/>
    <col min="18" max="18" width="13.140625" style="10" customWidth="1"/>
    <col min="19" max="19" width="17.28515625" style="10" customWidth="1"/>
    <col min="20" max="20" width="17.85546875" style="10" customWidth="1"/>
    <col min="21" max="21" width="10.42578125" style="10" customWidth="1"/>
    <col min="22" max="22" width="8.7109375" style="10" customWidth="1"/>
    <col min="23" max="23" width="7.5703125" style="10" customWidth="1"/>
    <col min="24" max="24" width="8.42578125" style="10" customWidth="1"/>
    <col min="25" max="2051" width="7.5703125" style="10" customWidth="1"/>
    <col min="2052" max="2052" width="9.7109375" style="10" customWidth="1"/>
    <col min="2053" max="16384" width="9.7109375" style="10"/>
  </cols>
  <sheetData>
    <row r="1" spans="1:72" ht="88.5" customHeight="1">
      <c r="A1" s="220" t="s">
        <v>247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85"/>
      <c r="T1" s="85"/>
      <c r="U1" s="85"/>
      <c r="V1" s="85"/>
      <c r="W1" s="7"/>
      <c r="X1" s="7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72" ht="20.25" customHeight="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56"/>
      <c r="U2" s="56"/>
      <c r="V2" s="56"/>
      <c r="W2" s="7"/>
      <c r="X2" s="7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</row>
    <row r="3" spans="1:72" ht="26.25" customHeight="1">
      <c r="A3" s="52" t="s">
        <v>244</v>
      </c>
      <c r="B3" s="63"/>
      <c r="C3" s="63"/>
      <c r="D3" s="59"/>
      <c r="E3" s="59"/>
      <c r="F3" s="63"/>
      <c r="G3" s="63"/>
      <c r="H3" s="63"/>
      <c r="I3" s="63"/>
      <c r="J3" s="63"/>
      <c r="K3" s="63"/>
      <c r="L3" s="63"/>
      <c r="M3" s="63"/>
      <c r="N3" s="63"/>
      <c r="O3" s="59"/>
      <c r="P3" s="59"/>
      <c r="Q3" s="59"/>
      <c r="R3" s="59"/>
      <c r="S3" s="56"/>
      <c r="T3" s="56"/>
      <c r="U3" s="56"/>
      <c r="V3" s="56"/>
      <c r="W3" s="7"/>
      <c r="X3" s="7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pans="1:72" ht="12.75" customHeight="1">
      <c r="A4" s="197" t="s">
        <v>61</v>
      </c>
      <c r="B4" s="197" t="s">
        <v>14</v>
      </c>
      <c r="C4" s="197" t="s">
        <v>0</v>
      </c>
      <c r="D4" s="233" t="s">
        <v>1</v>
      </c>
      <c r="E4" s="234"/>
      <c r="F4" s="234"/>
      <c r="G4" s="234"/>
      <c r="H4" s="235"/>
      <c r="I4" s="221" t="s">
        <v>2</v>
      </c>
      <c r="J4" s="221" t="s">
        <v>3</v>
      </c>
      <c r="K4" s="197" t="s">
        <v>4</v>
      </c>
      <c r="L4" s="197" t="s">
        <v>5</v>
      </c>
      <c r="M4" s="193" t="s">
        <v>6</v>
      </c>
      <c r="N4" s="195" t="s">
        <v>7</v>
      </c>
      <c r="O4" s="212" t="s">
        <v>8</v>
      </c>
      <c r="P4" s="213"/>
      <c r="Q4" s="214" t="s">
        <v>9</v>
      </c>
      <c r="R4" s="215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</row>
    <row r="5" spans="1:72" ht="53.25" customHeight="1" thickBot="1">
      <c r="A5" s="198"/>
      <c r="B5" s="198"/>
      <c r="C5" s="198"/>
      <c r="D5" s="23" t="s">
        <v>42</v>
      </c>
      <c r="E5" s="23" t="s">
        <v>43</v>
      </c>
      <c r="F5" s="134" t="s">
        <v>273</v>
      </c>
      <c r="G5" s="133" t="s">
        <v>260</v>
      </c>
      <c r="H5" s="133" t="s">
        <v>261</v>
      </c>
      <c r="I5" s="222"/>
      <c r="J5" s="222"/>
      <c r="K5" s="198"/>
      <c r="L5" s="198"/>
      <c r="M5" s="196"/>
      <c r="N5" s="228"/>
      <c r="O5" s="9" t="s">
        <v>10</v>
      </c>
      <c r="P5" s="24" t="s">
        <v>11</v>
      </c>
      <c r="Q5" s="9" t="s">
        <v>10</v>
      </c>
      <c r="R5" s="24" t="s">
        <v>11</v>
      </c>
      <c r="Y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</row>
    <row r="6" spans="1:72" ht="39" thickBot="1">
      <c r="A6" s="28" t="s">
        <v>63</v>
      </c>
      <c r="B6" s="28" t="s">
        <v>169</v>
      </c>
      <c r="C6" s="18" t="s">
        <v>181</v>
      </c>
      <c r="D6" s="6">
        <v>1</v>
      </c>
      <c r="E6" s="26" t="s">
        <v>205</v>
      </c>
      <c r="F6" s="140"/>
      <c r="G6" s="125"/>
      <c r="H6" s="125"/>
      <c r="I6" s="108">
        <v>0</v>
      </c>
      <c r="J6" s="108">
        <f>I6*12</f>
        <v>0</v>
      </c>
      <c r="K6" s="6">
        <v>35008</v>
      </c>
      <c r="L6" s="93">
        <v>14896</v>
      </c>
      <c r="M6" s="97">
        <v>0</v>
      </c>
      <c r="N6" s="98">
        <v>0</v>
      </c>
      <c r="O6" s="60">
        <f>Q6/12</f>
        <v>0</v>
      </c>
      <c r="P6" s="35">
        <f>R6/12</f>
        <v>0</v>
      </c>
      <c r="Q6" s="37">
        <f>K6*M6</f>
        <v>0</v>
      </c>
      <c r="R6" s="38">
        <f>L6*N6</f>
        <v>0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72" ht="39" thickBot="1">
      <c r="A7" s="28" t="s">
        <v>63</v>
      </c>
      <c r="B7" s="28" t="s">
        <v>169</v>
      </c>
      <c r="C7" s="18" t="s">
        <v>182</v>
      </c>
      <c r="D7" s="6">
        <v>2</v>
      </c>
      <c r="E7" s="26" t="s">
        <v>205</v>
      </c>
      <c r="F7" s="140"/>
      <c r="G7" s="125"/>
      <c r="H7" s="125"/>
      <c r="I7" s="108">
        <v>0</v>
      </c>
      <c r="J7" s="108">
        <f t="shared" ref="J7:J29" si="0">I7*12</f>
        <v>0</v>
      </c>
      <c r="K7" s="6">
        <v>22588</v>
      </c>
      <c r="L7" s="93">
        <v>6752</v>
      </c>
      <c r="M7" s="97">
        <v>0</v>
      </c>
      <c r="N7" s="98">
        <v>0</v>
      </c>
      <c r="O7" s="60">
        <f t="shared" ref="O7:P29" si="1">Q7/12</f>
        <v>0</v>
      </c>
      <c r="P7" s="35">
        <f t="shared" si="1"/>
        <v>0</v>
      </c>
      <c r="Q7" s="37">
        <f t="shared" ref="Q7:R29" si="2">K7*M7</f>
        <v>0</v>
      </c>
      <c r="R7" s="38">
        <f t="shared" si="2"/>
        <v>0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72" ht="39" thickBot="1">
      <c r="A8" s="28" t="s">
        <v>63</v>
      </c>
      <c r="B8" s="28" t="s">
        <v>170</v>
      </c>
      <c r="C8" s="18" t="s">
        <v>183</v>
      </c>
      <c r="D8" s="6">
        <v>3</v>
      </c>
      <c r="E8" s="26" t="s">
        <v>205</v>
      </c>
      <c r="F8" s="140"/>
      <c r="G8" s="125"/>
      <c r="H8" s="125"/>
      <c r="I8" s="108">
        <v>0</v>
      </c>
      <c r="J8" s="108">
        <f t="shared" si="0"/>
        <v>0</v>
      </c>
      <c r="K8" s="6">
        <v>44404</v>
      </c>
      <c r="L8" s="93">
        <v>240</v>
      </c>
      <c r="M8" s="97">
        <v>0</v>
      </c>
      <c r="N8" s="98">
        <v>0</v>
      </c>
      <c r="O8" s="60">
        <f t="shared" si="1"/>
        <v>0</v>
      </c>
      <c r="P8" s="35">
        <f t="shared" si="1"/>
        <v>0</v>
      </c>
      <c r="Q8" s="37">
        <f t="shared" si="2"/>
        <v>0</v>
      </c>
      <c r="R8" s="38">
        <f t="shared" si="2"/>
        <v>0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72" ht="64.5" thickBot="1">
      <c r="A9" s="28" t="s">
        <v>63</v>
      </c>
      <c r="B9" s="28" t="s">
        <v>136</v>
      </c>
      <c r="C9" s="18" t="s">
        <v>184</v>
      </c>
      <c r="D9" s="6">
        <v>4</v>
      </c>
      <c r="E9" s="26" t="s">
        <v>205</v>
      </c>
      <c r="F9" s="140"/>
      <c r="G9" s="125"/>
      <c r="H9" s="125"/>
      <c r="I9" s="108">
        <v>0</v>
      </c>
      <c r="J9" s="108">
        <f t="shared" si="0"/>
        <v>0</v>
      </c>
      <c r="K9" s="6">
        <v>53788</v>
      </c>
      <c r="L9" s="93">
        <v>30472</v>
      </c>
      <c r="M9" s="97">
        <v>0</v>
      </c>
      <c r="N9" s="98">
        <v>0</v>
      </c>
      <c r="O9" s="60">
        <f t="shared" si="1"/>
        <v>0</v>
      </c>
      <c r="P9" s="35">
        <f t="shared" si="1"/>
        <v>0</v>
      </c>
      <c r="Q9" s="37">
        <f t="shared" si="2"/>
        <v>0</v>
      </c>
      <c r="R9" s="38">
        <f t="shared" si="2"/>
        <v>0</v>
      </c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72" ht="51.75" thickBot="1">
      <c r="A10" s="28" t="s">
        <v>63</v>
      </c>
      <c r="B10" s="28" t="s">
        <v>171</v>
      </c>
      <c r="C10" s="18" t="s">
        <v>185</v>
      </c>
      <c r="D10" s="6">
        <v>5</v>
      </c>
      <c r="E10" s="26" t="s">
        <v>206</v>
      </c>
      <c r="F10" s="140"/>
      <c r="G10" s="125"/>
      <c r="H10" s="125"/>
      <c r="I10" s="108">
        <v>0</v>
      </c>
      <c r="J10" s="108">
        <f t="shared" si="0"/>
        <v>0</v>
      </c>
      <c r="K10" s="6">
        <v>5128</v>
      </c>
      <c r="L10" s="93">
        <v>0</v>
      </c>
      <c r="M10" s="97">
        <v>0</v>
      </c>
      <c r="N10" s="112"/>
      <c r="O10" s="60">
        <f t="shared" si="1"/>
        <v>0</v>
      </c>
      <c r="P10" s="111"/>
      <c r="Q10" s="37">
        <f t="shared" si="2"/>
        <v>0</v>
      </c>
      <c r="R10" s="112"/>
      <c r="Y10" s="11"/>
      <c r="Z10" s="11"/>
      <c r="AA10" s="11"/>
      <c r="AB10" s="11"/>
      <c r="AC10" s="11"/>
      <c r="AD10" s="14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72" ht="51.75" thickBot="1">
      <c r="A11" s="28" t="s">
        <v>63</v>
      </c>
      <c r="B11" s="28" t="s">
        <v>172</v>
      </c>
      <c r="C11" s="18" t="s">
        <v>186</v>
      </c>
      <c r="D11" s="6">
        <v>6</v>
      </c>
      <c r="E11" s="26" t="s">
        <v>205</v>
      </c>
      <c r="F11" s="140"/>
      <c r="G11" s="125"/>
      <c r="H11" s="125"/>
      <c r="I11" s="108">
        <v>0</v>
      </c>
      <c r="J11" s="108">
        <f t="shared" si="0"/>
        <v>0</v>
      </c>
      <c r="K11" s="6">
        <v>18192</v>
      </c>
      <c r="L11" s="93">
        <v>26556</v>
      </c>
      <c r="M11" s="97">
        <v>0</v>
      </c>
      <c r="N11" s="98">
        <v>0</v>
      </c>
      <c r="O11" s="60">
        <f t="shared" si="1"/>
        <v>0</v>
      </c>
      <c r="P11" s="35">
        <f t="shared" si="1"/>
        <v>0</v>
      </c>
      <c r="Q11" s="37">
        <f t="shared" si="2"/>
        <v>0</v>
      </c>
      <c r="R11" s="38">
        <f t="shared" si="2"/>
        <v>0</v>
      </c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72" ht="51.75" thickBot="1">
      <c r="A12" s="28" t="s">
        <v>63</v>
      </c>
      <c r="B12" s="28" t="s">
        <v>133</v>
      </c>
      <c r="C12" s="18" t="s">
        <v>187</v>
      </c>
      <c r="D12" s="6">
        <v>7</v>
      </c>
      <c r="E12" s="26" t="s">
        <v>206</v>
      </c>
      <c r="F12" s="140"/>
      <c r="G12" s="125"/>
      <c r="H12" s="125"/>
      <c r="I12" s="108">
        <v>0</v>
      </c>
      <c r="J12" s="108">
        <f t="shared" si="0"/>
        <v>0</v>
      </c>
      <c r="K12" s="6">
        <v>42512</v>
      </c>
      <c r="L12" s="93">
        <v>0</v>
      </c>
      <c r="M12" s="97">
        <v>0</v>
      </c>
      <c r="N12" s="112"/>
      <c r="O12" s="60">
        <f t="shared" ref="O12" si="3">Q12/12</f>
        <v>0</v>
      </c>
      <c r="P12" s="111"/>
      <c r="Q12" s="37">
        <f t="shared" ref="Q12" si="4">K12*M12</f>
        <v>0</v>
      </c>
      <c r="R12" s="112"/>
      <c r="Y12" s="16"/>
      <c r="Z12" s="17"/>
      <c r="AA12" s="17"/>
      <c r="AB12" s="17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</row>
    <row r="13" spans="1:72" ht="51.75" thickBot="1">
      <c r="A13" s="28" t="s">
        <v>63</v>
      </c>
      <c r="B13" s="28" t="s">
        <v>173</v>
      </c>
      <c r="C13" s="18" t="s">
        <v>188</v>
      </c>
      <c r="D13" s="6">
        <v>8</v>
      </c>
      <c r="E13" s="26" t="s">
        <v>205</v>
      </c>
      <c r="F13" s="140" t="s">
        <v>274</v>
      </c>
      <c r="G13" s="125"/>
      <c r="H13" s="125"/>
      <c r="I13" s="108">
        <v>0</v>
      </c>
      <c r="J13" s="108">
        <f t="shared" si="0"/>
        <v>0</v>
      </c>
      <c r="K13" s="6">
        <v>21644</v>
      </c>
      <c r="L13" s="93">
        <v>115004</v>
      </c>
      <c r="M13" s="97">
        <v>0</v>
      </c>
      <c r="N13" s="98">
        <v>0</v>
      </c>
      <c r="O13" s="60">
        <f t="shared" si="1"/>
        <v>0</v>
      </c>
      <c r="P13" s="35">
        <f t="shared" si="1"/>
        <v>0</v>
      </c>
      <c r="Q13" s="37">
        <f t="shared" si="2"/>
        <v>0</v>
      </c>
      <c r="R13" s="38">
        <f t="shared" si="2"/>
        <v>0</v>
      </c>
      <c r="Y13" s="17"/>
      <c r="Z13" s="17"/>
      <c r="AA13" s="17"/>
      <c r="AB13" s="17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</row>
    <row r="14" spans="1:72" ht="39" thickBot="1">
      <c r="A14" s="28" t="s">
        <v>63</v>
      </c>
      <c r="B14" s="28" t="s">
        <v>135</v>
      </c>
      <c r="C14" s="18" t="s">
        <v>189</v>
      </c>
      <c r="D14" s="6">
        <v>9</v>
      </c>
      <c r="E14" s="26" t="s">
        <v>206</v>
      </c>
      <c r="F14" s="140"/>
      <c r="G14" s="125"/>
      <c r="H14" s="125"/>
      <c r="I14" s="108">
        <v>0</v>
      </c>
      <c r="J14" s="108">
        <f t="shared" si="0"/>
        <v>0</v>
      </c>
      <c r="K14" s="6">
        <v>211160</v>
      </c>
      <c r="L14" s="93">
        <v>0</v>
      </c>
      <c r="M14" s="97">
        <v>0</v>
      </c>
      <c r="N14" s="112"/>
      <c r="O14" s="60">
        <f t="shared" ref="O14" si="5">Q14/12</f>
        <v>0</v>
      </c>
      <c r="P14" s="111"/>
      <c r="Q14" s="37">
        <f t="shared" ref="Q14" si="6">K14*M14</f>
        <v>0</v>
      </c>
      <c r="R14" s="112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</row>
    <row r="15" spans="1:72" ht="51.75" thickBot="1">
      <c r="A15" s="28" t="s">
        <v>63</v>
      </c>
      <c r="B15" s="28" t="s">
        <v>138</v>
      </c>
      <c r="C15" s="18" t="s">
        <v>190</v>
      </c>
      <c r="D15" s="6">
        <v>10</v>
      </c>
      <c r="E15" s="26" t="s">
        <v>205</v>
      </c>
      <c r="F15" s="140"/>
      <c r="G15" s="125"/>
      <c r="H15" s="125"/>
      <c r="I15" s="108">
        <v>0</v>
      </c>
      <c r="J15" s="108">
        <f t="shared" si="0"/>
        <v>0</v>
      </c>
      <c r="K15" s="6">
        <v>132172</v>
      </c>
      <c r="L15" s="93">
        <v>80716</v>
      </c>
      <c r="M15" s="97">
        <v>0</v>
      </c>
      <c r="N15" s="98">
        <v>0</v>
      </c>
      <c r="O15" s="60">
        <f t="shared" si="1"/>
        <v>0</v>
      </c>
      <c r="P15" s="35">
        <f t="shared" si="1"/>
        <v>0</v>
      </c>
      <c r="Q15" s="37">
        <f t="shared" si="2"/>
        <v>0</v>
      </c>
      <c r="R15" s="38">
        <f t="shared" si="2"/>
        <v>0</v>
      </c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</row>
    <row r="16" spans="1:72" ht="39" thickBot="1">
      <c r="A16" s="28" t="s">
        <v>63</v>
      </c>
      <c r="B16" s="28" t="s">
        <v>137</v>
      </c>
      <c r="C16" s="18" t="s">
        <v>191</v>
      </c>
      <c r="D16" s="6">
        <v>11</v>
      </c>
      <c r="E16" s="26" t="s">
        <v>206</v>
      </c>
      <c r="F16" s="140"/>
      <c r="G16" s="125"/>
      <c r="H16" s="125"/>
      <c r="I16" s="108">
        <v>0</v>
      </c>
      <c r="J16" s="108">
        <f t="shared" si="0"/>
        <v>0</v>
      </c>
      <c r="K16" s="6">
        <v>39624</v>
      </c>
      <c r="L16" s="93">
        <v>0</v>
      </c>
      <c r="M16" s="97">
        <v>0</v>
      </c>
      <c r="N16" s="112"/>
      <c r="O16" s="60">
        <f t="shared" ref="O16:O19" si="7">Q16/12</f>
        <v>0</v>
      </c>
      <c r="P16" s="111"/>
      <c r="Q16" s="37">
        <f t="shared" ref="Q16:Q19" si="8">K16*M16</f>
        <v>0</v>
      </c>
      <c r="R16" s="112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</row>
    <row r="17" spans="1:69" ht="39" thickBot="1">
      <c r="A17" s="28" t="s">
        <v>63</v>
      </c>
      <c r="B17" s="28" t="s">
        <v>134</v>
      </c>
      <c r="C17" s="18" t="s">
        <v>192</v>
      </c>
      <c r="D17" s="6">
        <v>12</v>
      </c>
      <c r="E17" s="26" t="s">
        <v>206</v>
      </c>
      <c r="F17" s="140"/>
      <c r="G17" s="125"/>
      <c r="H17" s="125"/>
      <c r="I17" s="108">
        <v>0</v>
      </c>
      <c r="J17" s="108">
        <f t="shared" si="0"/>
        <v>0</v>
      </c>
      <c r="K17" s="6">
        <v>69456</v>
      </c>
      <c r="L17" s="93">
        <v>0</v>
      </c>
      <c r="M17" s="97">
        <v>0</v>
      </c>
      <c r="N17" s="112"/>
      <c r="O17" s="60">
        <f t="shared" si="7"/>
        <v>0</v>
      </c>
      <c r="P17" s="111"/>
      <c r="Q17" s="37">
        <f t="shared" si="8"/>
        <v>0</v>
      </c>
      <c r="R17" s="112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</row>
    <row r="18" spans="1:69" ht="39" thickBot="1">
      <c r="A18" s="28" t="s">
        <v>63</v>
      </c>
      <c r="B18" s="28" t="s">
        <v>174</v>
      </c>
      <c r="C18" s="18" t="s">
        <v>193</v>
      </c>
      <c r="D18" s="6">
        <v>13</v>
      </c>
      <c r="E18" s="26" t="s">
        <v>206</v>
      </c>
      <c r="F18" s="140"/>
      <c r="G18" s="125"/>
      <c r="H18" s="125"/>
      <c r="I18" s="108">
        <v>0</v>
      </c>
      <c r="J18" s="108">
        <f t="shared" si="0"/>
        <v>0</v>
      </c>
      <c r="K18" s="6">
        <v>25616</v>
      </c>
      <c r="L18" s="93">
        <v>0</v>
      </c>
      <c r="M18" s="97">
        <v>0</v>
      </c>
      <c r="N18" s="112"/>
      <c r="O18" s="60">
        <f t="shared" si="7"/>
        <v>0</v>
      </c>
      <c r="P18" s="111"/>
      <c r="Q18" s="37">
        <f t="shared" si="8"/>
        <v>0</v>
      </c>
      <c r="R18" s="112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</row>
    <row r="19" spans="1:69" ht="39" thickBot="1">
      <c r="A19" s="28" t="s">
        <v>63</v>
      </c>
      <c r="B19" s="28" t="s">
        <v>175</v>
      </c>
      <c r="C19" s="18" t="s">
        <v>194</v>
      </c>
      <c r="D19" s="6">
        <v>14</v>
      </c>
      <c r="E19" s="26" t="s">
        <v>205</v>
      </c>
      <c r="F19" s="140" t="s">
        <v>275</v>
      </c>
      <c r="G19" s="125"/>
      <c r="H19" s="125"/>
      <c r="I19" s="108">
        <v>0</v>
      </c>
      <c r="J19" s="108">
        <f t="shared" si="0"/>
        <v>0</v>
      </c>
      <c r="K19" s="6">
        <v>8388</v>
      </c>
      <c r="L19" s="93">
        <v>10016</v>
      </c>
      <c r="M19" s="97">
        <v>0</v>
      </c>
      <c r="N19" s="98">
        <v>0</v>
      </c>
      <c r="O19" s="60">
        <f t="shared" si="7"/>
        <v>0</v>
      </c>
      <c r="P19" s="35">
        <f t="shared" ref="P19" si="9">R19/12</f>
        <v>0</v>
      </c>
      <c r="Q19" s="37">
        <f t="shared" si="8"/>
        <v>0</v>
      </c>
      <c r="R19" s="38">
        <f t="shared" ref="R19" si="10">L19*N19</f>
        <v>0</v>
      </c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</row>
    <row r="20" spans="1:69" ht="39" thickBot="1">
      <c r="A20" s="28" t="s">
        <v>63</v>
      </c>
      <c r="B20" s="28" t="s">
        <v>139</v>
      </c>
      <c r="C20" s="18" t="s">
        <v>195</v>
      </c>
      <c r="D20" s="6">
        <v>15</v>
      </c>
      <c r="E20" s="26" t="s">
        <v>205</v>
      </c>
      <c r="F20" s="140" t="s">
        <v>274</v>
      </c>
      <c r="G20" s="125"/>
      <c r="H20" s="125"/>
      <c r="I20" s="108">
        <v>0</v>
      </c>
      <c r="J20" s="108">
        <f t="shared" si="0"/>
        <v>0</v>
      </c>
      <c r="K20" s="6">
        <v>35564</v>
      </c>
      <c r="L20" s="93">
        <v>46620</v>
      </c>
      <c r="M20" s="97">
        <v>0</v>
      </c>
      <c r="N20" s="98">
        <v>0</v>
      </c>
      <c r="O20" s="60">
        <f t="shared" ref="O20:O21" si="11">Q20/12</f>
        <v>0</v>
      </c>
      <c r="P20" s="35">
        <f t="shared" ref="P20:P21" si="12">R20/12</f>
        <v>0</v>
      </c>
      <c r="Q20" s="37">
        <f t="shared" ref="Q20:Q21" si="13">K20*M20</f>
        <v>0</v>
      </c>
      <c r="R20" s="38">
        <f t="shared" ref="R20:R21" si="14">L20*N20</f>
        <v>0</v>
      </c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ht="51.75" thickBot="1">
      <c r="A21" s="28" t="s">
        <v>63</v>
      </c>
      <c r="B21" s="28" t="s">
        <v>176</v>
      </c>
      <c r="C21" s="18" t="s">
        <v>196</v>
      </c>
      <c r="D21" s="6">
        <v>16</v>
      </c>
      <c r="E21" s="26" t="s">
        <v>205</v>
      </c>
      <c r="F21" s="140"/>
      <c r="G21" s="125"/>
      <c r="H21" s="125"/>
      <c r="I21" s="108">
        <v>0</v>
      </c>
      <c r="J21" s="108">
        <f t="shared" si="0"/>
        <v>0</v>
      </c>
      <c r="K21" s="6">
        <v>222536</v>
      </c>
      <c r="L21" s="93">
        <v>25904</v>
      </c>
      <c r="M21" s="97">
        <v>0</v>
      </c>
      <c r="N21" s="98">
        <v>0</v>
      </c>
      <c r="O21" s="60">
        <f t="shared" si="11"/>
        <v>0</v>
      </c>
      <c r="P21" s="35">
        <f t="shared" si="12"/>
        <v>0</v>
      </c>
      <c r="Q21" s="37">
        <f t="shared" si="13"/>
        <v>0</v>
      </c>
      <c r="R21" s="38">
        <f t="shared" si="14"/>
        <v>0</v>
      </c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</row>
    <row r="22" spans="1:69" ht="39" thickBot="1">
      <c r="A22" s="28" t="s">
        <v>63</v>
      </c>
      <c r="B22" s="28" t="s">
        <v>140</v>
      </c>
      <c r="C22" s="18" t="s">
        <v>197</v>
      </c>
      <c r="D22" s="6">
        <v>17</v>
      </c>
      <c r="E22" s="26" t="s">
        <v>205</v>
      </c>
      <c r="F22" s="140"/>
      <c r="G22" s="125"/>
      <c r="H22" s="125"/>
      <c r="I22" s="108">
        <v>0</v>
      </c>
      <c r="J22" s="108">
        <f t="shared" si="0"/>
        <v>0</v>
      </c>
      <c r="K22" s="6">
        <v>16720</v>
      </c>
      <c r="L22" s="93">
        <v>6816</v>
      </c>
      <c r="M22" s="97">
        <v>0</v>
      </c>
      <c r="N22" s="98">
        <v>0</v>
      </c>
      <c r="O22" s="60">
        <f t="shared" si="1"/>
        <v>0</v>
      </c>
      <c r="P22" s="35">
        <f t="shared" si="1"/>
        <v>0</v>
      </c>
      <c r="Q22" s="37">
        <f t="shared" si="2"/>
        <v>0</v>
      </c>
      <c r="R22" s="38">
        <f t="shared" si="2"/>
        <v>0</v>
      </c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</row>
    <row r="23" spans="1:69" ht="51.75" thickBot="1">
      <c r="A23" s="28" t="s">
        <v>63</v>
      </c>
      <c r="B23" s="28" t="s">
        <v>177</v>
      </c>
      <c r="C23" s="18" t="s">
        <v>198</v>
      </c>
      <c r="D23" s="6">
        <v>18</v>
      </c>
      <c r="E23" s="26" t="s">
        <v>206</v>
      </c>
      <c r="F23" s="140"/>
      <c r="G23" s="125"/>
      <c r="H23" s="125"/>
      <c r="I23" s="108">
        <v>0</v>
      </c>
      <c r="J23" s="108">
        <f t="shared" si="0"/>
        <v>0</v>
      </c>
      <c r="K23" s="6">
        <v>4084</v>
      </c>
      <c r="L23" s="93">
        <v>0</v>
      </c>
      <c r="M23" s="97">
        <v>0</v>
      </c>
      <c r="N23" s="112"/>
      <c r="O23" s="60">
        <f t="shared" ref="O23" si="15">Q23/12</f>
        <v>0</v>
      </c>
      <c r="P23" s="111"/>
      <c r="Q23" s="37">
        <f t="shared" ref="Q23" si="16">K23*M23</f>
        <v>0</v>
      </c>
      <c r="R23" s="112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</row>
    <row r="24" spans="1:69" ht="39" thickBot="1">
      <c r="A24" s="28" t="s">
        <v>63</v>
      </c>
      <c r="B24" s="28" t="s">
        <v>142</v>
      </c>
      <c r="C24" s="18" t="s">
        <v>199</v>
      </c>
      <c r="D24" s="6">
        <v>19</v>
      </c>
      <c r="E24" s="26" t="s">
        <v>205</v>
      </c>
      <c r="F24" s="140"/>
      <c r="G24" s="125"/>
      <c r="H24" s="125"/>
      <c r="I24" s="108">
        <v>0</v>
      </c>
      <c r="J24" s="108">
        <f t="shared" si="0"/>
        <v>0</v>
      </c>
      <c r="K24" s="147">
        <v>1667.6666666666667</v>
      </c>
      <c r="L24" s="148">
        <v>1384.6666666666667</v>
      </c>
      <c r="M24" s="97">
        <v>0</v>
      </c>
      <c r="N24" s="98">
        <v>0</v>
      </c>
      <c r="O24" s="60">
        <f t="shared" ref="O24" si="17">Q24/12</f>
        <v>0</v>
      </c>
      <c r="P24" s="35">
        <f t="shared" ref="P24" si="18">R24/12</f>
        <v>0</v>
      </c>
      <c r="Q24" s="37">
        <f t="shared" ref="Q24" si="19">K24*M24</f>
        <v>0</v>
      </c>
      <c r="R24" s="38">
        <f t="shared" ref="R24" si="20">L24*N24</f>
        <v>0</v>
      </c>
    </row>
    <row r="25" spans="1:69" ht="39" thickBot="1">
      <c r="A25" s="28" t="s">
        <v>63</v>
      </c>
      <c r="B25" s="28" t="s">
        <v>178</v>
      </c>
      <c r="C25" s="18" t="s">
        <v>200</v>
      </c>
      <c r="D25" s="6">
        <v>20</v>
      </c>
      <c r="E25" s="26" t="s">
        <v>205</v>
      </c>
      <c r="F25" s="140"/>
      <c r="G25" s="125"/>
      <c r="H25" s="125"/>
      <c r="I25" s="108">
        <v>0</v>
      </c>
      <c r="J25" s="108">
        <f t="shared" si="0"/>
        <v>0</v>
      </c>
      <c r="K25" s="6">
        <v>36908</v>
      </c>
      <c r="L25" s="93">
        <v>57704</v>
      </c>
      <c r="M25" s="97">
        <v>0</v>
      </c>
      <c r="N25" s="98">
        <v>0</v>
      </c>
      <c r="O25" s="60">
        <f t="shared" si="1"/>
        <v>0</v>
      </c>
      <c r="P25" s="35">
        <f t="shared" si="1"/>
        <v>0</v>
      </c>
      <c r="Q25" s="37">
        <f t="shared" si="2"/>
        <v>0</v>
      </c>
      <c r="R25" s="38">
        <f t="shared" si="2"/>
        <v>0</v>
      </c>
    </row>
    <row r="26" spans="1:69" ht="39" thickBot="1">
      <c r="A26" s="28" t="s">
        <v>63</v>
      </c>
      <c r="B26" s="28" t="s">
        <v>178</v>
      </c>
      <c r="C26" s="18" t="s">
        <v>201</v>
      </c>
      <c r="D26" s="6">
        <v>21</v>
      </c>
      <c r="E26" s="26" t="s">
        <v>206</v>
      </c>
      <c r="F26" s="140"/>
      <c r="G26" s="125"/>
      <c r="H26" s="125"/>
      <c r="I26" s="108">
        <v>0</v>
      </c>
      <c r="J26" s="108">
        <f t="shared" si="0"/>
        <v>0</v>
      </c>
      <c r="K26" s="6">
        <v>152</v>
      </c>
      <c r="L26" s="93">
        <v>0</v>
      </c>
      <c r="M26" s="97">
        <v>0</v>
      </c>
      <c r="N26" s="112"/>
      <c r="O26" s="60">
        <f t="shared" si="1"/>
        <v>0</v>
      </c>
      <c r="P26" s="111"/>
      <c r="Q26" s="37">
        <f t="shared" si="2"/>
        <v>0</v>
      </c>
      <c r="R26" s="112"/>
    </row>
    <row r="27" spans="1:69" ht="51.75" thickBot="1">
      <c r="A27" s="28" t="s">
        <v>63</v>
      </c>
      <c r="B27" s="28" t="s">
        <v>179</v>
      </c>
      <c r="C27" s="18" t="s">
        <v>202</v>
      </c>
      <c r="D27" s="6">
        <v>22</v>
      </c>
      <c r="E27" s="26" t="s">
        <v>206</v>
      </c>
      <c r="F27" s="140"/>
      <c r="G27" s="125"/>
      <c r="H27" s="125"/>
      <c r="I27" s="108">
        <v>0</v>
      </c>
      <c r="J27" s="108">
        <f t="shared" si="0"/>
        <v>0</v>
      </c>
      <c r="K27" s="6">
        <v>1068</v>
      </c>
      <c r="L27" s="93">
        <v>0</v>
      </c>
      <c r="M27" s="97">
        <v>0</v>
      </c>
      <c r="N27" s="112"/>
      <c r="O27" s="60">
        <f t="shared" ref="O27:O28" si="21">Q27/12</f>
        <v>0</v>
      </c>
      <c r="P27" s="111"/>
      <c r="Q27" s="37">
        <f t="shared" ref="Q27:Q28" si="22">K27*M27</f>
        <v>0</v>
      </c>
      <c r="R27" s="112"/>
    </row>
    <row r="28" spans="1:69" ht="39" thickBot="1">
      <c r="A28" s="28" t="s">
        <v>63</v>
      </c>
      <c r="B28" s="28" t="s">
        <v>180</v>
      </c>
      <c r="C28" s="18" t="s">
        <v>203</v>
      </c>
      <c r="D28" s="6">
        <v>23</v>
      </c>
      <c r="E28" s="26" t="s">
        <v>205</v>
      </c>
      <c r="F28" s="140"/>
      <c r="G28" s="125"/>
      <c r="H28" s="125"/>
      <c r="I28" s="108">
        <v>0</v>
      </c>
      <c r="J28" s="108">
        <f t="shared" si="0"/>
        <v>0</v>
      </c>
      <c r="K28" s="6">
        <v>8828</v>
      </c>
      <c r="L28" s="93">
        <v>10976</v>
      </c>
      <c r="M28" s="97">
        <v>0</v>
      </c>
      <c r="N28" s="98">
        <v>0</v>
      </c>
      <c r="O28" s="60">
        <f t="shared" si="21"/>
        <v>0</v>
      </c>
      <c r="P28" s="35">
        <f t="shared" ref="P28" si="23">R28/12</f>
        <v>0</v>
      </c>
      <c r="Q28" s="37">
        <f t="shared" si="22"/>
        <v>0</v>
      </c>
      <c r="R28" s="38">
        <f t="shared" ref="R28" si="24">L28*N28</f>
        <v>0</v>
      </c>
    </row>
    <row r="29" spans="1:69" ht="39" thickBot="1">
      <c r="A29" s="28" t="s">
        <v>63</v>
      </c>
      <c r="B29" s="28" t="s">
        <v>144</v>
      </c>
      <c r="C29" s="18" t="s">
        <v>194</v>
      </c>
      <c r="D29" s="6">
        <v>24</v>
      </c>
      <c r="E29" s="26" t="s">
        <v>205</v>
      </c>
      <c r="F29" s="140"/>
      <c r="G29" s="125"/>
      <c r="H29" s="125"/>
      <c r="I29" s="108">
        <v>0</v>
      </c>
      <c r="J29" s="108">
        <f t="shared" si="0"/>
        <v>0</v>
      </c>
      <c r="K29" s="6">
        <v>20888</v>
      </c>
      <c r="L29" s="93">
        <v>24744</v>
      </c>
      <c r="M29" s="97">
        <v>0</v>
      </c>
      <c r="N29" s="98">
        <v>0</v>
      </c>
      <c r="O29" s="60">
        <f t="shared" si="1"/>
        <v>0</v>
      </c>
      <c r="P29" s="35">
        <f t="shared" si="1"/>
        <v>0</v>
      </c>
      <c r="Q29" s="37">
        <f t="shared" si="2"/>
        <v>0</v>
      </c>
      <c r="R29" s="38">
        <f t="shared" si="2"/>
        <v>0</v>
      </c>
    </row>
    <row r="30" spans="1:69" ht="39" thickBot="1">
      <c r="A30" s="28" t="s">
        <v>63</v>
      </c>
      <c r="B30" s="28" t="s">
        <v>144</v>
      </c>
      <c r="C30" s="18" t="s">
        <v>204</v>
      </c>
      <c r="D30" s="6">
        <v>25</v>
      </c>
      <c r="E30" s="54" t="s">
        <v>205</v>
      </c>
      <c r="F30" s="140"/>
      <c r="G30" s="125"/>
      <c r="H30" s="125"/>
      <c r="I30" s="108">
        <v>0</v>
      </c>
      <c r="J30" s="108">
        <f t="shared" ref="J30" si="25">I30*12</f>
        <v>0</v>
      </c>
      <c r="K30" s="6">
        <v>9560</v>
      </c>
      <c r="L30" s="93">
        <v>21688</v>
      </c>
      <c r="M30" s="97">
        <v>0</v>
      </c>
      <c r="N30" s="98">
        <v>0</v>
      </c>
      <c r="O30" s="60">
        <f t="shared" ref="O30" si="26">Q30/12</f>
        <v>0</v>
      </c>
      <c r="P30" s="35">
        <f t="shared" ref="P30" si="27">R30/12</f>
        <v>0</v>
      </c>
      <c r="Q30" s="37">
        <f t="shared" ref="Q30" si="28">K30*M30</f>
        <v>0</v>
      </c>
      <c r="R30" s="38">
        <f t="shared" ref="R30" si="29">L30*N30</f>
        <v>0</v>
      </c>
    </row>
    <row r="31" spans="1:69">
      <c r="C31" s="15"/>
      <c r="D31" s="210" t="s">
        <v>12</v>
      </c>
      <c r="E31" s="211"/>
      <c r="F31" s="136"/>
      <c r="G31" s="149"/>
      <c r="H31" s="149"/>
      <c r="I31" s="36">
        <f>SUM(I6:I30)</f>
        <v>0</v>
      </c>
      <c r="J31" s="36">
        <f>SUM(J6:J30)</f>
        <v>0</v>
      </c>
      <c r="K31" s="86"/>
      <c r="L31" s="86"/>
      <c r="M31" s="229" t="s">
        <v>13</v>
      </c>
      <c r="N31" s="230"/>
      <c r="O31" s="229">
        <f>SUM(O6:P30)</f>
        <v>0</v>
      </c>
      <c r="P31" s="230"/>
      <c r="Q31" s="229">
        <f>SUM(Q6:R30)</f>
        <v>0</v>
      </c>
      <c r="R31" s="230"/>
    </row>
    <row r="32" spans="1:69">
      <c r="D32" s="14"/>
      <c r="E32" s="11"/>
      <c r="F32" s="135"/>
      <c r="G32" s="135"/>
      <c r="H32" s="135"/>
      <c r="I32" s="14"/>
      <c r="J32" s="14"/>
      <c r="K32" s="86"/>
      <c r="L32" s="87"/>
      <c r="M32" s="11"/>
      <c r="N32" s="11"/>
      <c r="O32" s="11"/>
      <c r="P32" s="11"/>
    </row>
    <row r="33" spans="1:27">
      <c r="D33" s="11"/>
      <c r="E33" s="11"/>
      <c r="F33" s="135"/>
      <c r="G33" s="135"/>
      <c r="H33" s="135"/>
      <c r="I33" s="11"/>
      <c r="J33" s="11"/>
      <c r="K33" s="11"/>
      <c r="L33" s="11"/>
      <c r="M33" s="11"/>
      <c r="N33" s="11"/>
      <c r="O33" s="14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t="26.25" thickBot="1">
      <c r="D34" s="11"/>
      <c r="E34" s="11"/>
      <c r="F34" s="135"/>
      <c r="G34" s="135"/>
      <c r="H34" s="135"/>
      <c r="I34" s="25" t="s">
        <v>228</v>
      </c>
      <c r="J34" s="19" t="s">
        <v>41</v>
      </c>
      <c r="K34" s="205" t="s">
        <v>229</v>
      </c>
      <c r="L34" s="206"/>
      <c r="M34" s="8"/>
      <c r="N34" s="8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ht="13.5" thickBot="1">
      <c r="D35" s="11"/>
      <c r="E35" s="11"/>
      <c r="F35" s="135"/>
      <c r="G35" s="135"/>
      <c r="H35" s="135"/>
      <c r="I35" s="76">
        <f>J31</f>
        <v>0</v>
      </c>
      <c r="J35" s="106">
        <v>0</v>
      </c>
      <c r="K35" s="207">
        <f>I35*(1+J35)</f>
        <v>0</v>
      </c>
      <c r="L35" s="208"/>
      <c r="M35" s="21"/>
      <c r="N35" s="2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>
      <c r="D36" s="11"/>
      <c r="E36" s="11"/>
      <c r="F36" s="135"/>
      <c r="G36" s="135"/>
      <c r="H36" s="135"/>
      <c r="I36" s="14"/>
      <c r="J36" s="14"/>
      <c r="K36" s="14"/>
      <c r="L36" s="14"/>
      <c r="M36" s="22"/>
      <c r="N36" s="11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7" ht="26.25" thickBot="1">
      <c r="D37" s="11"/>
      <c r="E37" s="11"/>
      <c r="F37" s="135"/>
      <c r="G37" s="135"/>
      <c r="H37" s="135"/>
      <c r="I37" s="25" t="s">
        <v>230</v>
      </c>
      <c r="J37" s="19" t="s">
        <v>41</v>
      </c>
      <c r="K37" s="205" t="s">
        <v>231</v>
      </c>
      <c r="L37" s="206"/>
      <c r="M37" s="21"/>
      <c r="N37" s="11"/>
      <c r="O37" s="20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ht="13.5" thickBot="1">
      <c r="I38" s="76">
        <f>Q31</f>
        <v>0</v>
      </c>
      <c r="J38" s="106">
        <v>0</v>
      </c>
      <c r="K38" s="207">
        <f>I38*(1+J38)</f>
        <v>0</v>
      </c>
      <c r="L38" s="208"/>
      <c r="M38" s="11"/>
      <c r="N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>
      <c r="I39" s="51"/>
      <c r="J39" s="51"/>
      <c r="K39" s="51"/>
      <c r="L39" s="5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ht="38.25">
      <c r="I40" s="77" t="s">
        <v>232</v>
      </c>
      <c r="J40" s="92"/>
      <c r="K40" s="216" t="s">
        <v>233</v>
      </c>
      <c r="L40" s="217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>
      <c r="I41" s="76">
        <f>I35+I38</f>
        <v>0</v>
      </c>
      <c r="J41" s="107"/>
      <c r="K41" s="207">
        <f>I41*(1+J41)</f>
        <v>0</v>
      </c>
      <c r="L41" s="208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3" spans="1:27" ht="15.75">
      <c r="A43" s="52" t="s">
        <v>245</v>
      </c>
    </row>
    <row r="45" spans="1:27" ht="12.75" customHeight="1">
      <c r="A45" s="199" t="s">
        <v>1</v>
      </c>
      <c r="B45" s="199"/>
      <c r="C45" s="199"/>
      <c r="D45" s="199"/>
      <c r="E45" s="236" t="s">
        <v>166</v>
      </c>
      <c r="F45" s="237"/>
      <c r="G45" s="237"/>
      <c r="H45" s="237"/>
      <c r="I45" s="237"/>
      <c r="J45" s="237"/>
      <c r="K45" s="238"/>
      <c r="L45" s="193" t="s">
        <v>4</v>
      </c>
      <c r="M45" s="197" t="s">
        <v>5</v>
      </c>
      <c r="N45" s="193" t="s">
        <v>6</v>
      </c>
      <c r="O45" s="195" t="s">
        <v>7</v>
      </c>
      <c r="P45" s="212" t="s">
        <v>8</v>
      </c>
      <c r="Q45" s="213"/>
      <c r="R45" s="214" t="s">
        <v>9</v>
      </c>
      <c r="S45" s="215"/>
    </row>
    <row r="46" spans="1:27" ht="39" thickBot="1">
      <c r="A46" s="57" t="s">
        <v>43</v>
      </c>
      <c r="B46" s="57" t="s">
        <v>50</v>
      </c>
      <c r="C46" s="134" t="s">
        <v>260</v>
      </c>
      <c r="D46" s="134" t="s">
        <v>261</v>
      </c>
      <c r="E46" s="53" t="s">
        <v>164</v>
      </c>
      <c r="F46" s="53" t="s">
        <v>165</v>
      </c>
      <c r="G46" s="53" t="s">
        <v>240</v>
      </c>
      <c r="H46" s="53" t="s">
        <v>241</v>
      </c>
      <c r="I46" s="53" t="s">
        <v>242</v>
      </c>
      <c r="J46" s="53" t="s">
        <v>239</v>
      </c>
      <c r="K46" s="53" t="s">
        <v>243</v>
      </c>
      <c r="L46" s="196"/>
      <c r="M46" s="198"/>
      <c r="N46" s="240"/>
      <c r="O46" s="239"/>
      <c r="P46" s="137" t="s">
        <v>10</v>
      </c>
      <c r="Q46" s="138" t="s">
        <v>11</v>
      </c>
      <c r="R46" s="137" t="s">
        <v>10</v>
      </c>
      <c r="S46" s="138" t="s">
        <v>11</v>
      </c>
    </row>
    <row r="47" spans="1:27" ht="13.5" thickBot="1">
      <c r="A47" s="82" t="s">
        <v>205</v>
      </c>
      <c r="B47" s="26" t="s">
        <v>234</v>
      </c>
      <c r="C47" s="125"/>
      <c r="D47" s="125"/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102">
        <v>0</v>
      </c>
      <c r="K47" s="102">
        <v>0</v>
      </c>
      <c r="L47" s="84">
        <v>43052</v>
      </c>
      <c r="M47" s="84">
        <v>30031</v>
      </c>
      <c r="N47" s="102">
        <v>0</v>
      </c>
      <c r="O47" s="103">
        <v>0</v>
      </c>
      <c r="P47" s="35">
        <f>R47/12</f>
        <v>0</v>
      </c>
      <c r="Q47" s="35">
        <f t="shared" ref="Q47" si="30">S47/12</f>
        <v>0</v>
      </c>
      <c r="R47" s="37">
        <f>L47*N47</f>
        <v>0</v>
      </c>
      <c r="S47" s="38">
        <f t="shared" ref="S47" si="31">M47*O47</f>
        <v>0</v>
      </c>
    </row>
    <row r="48" spans="1:27" ht="13.5" thickBot="1">
      <c r="A48" s="82" t="s">
        <v>206</v>
      </c>
      <c r="B48" s="26" t="s">
        <v>53</v>
      </c>
      <c r="C48" s="125"/>
      <c r="D48" s="125"/>
      <c r="E48" s="102">
        <v>0</v>
      </c>
      <c r="F48" s="102">
        <v>0</v>
      </c>
      <c r="G48" s="102">
        <v>0</v>
      </c>
      <c r="H48" s="102">
        <v>0</v>
      </c>
      <c r="I48" s="102">
        <v>0</v>
      </c>
      <c r="J48" s="102">
        <v>0</v>
      </c>
      <c r="K48" s="102">
        <v>0</v>
      </c>
      <c r="L48" s="84">
        <v>39882</v>
      </c>
      <c r="M48" s="84">
        <v>0</v>
      </c>
      <c r="N48" s="102">
        <v>0</v>
      </c>
      <c r="O48" s="112"/>
      <c r="P48" s="35">
        <f t="shared" ref="P48:P49" si="32">R48/12</f>
        <v>0</v>
      </c>
      <c r="Q48" s="112"/>
      <c r="R48" s="37">
        <f t="shared" ref="R48:R49" si="33">L48*N48</f>
        <v>0</v>
      </c>
      <c r="S48" s="112"/>
    </row>
    <row r="49" spans="1:19" ht="13.5" thickBot="1">
      <c r="A49" s="82" t="s">
        <v>207</v>
      </c>
      <c r="B49" s="26" t="s">
        <v>234</v>
      </c>
      <c r="C49" s="125"/>
      <c r="D49" s="125"/>
      <c r="E49" s="102">
        <v>0</v>
      </c>
      <c r="F49" s="102">
        <v>0</v>
      </c>
      <c r="G49" s="102">
        <v>0</v>
      </c>
      <c r="H49" s="102">
        <v>0</v>
      </c>
      <c r="I49" s="102">
        <v>0</v>
      </c>
      <c r="J49" s="102">
        <v>0</v>
      </c>
      <c r="K49" s="102">
        <v>0</v>
      </c>
      <c r="L49" s="84">
        <v>5172</v>
      </c>
      <c r="M49" s="84">
        <v>7250</v>
      </c>
      <c r="N49" s="102">
        <v>0</v>
      </c>
      <c r="O49" s="103">
        <v>0</v>
      </c>
      <c r="P49" s="35">
        <f t="shared" si="32"/>
        <v>0</v>
      </c>
      <c r="Q49" s="35">
        <f t="shared" ref="Q49" si="34">S49/12</f>
        <v>0</v>
      </c>
      <c r="R49" s="37">
        <f t="shared" si="33"/>
        <v>0</v>
      </c>
      <c r="S49" s="38">
        <f t="shared" ref="S49" si="35">M49*O49</f>
        <v>0</v>
      </c>
    </row>
    <row r="50" spans="1:19" s="78" customFormat="1" ht="12.75" customHeight="1">
      <c r="C50" s="190" t="s">
        <v>12</v>
      </c>
      <c r="D50" s="191"/>
      <c r="E50" s="81">
        <f t="shared" ref="E50:K50" si="36">SUM(E47:E49)</f>
        <v>0</v>
      </c>
      <c r="F50" s="81">
        <f t="shared" si="36"/>
        <v>0</v>
      </c>
      <c r="G50" s="81">
        <f t="shared" si="36"/>
        <v>0</v>
      </c>
      <c r="H50" s="81">
        <f t="shared" si="36"/>
        <v>0</v>
      </c>
      <c r="I50" s="81">
        <f t="shared" si="36"/>
        <v>0</v>
      </c>
      <c r="J50" s="81">
        <f t="shared" si="36"/>
        <v>0</v>
      </c>
      <c r="K50" s="81">
        <f t="shared" si="36"/>
        <v>0</v>
      </c>
      <c r="L50" s="8"/>
      <c r="M50" s="8"/>
      <c r="N50" s="231" t="s">
        <v>13</v>
      </c>
      <c r="O50" s="232"/>
      <c r="P50" s="201">
        <f>SUM(P47:Q49)</f>
        <v>0</v>
      </c>
      <c r="Q50" s="202"/>
      <c r="R50" s="201">
        <f>SUM(R47:S49)</f>
        <v>0</v>
      </c>
      <c r="S50" s="202"/>
    </row>
    <row r="52" spans="1:19" ht="25.5" customHeight="1" thickBot="1">
      <c r="I52" s="25" t="s">
        <v>228</v>
      </c>
      <c r="J52" s="19" t="s">
        <v>41</v>
      </c>
      <c r="K52" s="205" t="s">
        <v>229</v>
      </c>
      <c r="L52" s="206"/>
    </row>
    <row r="53" spans="1:19" ht="13.5" thickBot="1">
      <c r="I53" s="76">
        <f>SUM(E50:K50)</f>
        <v>0</v>
      </c>
      <c r="J53" s="106">
        <v>0</v>
      </c>
      <c r="K53" s="88">
        <f>I53*(1+J53)</f>
        <v>0</v>
      </c>
      <c r="L53" s="89"/>
    </row>
    <row r="54" spans="1:19">
      <c r="I54" s="14"/>
      <c r="J54" s="14"/>
      <c r="K54" s="14"/>
      <c r="L54" s="14"/>
    </row>
    <row r="55" spans="1:19" ht="38.25" customHeight="1" thickBot="1">
      <c r="I55" s="25" t="s">
        <v>230</v>
      </c>
      <c r="J55" s="19" t="s">
        <v>41</v>
      </c>
      <c r="K55" s="205" t="s">
        <v>231</v>
      </c>
      <c r="L55" s="206"/>
    </row>
    <row r="56" spans="1:19" ht="13.5" thickBot="1">
      <c r="I56" s="76">
        <f>R50</f>
        <v>0</v>
      </c>
      <c r="J56" s="106">
        <v>0</v>
      </c>
      <c r="K56" s="88">
        <f>I56*(1+J56)</f>
        <v>0</v>
      </c>
      <c r="L56" s="89"/>
    </row>
    <row r="57" spans="1:19">
      <c r="I57" s="51"/>
      <c r="J57" s="51"/>
      <c r="K57" s="51"/>
      <c r="L57" s="51"/>
    </row>
    <row r="58" spans="1:19" ht="38.25" customHeight="1">
      <c r="I58" s="77" t="s">
        <v>232</v>
      </c>
      <c r="J58" s="92"/>
      <c r="K58" s="216" t="s">
        <v>233</v>
      </c>
      <c r="L58" s="217"/>
    </row>
    <row r="59" spans="1:19">
      <c r="I59" s="76">
        <f>I53+I56</f>
        <v>0</v>
      </c>
      <c r="J59" s="107"/>
      <c r="K59" s="88">
        <f>K53+K56</f>
        <v>0</v>
      </c>
      <c r="L59" s="89"/>
    </row>
  </sheetData>
  <mergeCells count="38">
    <mergeCell ref="R45:S45"/>
    <mergeCell ref="N50:O50"/>
    <mergeCell ref="D4:H4"/>
    <mergeCell ref="E45:K45"/>
    <mergeCell ref="A45:D45"/>
    <mergeCell ref="C50:D50"/>
    <mergeCell ref="R50:S50"/>
    <mergeCell ref="P50:Q50"/>
    <mergeCell ref="M45:M46"/>
    <mergeCell ref="L45:L46"/>
    <mergeCell ref="O45:O46"/>
    <mergeCell ref="N45:N46"/>
    <mergeCell ref="P45:Q45"/>
    <mergeCell ref="D31:E31"/>
    <mergeCell ref="M31:N31"/>
    <mergeCell ref="O31:P31"/>
    <mergeCell ref="K34:L34"/>
    <mergeCell ref="K35:L35"/>
    <mergeCell ref="K40:L40"/>
    <mergeCell ref="A1:R1"/>
    <mergeCell ref="O4:P4"/>
    <mergeCell ref="Q4:R4"/>
    <mergeCell ref="B4:B5"/>
    <mergeCell ref="C4:C5"/>
    <mergeCell ref="L4:L5"/>
    <mergeCell ref="M4:M5"/>
    <mergeCell ref="N4:N5"/>
    <mergeCell ref="Q31:R31"/>
    <mergeCell ref="I4:I5"/>
    <mergeCell ref="J4:J5"/>
    <mergeCell ref="K4:K5"/>
    <mergeCell ref="A4:A5"/>
    <mergeCell ref="K41:L41"/>
    <mergeCell ref="K58:L58"/>
    <mergeCell ref="K55:L55"/>
    <mergeCell ref="K52:L52"/>
    <mergeCell ref="K37:L37"/>
    <mergeCell ref="K38:L38"/>
  </mergeCells>
  <pageMargins left="0.7" right="0.7" top="0.75" bottom="0.75" header="0.3" footer="0.3"/>
  <pageSetup paperSize="9" scale="4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4"/>
  <sheetViews>
    <sheetView view="pageBreakPreview" topLeftCell="A22" zoomScale="85" zoomScaleNormal="85" zoomScaleSheetLayoutView="85" workbookViewId="0">
      <selection activeCell="L17" sqref="L17"/>
    </sheetView>
  </sheetViews>
  <sheetFormatPr baseColWidth="10" defaultColWidth="9.7109375" defaultRowHeight="12.75"/>
  <cols>
    <col min="1" max="1" width="27.42578125" style="10" customWidth="1"/>
    <col min="2" max="2" width="30.140625" style="10" bestFit="1" customWidth="1"/>
    <col min="3" max="3" width="26.5703125" style="10" customWidth="1"/>
    <col min="4" max="4" width="12.28515625" style="10" customWidth="1"/>
    <col min="5" max="5" width="10.7109375" style="10" customWidth="1"/>
    <col min="6" max="6" width="13.85546875" style="10" customWidth="1"/>
    <col min="7" max="7" width="21.7109375" style="10" customWidth="1"/>
    <col min="8" max="9" width="13.85546875" style="10" customWidth="1"/>
    <col min="10" max="10" width="27.5703125" style="10" customWidth="1"/>
    <col min="11" max="11" width="23.140625" style="10" customWidth="1"/>
    <col min="12" max="12" width="17.42578125" style="10" customWidth="1"/>
    <col min="13" max="13" width="16.5703125" style="10" customWidth="1"/>
    <col min="14" max="14" width="14.140625" style="10" customWidth="1"/>
    <col min="15" max="15" width="12.5703125" style="10" customWidth="1"/>
    <col min="16" max="16" width="14.5703125" style="10" customWidth="1"/>
    <col min="17" max="17" width="11.85546875" style="10" bestFit="1" customWidth="1"/>
    <col min="18" max="18" width="11.28515625" style="10" bestFit="1" customWidth="1"/>
    <col min="19" max="19" width="13.140625" style="10" customWidth="1"/>
    <col min="20" max="20" width="11.7109375" style="10" customWidth="1"/>
    <col min="21" max="21" width="8.28515625" style="10" bestFit="1" customWidth="1"/>
    <col min="22" max="22" width="7.5703125" style="10" customWidth="1"/>
    <col min="23" max="23" width="8.7109375" style="10" customWidth="1"/>
    <col min="24" max="24" width="7.5703125" style="10" customWidth="1"/>
    <col min="25" max="25" width="8.42578125" style="10" customWidth="1"/>
    <col min="26" max="2052" width="7.5703125" style="10" customWidth="1"/>
    <col min="2053" max="2053" width="9.7109375" style="10" customWidth="1"/>
    <col min="2054" max="16384" width="9.7109375" style="10"/>
  </cols>
  <sheetData>
    <row r="1" spans="1:73" ht="57.75" customHeight="1">
      <c r="A1" s="220" t="s">
        <v>248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7"/>
      <c r="U1" s="7"/>
      <c r="V1" s="7"/>
      <c r="W1" s="7"/>
      <c r="X1" s="7"/>
      <c r="Y1" s="7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</row>
    <row r="2" spans="1:73" ht="15.7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7"/>
      <c r="U2" s="7"/>
      <c r="V2" s="7"/>
      <c r="W2" s="7"/>
      <c r="X2" s="7"/>
      <c r="Y2" s="7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spans="1:73" ht="25.5" customHeight="1">
      <c r="A3" s="52" t="s">
        <v>244</v>
      </c>
      <c r="B3" s="63"/>
      <c r="C3" s="63"/>
      <c r="D3" s="59"/>
      <c r="E3" s="59"/>
      <c r="F3" s="59"/>
      <c r="G3" s="63"/>
      <c r="H3" s="63"/>
      <c r="I3" s="63"/>
      <c r="J3" s="63"/>
      <c r="K3" s="63"/>
      <c r="L3" s="63"/>
      <c r="M3" s="63"/>
      <c r="N3" s="63"/>
      <c r="O3" s="63"/>
      <c r="P3" s="59"/>
      <c r="Q3" s="59"/>
      <c r="R3" s="59"/>
      <c r="S3" s="59"/>
      <c r="T3" s="7"/>
      <c r="U3" s="7"/>
      <c r="V3" s="7"/>
      <c r="W3" s="7"/>
      <c r="X3" s="7"/>
      <c r="Y3" s="7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</row>
    <row r="4" spans="1:73" ht="30" customHeight="1">
      <c r="A4" s="197" t="s">
        <v>61</v>
      </c>
      <c r="B4" s="197" t="s">
        <v>14</v>
      </c>
      <c r="C4" s="197" t="s">
        <v>0</v>
      </c>
      <c r="D4" s="233" t="s">
        <v>1</v>
      </c>
      <c r="E4" s="234"/>
      <c r="F4" s="234"/>
      <c r="G4" s="234"/>
      <c r="H4" s="234"/>
      <c r="I4" s="235"/>
      <c r="J4" s="221" t="s">
        <v>2</v>
      </c>
      <c r="K4" s="221" t="s">
        <v>3</v>
      </c>
      <c r="L4" s="197" t="s">
        <v>4</v>
      </c>
      <c r="M4" s="197" t="s">
        <v>5</v>
      </c>
      <c r="N4" s="193" t="s">
        <v>6</v>
      </c>
      <c r="O4" s="195" t="s">
        <v>7</v>
      </c>
      <c r="P4" s="212" t="s">
        <v>8</v>
      </c>
      <c r="Q4" s="213"/>
      <c r="R4" s="214" t="s">
        <v>9</v>
      </c>
      <c r="S4" s="215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</row>
    <row r="5" spans="1:73" ht="60" customHeight="1" thickBot="1">
      <c r="A5" s="198"/>
      <c r="B5" s="198"/>
      <c r="C5" s="198"/>
      <c r="D5" s="23" t="s">
        <v>42</v>
      </c>
      <c r="E5" s="23" t="s">
        <v>43</v>
      </c>
      <c r="F5" s="23" t="s">
        <v>50</v>
      </c>
      <c r="G5" s="134" t="s">
        <v>273</v>
      </c>
      <c r="H5" s="133" t="s">
        <v>260</v>
      </c>
      <c r="I5" s="133" t="s">
        <v>261</v>
      </c>
      <c r="J5" s="222"/>
      <c r="K5" s="222"/>
      <c r="L5" s="198"/>
      <c r="M5" s="198"/>
      <c r="N5" s="196"/>
      <c r="O5" s="228"/>
      <c r="P5" s="9" t="s">
        <v>10</v>
      </c>
      <c r="Q5" s="24" t="s">
        <v>11</v>
      </c>
      <c r="R5" s="9" t="s">
        <v>10</v>
      </c>
      <c r="S5" s="24" t="s">
        <v>11</v>
      </c>
      <c r="U5" s="85"/>
      <c r="V5" s="85"/>
      <c r="W5" s="85"/>
      <c r="X5" s="85"/>
      <c r="Z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</row>
    <row r="6" spans="1:73" ht="64.5" thickBot="1">
      <c r="A6" s="29" t="s">
        <v>44</v>
      </c>
      <c r="B6" s="29" t="s">
        <v>44</v>
      </c>
      <c r="C6" s="29" t="s">
        <v>44</v>
      </c>
      <c r="D6" s="6">
        <v>1</v>
      </c>
      <c r="E6" s="26" t="s">
        <v>208</v>
      </c>
      <c r="F6" s="26" t="s">
        <v>51</v>
      </c>
      <c r="G6" s="186" t="s">
        <v>349</v>
      </c>
      <c r="H6" s="125"/>
      <c r="I6" s="125"/>
      <c r="J6" s="108">
        <v>0</v>
      </c>
      <c r="K6" s="108">
        <f>J6*12</f>
        <v>0</v>
      </c>
      <c r="L6" s="6">
        <v>18500</v>
      </c>
      <c r="M6" s="93">
        <v>7000</v>
      </c>
      <c r="N6" s="97">
        <v>0</v>
      </c>
      <c r="O6" s="98">
        <v>0</v>
      </c>
      <c r="P6" s="60">
        <f>R6/12</f>
        <v>0</v>
      </c>
      <c r="Q6" s="35">
        <f>S6/12</f>
        <v>0</v>
      </c>
      <c r="R6" s="37">
        <f>L6*N6</f>
        <v>0</v>
      </c>
      <c r="S6" s="38">
        <f>M6*O6</f>
        <v>0</v>
      </c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73" ht="64.5" thickBot="1">
      <c r="A7" s="29" t="s">
        <v>44</v>
      </c>
      <c r="B7" s="29" t="s">
        <v>44</v>
      </c>
      <c r="C7" s="29" t="s">
        <v>44</v>
      </c>
      <c r="D7" s="6">
        <v>2</v>
      </c>
      <c r="E7" s="126" t="s">
        <v>208</v>
      </c>
      <c r="F7" s="26" t="s">
        <v>51</v>
      </c>
      <c r="G7" s="186" t="s">
        <v>349</v>
      </c>
      <c r="H7" s="125"/>
      <c r="I7" s="125"/>
      <c r="J7" s="108">
        <v>0</v>
      </c>
      <c r="K7" s="108">
        <f t="shared" ref="K7:K21" si="0">J7*12</f>
        <v>0</v>
      </c>
      <c r="L7" s="6">
        <v>37600</v>
      </c>
      <c r="M7" s="93">
        <v>11100</v>
      </c>
      <c r="N7" s="97">
        <v>0</v>
      </c>
      <c r="O7" s="98">
        <v>0</v>
      </c>
      <c r="P7" s="60">
        <f t="shared" ref="P7:Q19" si="1">R7/12</f>
        <v>0</v>
      </c>
      <c r="Q7" s="35">
        <f t="shared" si="1"/>
        <v>0</v>
      </c>
      <c r="R7" s="37">
        <f t="shared" ref="R7:S19" si="2">L7*N7</f>
        <v>0</v>
      </c>
      <c r="S7" s="38">
        <f t="shared" si="2"/>
        <v>0</v>
      </c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</row>
    <row r="8" spans="1:73" ht="26.25" thickBot="1">
      <c r="A8" s="30" t="s">
        <v>45</v>
      </c>
      <c r="B8" s="29" t="s">
        <v>46</v>
      </c>
      <c r="C8" s="29" t="s">
        <v>355</v>
      </c>
      <c r="D8" s="6">
        <v>3</v>
      </c>
      <c r="E8" s="157" t="s">
        <v>210</v>
      </c>
      <c r="F8" s="157" t="s">
        <v>53</v>
      </c>
      <c r="G8" s="140"/>
      <c r="H8" s="125"/>
      <c r="I8" s="125"/>
      <c r="J8" s="108">
        <v>0</v>
      </c>
      <c r="K8" s="108">
        <f t="shared" si="0"/>
        <v>0</v>
      </c>
      <c r="L8" s="6">
        <v>32400</v>
      </c>
      <c r="M8" s="93">
        <v>0</v>
      </c>
      <c r="N8" s="97">
        <v>0</v>
      </c>
      <c r="O8" s="112"/>
      <c r="P8" s="60">
        <f t="shared" si="1"/>
        <v>0</v>
      </c>
      <c r="Q8" s="112"/>
      <c r="R8" s="37">
        <f t="shared" si="2"/>
        <v>0</v>
      </c>
      <c r="S8" s="112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</row>
    <row r="9" spans="1:73" ht="26.25" thickBot="1">
      <c r="A9" s="30" t="s">
        <v>45</v>
      </c>
      <c r="B9" s="29" t="s">
        <v>47</v>
      </c>
      <c r="C9" s="29" t="s">
        <v>356</v>
      </c>
      <c r="D9" s="6">
        <v>4</v>
      </c>
      <c r="E9" s="157" t="s">
        <v>209</v>
      </c>
      <c r="F9" s="157" t="s">
        <v>51</v>
      </c>
      <c r="G9" s="140"/>
      <c r="H9" s="125"/>
      <c r="I9" s="125"/>
      <c r="J9" s="108">
        <v>0</v>
      </c>
      <c r="K9" s="108">
        <f t="shared" si="0"/>
        <v>0</v>
      </c>
      <c r="L9" s="6">
        <v>8400</v>
      </c>
      <c r="M9" s="93">
        <v>24000</v>
      </c>
      <c r="N9" s="97">
        <v>0</v>
      </c>
      <c r="O9" s="98">
        <v>0</v>
      </c>
      <c r="P9" s="60">
        <f t="shared" si="1"/>
        <v>0</v>
      </c>
      <c r="Q9" s="35">
        <f t="shared" si="1"/>
        <v>0</v>
      </c>
      <c r="R9" s="37">
        <f t="shared" si="2"/>
        <v>0</v>
      </c>
      <c r="S9" s="38">
        <f t="shared" si="2"/>
        <v>0</v>
      </c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73" ht="26.25" thickBot="1">
      <c r="A10" s="30" t="s">
        <v>45</v>
      </c>
      <c r="B10" s="29" t="s">
        <v>46</v>
      </c>
      <c r="C10" s="29" t="s">
        <v>357</v>
      </c>
      <c r="D10" s="6">
        <v>5</v>
      </c>
      <c r="E10" s="157" t="s">
        <v>209</v>
      </c>
      <c r="F10" s="157" t="s">
        <v>51</v>
      </c>
      <c r="G10" s="140"/>
      <c r="H10" s="125"/>
      <c r="I10" s="125"/>
      <c r="J10" s="108">
        <v>0</v>
      </c>
      <c r="K10" s="108">
        <f t="shared" si="0"/>
        <v>0</v>
      </c>
      <c r="L10" s="6">
        <v>22800</v>
      </c>
      <c r="M10" s="93">
        <v>22200</v>
      </c>
      <c r="N10" s="97">
        <v>0</v>
      </c>
      <c r="O10" s="98">
        <v>0</v>
      </c>
      <c r="P10" s="60">
        <f t="shared" si="1"/>
        <v>0</v>
      </c>
      <c r="Q10" s="35">
        <f t="shared" si="1"/>
        <v>0</v>
      </c>
      <c r="R10" s="37">
        <f t="shared" si="2"/>
        <v>0</v>
      </c>
      <c r="S10" s="38">
        <f t="shared" si="2"/>
        <v>0</v>
      </c>
      <c r="Z10" s="11"/>
      <c r="AA10" s="11"/>
      <c r="AB10" s="11"/>
      <c r="AC10" s="11"/>
      <c r="AD10" s="11"/>
      <c r="AE10" s="14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</row>
    <row r="11" spans="1:73" ht="26.25" thickBot="1">
      <c r="A11" s="30" t="s">
        <v>45</v>
      </c>
      <c r="B11" s="29" t="s">
        <v>48</v>
      </c>
      <c r="C11" s="29" t="s">
        <v>358</v>
      </c>
      <c r="D11" s="6">
        <v>6</v>
      </c>
      <c r="E11" s="157" t="s">
        <v>210</v>
      </c>
      <c r="F11" s="157" t="s">
        <v>53</v>
      </c>
      <c r="G11" s="140"/>
      <c r="H11" s="125"/>
      <c r="I11" s="125"/>
      <c r="J11" s="108">
        <v>0</v>
      </c>
      <c r="K11" s="108">
        <f t="shared" si="0"/>
        <v>0</v>
      </c>
      <c r="L11" s="6">
        <v>39600</v>
      </c>
      <c r="M11" s="93"/>
      <c r="N11" s="97">
        <v>0</v>
      </c>
      <c r="O11" s="112"/>
      <c r="P11" s="60">
        <f t="shared" si="1"/>
        <v>0</v>
      </c>
      <c r="Q11" s="112"/>
      <c r="R11" s="37">
        <f t="shared" si="2"/>
        <v>0</v>
      </c>
      <c r="S11" s="112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</row>
    <row r="12" spans="1:73" ht="26.25" thickBot="1">
      <c r="A12" s="30" t="s">
        <v>45</v>
      </c>
      <c r="B12" s="29" t="s">
        <v>48</v>
      </c>
      <c r="C12" s="29" t="s">
        <v>359</v>
      </c>
      <c r="D12" s="6">
        <v>7</v>
      </c>
      <c r="E12" s="157" t="s">
        <v>210</v>
      </c>
      <c r="F12" s="157" t="s">
        <v>53</v>
      </c>
      <c r="G12" s="140"/>
      <c r="H12" s="125"/>
      <c r="I12" s="125"/>
      <c r="J12" s="108">
        <v>0</v>
      </c>
      <c r="K12" s="108">
        <f t="shared" si="0"/>
        <v>0</v>
      </c>
      <c r="L12" s="6">
        <v>35400</v>
      </c>
      <c r="M12" s="93"/>
      <c r="N12" s="97">
        <v>0</v>
      </c>
      <c r="O12" s="112"/>
      <c r="P12" s="60">
        <f t="shared" si="1"/>
        <v>0</v>
      </c>
      <c r="Q12" s="112"/>
      <c r="R12" s="37">
        <f t="shared" si="2"/>
        <v>0</v>
      </c>
      <c r="S12" s="112"/>
      <c r="Z12" s="16"/>
      <c r="AA12" s="17"/>
      <c r="AB12" s="17"/>
      <c r="AC12" s="17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</row>
    <row r="13" spans="1:73" ht="26.25" thickBot="1">
      <c r="A13" s="30" t="s">
        <v>45</v>
      </c>
      <c r="B13" s="29" t="s">
        <v>48</v>
      </c>
      <c r="C13" s="29" t="s">
        <v>360</v>
      </c>
      <c r="D13" s="6">
        <v>8</v>
      </c>
      <c r="E13" s="157" t="s">
        <v>211</v>
      </c>
      <c r="F13" s="157" t="s">
        <v>51</v>
      </c>
      <c r="G13" s="140"/>
      <c r="H13" s="125"/>
      <c r="I13" s="125"/>
      <c r="J13" s="108">
        <v>0</v>
      </c>
      <c r="K13" s="108">
        <f t="shared" si="0"/>
        <v>0</v>
      </c>
      <c r="L13" s="6">
        <v>2280</v>
      </c>
      <c r="M13" s="93">
        <v>1920</v>
      </c>
      <c r="N13" s="97">
        <v>0</v>
      </c>
      <c r="O13" s="98">
        <v>0</v>
      </c>
      <c r="P13" s="60">
        <f t="shared" si="1"/>
        <v>0</v>
      </c>
      <c r="Q13" s="35">
        <f t="shared" si="1"/>
        <v>0</v>
      </c>
      <c r="R13" s="37">
        <f t="shared" si="2"/>
        <v>0</v>
      </c>
      <c r="S13" s="38">
        <f t="shared" si="2"/>
        <v>0</v>
      </c>
      <c r="Z13" s="17"/>
      <c r="AA13" s="17"/>
      <c r="AB13" s="17"/>
      <c r="AC13" s="17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</row>
    <row r="14" spans="1:73" ht="26.25" thickBot="1">
      <c r="A14" s="30" t="s">
        <v>45</v>
      </c>
      <c r="B14" s="29" t="s">
        <v>46</v>
      </c>
      <c r="C14" s="29" t="s">
        <v>361</v>
      </c>
      <c r="D14" s="6">
        <v>9</v>
      </c>
      <c r="E14" s="157" t="s">
        <v>209</v>
      </c>
      <c r="F14" s="157" t="s">
        <v>51</v>
      </c>
      <c r="G14" s="140"/>
      <c r="H14" s="125"/>
      <c r="I14" s="125"/>
      <c r="J14" s="108">
        <v>0</v>
      </c>
      <c r="K14" s="108">
        <f t="shared" si="0"/>
        <v>0</v>
      </c>
      <c r="L14" s="6">
        <v>30000</v>
      </c>
      <c r="M14" s="93">
        <v>12000</v>
      </c>
      <c r="N14" s="97">
        <v>0</v>
      </c>
      <c r="O14" s="98">
        <v>0</v>
      </c>
      <c r="P14" s="60">
        <f t="shared" si="1"/>
        <v>0</v>
      </c>
      <c r="Q14" s="35">
        <f t="shared" si="1"/>
        <v>0</v>
      </c>
      <c r="R14" s="37">
        <f t="shared" si="2"/>
        <v>0</v>
      </c>
      <c r="S14" s="38">
        <f t="shared" si="2"/>
        <v>0</v>
      </c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</row>
    <row r="15" spans="1:73" ht="26.25" thickBot="1">
      <c r="A15" s="30" t="s">
        <v>45</v>
      </c>
      <c r="B15" s="29" t="s">
        <v>49</v>
      </c>
      <c r="C15" s="29" t="s">
        <v>362</v>
      </c>
      <c r="D15" s="6">
        <v>10</v>
      </c>
      <c r="E15" s="157" t="s">
        <v>209</v>
      </c>
      <c r="F15" s="157" t="s">
        <v>51</v>
      </c>
      <c r="G15" s="140"/>
      <c r="H15" s="125"/>
      <c r="I15" s="125"/>
      <c r="J15" s="108">
        <v>0</v>
      </c>
      <c r="K15" s="108">
        <f t="shared" si="0"/>
        <v>0</v>
      </c>
      <c r="L15" s="6">
        <v>21600</v>
      </c>
      <c r="M15" s="93">
        <v>20400</v>
      </c>
      <c r="N15" s="97">
        <v>0</v>
      </c>
      <c r="O15" s="98">
        <v>0</v>
      </c>
      <c r="P15" s="60">
        <f t="shared" si="1"/>
        <v>0</v>
      </c>
      <c r="Q15" s="35">
        <f t="shared" si="1"/>
        <v>0</v>
      </c>
      <c r="R15" s="37">
        <f t="shared" si="2"/>
        <v>0</v>
      </c>
      <c r="S15" s="38">
        <f t="shared" si="2"/>
        <v>0</v>
      </c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</row>
    <row r="16" spans="1:73" ht="26.25" thickBot="1">
      <c r="A16" s="30" t="s">
        <v>45</v>
      </c>
      <c r="B16" s="29" t="s">
        <v>49</v>
      </c>
      <c r="C16" s="29" t="s">
        <v>363</v>
      </c>
      <c r="D16" s="6">
        <v>11</v>
      </c>
      <c r="E16" s="157" t="s">
        <v>209</v>
      </c>
      <c r="F16" s="157" t="s">
        <v>51</v>
      </c>
      <c r="G16" s="140"/>
      <c r="H16" s="125"/>
      <c r="I16" s="125"/>
      <c r="J16" s="108">
        <v>0</v>
      </c>
      <c r="K16" s="108">
        <f t="shared" si="0"/>
        <v>0</v>
      </c>
      <c r="L16" s="6">
        <v>3480</v>
      </c>
      <c r="M16" s="93">
        <v>3000</v>
      </c>
      <c r="N16" s="97">
        <v>0</v>
      </c>
      <c r="O16" s="98">
        <v>0</v>
      </c>
      <c r="P16" s="60">
        <f t="shared" si="1"/>
        <v>0</v>
      </c>
      <c r="Q16" s="35">
        <f t="shared" si="1"/>
        <v>0</v>
      </c>
      <c r="R16" s="37">
        <f t="shared" si="2"/>
        <v>0</v>
      </c>
      <c r="S16" s="38">
        <f t="shared" si="2"/>
        <v>0</v>
      </c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</row>
    <row r="17" spans="1:70" ht="26.25" thickBot="1">
      <c r="A17" s="30" t="s">
        <v>45</v>
      </c>
      <c r="B17" s="29" t="s">
        <v>49</v>
      </c>
      <c r="C17" s="29" t="s">
        <v>364</v>
      </c>
      <c r="D17" s="6">
        <v>12</v>
      </c>
      <c r="E17" s="157" t="s">
        <v>209</v>
      </c>
      <c r="F17" s="157" t="s">
        <v>51</v>
      </c>
      <c r="G17" s="188"/>
      <c r="H17" s="125"/>
      <c r="I17" s="125"/>
      <c r="J17" s="108">
        <v>0</v>
      </c>
      <c r="K17" s="108">
        <f t="shared" ref="K17" si="3">J17*12</f>
        <v>0</v>
      </c>
      <c r="L17" s="6">
        <v>23400</v>
      </c>
      <c r="M17" s="93">
        <v>21000</v>
      </c>
      <c r="N17" s="97">
        <v>0</v>
      </c>
      <c r="O17" s="98">
        <v>0</v>
      </c>
      <c r="P17" s="60">
        <f t="shared" ref="P17" si="4">R17/12</f>
        <v>0</v>
      </c>
      <c r="Q17" s="35">
        <f t="shared" ref="Q17" si="5">S17/12</f>
        <v>0</v>
      </c>
      <c r="R17" s="37">
        <f t="shared" ref="R17" si="6">L17*N17</f>
        <v>0</v>
      </c>
      <c r="S17" s="38">
        <f t="shared" ref="S17" si="7">M17*O17</f>
        <v>0</v>
      </c>
      <c r="Z17" s="187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  <c r="BI17" s="187"/>
      <c r="BJ17" s="187"/>
      <c r="BK17" s="187"/>
      <c r="BL17" s="187"/>
      <c r="BM17" s="187"/>
      <c r="BN17" s="187"/>
      <c r="BO17" s="187"/>
    </row>
    <row r="18" spans="1:70" ht="39" thickBot="1">
      <c r="A18" s="30" t="s">
        <v>54</v>
      </c>
      <c r="B18" s="29" t="s">
        <v>55</v>
      </c>
      <c r="C18" s="29" t="s">
        <v>55</v>
      </c>
      <c r="D18" s="6">
        <v>13</v>
      </c>
      <c r="E18" s="26" t="s">
        <v>213</v>
      </c>
      <c r="F18" s="26" t="s">
        <v>59</v>
      </c>
      <c r="G18" s="140"/>
      <c r="H18" s="125"/>
      <c r="I18" s="125"/>
      <c r="J18" s="108">
        <v>0</v>
      </c>
      <c r="K18" s="108">
        <f t="shared" si="0"/>
        <v>0</v>
      </c>
      <c r="L18" s="6">
        <v>27000</v>
      </c>
      <c r="M18" s="93">
        <v>32000</v>
      </c>
      <c r="N18" s="97">
        <v>0</v>
      </c>
      <c r="O18" s="98">
        <v>0</v>
      </c>
      <c r="P18" s="60">
        <f t="shared" si="1"/>
        <v>0</v>
      </c>
      <c r="Q18" s="35">
        <f t="shared" si="1"/>
        <v>0</v>
      </c>
      <c r="R18" s="37">
        <f t="shared" si="2"/>
        <v>0</v>
      </c>
      <c r="S18" s="38">
        <f t="shared" si="2"/>
        <v>0</v>
      </c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</row>
    <row r="19" spans="1:70" ht="39" thickBot="1">
      <c r="A19" s="30" t="s">
        <v>54</v>
      </c>
      <c r="B19" s="29" t="s">
        <v>56</v>
      </c>
      <c r="C19" s="29" t="s">
        <v>56</v>
      </c>
      <c r="D19" s="6">
        <v>14</v>
      </c>
      <c r="E19" s="26" t="s">
        <v>212</v>
      </c>
      <c r="F19" s="26" t="s">
        <v>59</v>
      </c>
      <c r="G19" s="140"/>
      <c r="H19" s="125"/>
      <c r="I19" s="125"/>
      <c r="J19" s="108">
        <v>0</v>
      </c>
      <c r="K19" s="108">
        <f t="shared" si="0"/>
        <v>0</v>
      </c>
      <c r="L19" s="6">
        <v>6000</v>
      </c>
      <c r="M19" s="93">
        <v>12000</v>
      </c>
      <c r="N19" s="97">
        <v>0</v>
      </c>
      <c r="O19" s="98">
        <v>0</v>
      </c>
      <c r="P19" s="60">
        <f t="shared" si="1"/>
        <v>0</v>
      </c>
      <c r="Q19" s="35">
        <f t="shared" si="1"/>
        <v>0</v>
      </c>
      <c r="R19" s="37">
        <f t="shared" si="2"/>
        <v>0</v>
      </c>
      <c r="S19" s="38">
        <f t="shared" si="2"/>
        <v>0</v>
      </c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</row>
    <row r="20" spans="1:70" ht="39" thickBot="1">
      <c r="A20" s="30" t="s">
        <v>54</v>
      </c>
      <c r="B20" s="29" t="s">
        <v>57</v>
      </c>
      <c r="C20" s="29" t="s">
        <v>57</v>
      </c>
      <c r="D20" s="6">
        <v>15</v>
      </c>
      <c r="E20" s="26" t="s">
        <v>212</v>
      </c>
      <c r="F20" s="26" t="s">
        <v>59</v>
      </c>
      <c r="G20" s="140"/>
      <c r="H20" s="125"/>
      <c r="I20" s="125"/>
      <c r="J20" s="108">
        <v>0</v>
      </c>
      <c r="K20" s="108">
        <f t="shared" si="0"/>
        <v>0</v>
      </c>
      <c r="L20" s="6">
        <v>1000</v>
      </c>
      <c r="M20" s="93">
        <v>2000</v>
      </c>
      <c r="N20" s="97">
        <v>0</v>
      </c>
      <c r="O20" s="98">
        <v>0</v>
      </c>
      <c r="P20" s="60">
        <f t="shared" ref="P20:P21" si="8">R20/12</f>
        <v>0</v>
      </c>
      <c r="Q20" s="35">
        <f t="shared" ref="Q20:Q21" si="9">S20/12</f>
        <v>0</v>
      </c>
      <c r="R20" s="37">
        <f t="shared" ref="R20:R21" si="10">L20*N20</f>
        <v>0</v>
      </c>
      <c r="S20" s="38">
        <f t="shared" ref="S20:S21" si="11">M20*O20</f>
        <v>0</v>
      </c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</row>
    <row r="21" spans="1:70" ht="39" thickBot="1">
      <c r="A21" s="30" t="s">
        <v>54</v>
      </c>
      <c r="B21" s="29" t="s">
        <v>58</v>
      </c>
      <c r="C21" s="29" t="s">
        <v>58</v>
      </c>
      <c r="D21" s="6">
        <v>16</v>
      </c>
      <c r="E21" s="26" t="s">
        <v>212</v>
      </c>
      <c r="F21" s="26" t="s">
        <v>59</v>
      </c>
      <c r="G21" s="140"/>
      <c r="H21" s="125"/>
      <c r="I21" s="125"/>
      <c r="J21" s="108">
        <v>0</v>
      </c>
      <c r="K21" s="108">
        <f t="shared" si="0"/>
        <v>0</v>
      </c>
      <c r="L21" s="6">
        <v>500</v>
      </c>
      <c r="M21" s="93">
        <v>1000</v>
      </c>
      <c r="N21" s="97">
        <v>0</v>
      </c>
      <c r="O21" s="98">
        <v>0</v>
      </c>
      <c r="P21" s="60">
        <f t="shared" si="8"/>
        <v>0</v>
      </c>
      <c r="Q21" s="35">
        <f t="shared" si="9"/>
        <v>0</v>
      </c>
      <c r="R21" s="37">
        <f t="shared" si="10"/>
        <v>0</v>
      </c>
      <c r="S21" s="38">
        <f t="shared" si="11"/>
        <v>0</v>
      </c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</row>
    <row r="22" spans="1:70" s="78" customFormat="1" ht="12.75" customHeight="1">
      <c r="C22" s="79"/>
      <c r="D22" s="210" t="s">
        <v>12</v>
      </c>
      <c r="E22" s="211"/>
      <c r="F22" s="136"/>
      <c r="G22" s="136"/>
      <c r="H22" s="136"/>
      <c r="I22" s="136"/>
      <c r="J22" s="81">
        <f>SUM(J6:J21)</f>
        <v>0</v>
      </c>
      <c r="K22" s="81">
        <f>SUM(K6:K21)</f>
        <v>0</v>
      </c>
      <c r="L22" s="8"/>
      <c r="M22" s="151"/>
      <c r="N22" s="201" t="s">
        <v>13</v>
      </c>
      <c r="O22" s="202"/>
      <c r="P22" s="201">
        <f>SUM(P6:Q21)</f>
        <v>0</v>
      </c>
      <c r="Q22" s="202"/>
      <c r="R22" s="201">
        <f>SUM(R6:S21)</f>
        <v>0</v>
      </c>
      <c r="S22" s="202"/>
    </row>
    <row r="23" spans="1:70">
      <c r="D23" s="14"/>
      <c r="E23" s="11"/>
      <c r="F23" s="11"/>
      <c r="G23" s="135"/>
      <c r="H23" s="135"/>
      <c r="I23" s="135"/>
      <c r="J23" s="14"/>
      <c r="K23" s="14"/>
      <c r="L23" s="14"/>
      <c r="M23" s="11"/>
      <c r="N23" s="42"/>
      <c r="O23" s="42"/>
      <c r="P23" s="42"/>
      <c r="Q23" s="42"/>
      <c r="R23" s="43"/>
      <c r="S23" s="43"/>
    </row>
    <row r="24" spans="1:70">
      <c r="D24" s="11"/>
      <c r="E24" s="11"/>
      <c r="F24" s="11"/>
      <c r="G24" s="135"/>
      <c r="H24" s="135"/>
      <c r="I24" s="135"/>
      <c r="J24" s="11"/>
      <c r="K24" s="11"/>
      <c r="L24" s="11"/>
      <c r="M24" s="11"/>
      <c r="N24" s="11"/>
      <c r="O24" s="11"/>
      <c r="P24" s="14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70" ht="12.75" customHeight="1" thickBot="1">
      <c r="D25" s="11"/>
      <c r="E25" s="11"/>
      <c r="F25" s="11"/>
      <c r="G25" s="135"/>
      <c r="H25" s="135"/>
      <c r="I25" s="135"/>
      <c r="J25" s="25" t="s">
        <v>228</v>
      </c>
      <c r="K25" s="19" t="s">
        <v>41</v>
      </c>
      <c r="L25" s="205" t="s">
        <v>229</v>
      </c>
      <c r="M25" s="206"/>
      <c r="N25" s="8"/>
      <c r="O25" s="8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</row>
    <row r="26" spans="1:70" ht="13.5" thickBot="1">
      <c r="D26" s="11"/>
      <c r="E26" s="11"/>
      <c r="F26" s="11"/>
      <c r="G26" s="135"/>
      <c r="H26" s="135"/>
      <c r="I26" s="135"/>
      <c r="J26" s="76">
        <f>K22</f>
        <v>0</v>
      </c>
      <c r="K26" s="106">
        <v>0</v>
      </c>
      <c r="L26" s="207">
        <f>J26*(1+K26)</f>
        <v>0</v>
      </c>
      <c r="M26" s="208"/>
      <c r="N26" s="21"/>
      <c r="O26" s="20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70">
      <c r="D27" s="11"/>
      <c r="E27" s="11"/>
      <c r="F27" s="11"/>
      <c r="G27" s="135"/>
      <c r="H27" s="135"/>
      <c r="I27" s="135"/>
      <c r="J27" s="14"/>
      <c r="K27" s="14"/>
      <c r="L27" s="14"/>
      <c r="M27" s="14"/>
      <c r="N27" s="22"/>
      <c r="O27" s="11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70" ht="26.25" thickBot="1">
      <c r="D28" s="11"/>
      <c r="E28" s="11"/>
      <c r="F28" s="11"/>
      <c r="G28" s="135"/>
      <c r="H28" s="135"/>
      <c r="I28" s="135"/>
      <c r="J28" s="25" t="s">
        <v>230</v>
      </c>
      <c r="K28" s="19" t="s">
        <v>41</v>
      </c>
      <c r="L28" s="205" t="s">
        <v>231</v>
      </c>
      <c r="M28" s="206"/>
      <c r="N28" s="21"/>
      <c r="O28" s="11"/>
      <c r="P28" s="20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70" ht="13.5" thickBot="1">
      <c r="J29" s="76">
        <f>R22</f>
        <v>0</v>
      </c>
      <c r="K29" s="106">
        <v>0</v>
      </c>
      <c r="L29" s="207">
        <f>J29*(1+K29)</f>
        <v>0</v>
      </c>
      <c r="M29" s="208"/>
      <c r="N29" s="11"/>
      <c r="O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</row>
    <row r="30" spans="1:70">
      <c r="J30" s="51"/>
      <c r="K30" s="51"/>
      <c r="L30" s="51"/>
      <c r="M30" s="5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70" ht="38.25">
      <c r="J31" s="77" t="s">
        <v>232</v>
      </c>
      <c r="K31" s="92"/>
      <c r="L31" s="216" t="s">
        <v>233</v>
      </c>
      <c r="M31" s="217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</row>
    <row r="32" spans="1:70">
      <c r="J32" s="76">
        <f>J26+J29</f>
        <v>0</v>
      </c>
      <c r="K32" s="107"/>
      <c r="L32" s="207">
        <f>J32*(1+K32)</f>
        <v>0</v>
      </c>
      <c r="M32" s="208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5" spans="1:19" ht="15.75">
      <c r="A35" s="52" t="s">
        <v>245</v>
      </c>
    </row>
    <row r="37" spans="1:19" ht="12.75" customHeight="1">
      <c r="A37" s="199" t="s">
        <v>1</v>
      </c>
      <c r="B37" s="199"/>
      <c r="C37" s="199"/>
      <c r="D37" s="199"/>
      <c r="E37" s="199" t="s">
        <v>166</v>
      </c>
      <c r="F37" s="199"/>
      <c r="G37" s="199"/>
      <c r="H37" s="199"/>
      <c r="I37" s="199"/>
      <c r="J37" s="199"/>
      <c r="K37" s="199"/>
      <c r="L37" s="193" t="s">
        <v>4</v>
      </c>
      <c r="M37" s="197" t="s">
        <v>5</v>
      </c>
      <c r="N37" s="193" t="s">
        <v>6</v>
      </c>
      <c r="O37" s="195" t="s">
        <v>7</v>
      </c>
      <c r="P37" s="212" t="s">
        <v>8</v>
      </c>
      <c r="Q37" s="213"/>
      <c r="R37" s="214" t="s">
        <v>9</v>
      </c>
      <c r="S37" s="215"/>
    </row>
    <row r="38" spans="1:19" ht="39" thickBot="1">
      <c r="A38" s="57" t="s">
        <v>43</v>
      </c>
      <c r="B38" s="57" t="s">
        <v>50</v>
      </c>
      <c r="C38" s="133" t="s">
        <v>260</v>
      </c>
      <c r="D38" s="133" t="s">
        <v>261</v>
      </c>
      <c r="E38" s="53" t="s">
        <v>164</v>
      </c>
      <c r="F38" s="53" t="s">
        <v>165</v>
      </c>
      <c r="G38" s="53" t="s">
        <v>240</v>
      </c>
      <c r="H38" s="53" t="s">
        <v>241</v>
      </c>
      <c r="I38" s="53" t="s">
        <v>242</v>
      </c>
      <c r="J38" s="53" t="s">
        <v>239</v>
      </c>
      <c r="K38" s="53" t="s">
        <v>243</v>
      </c>
      <c r="L38" s="196"/>
      <c r="M38" s="198"/>
      <c r="N38" s="240"/>
      <c r="O38" s="239"/>
      <c r="P38" s="137" t="s">
        <v>10</v>
      </c>
      <c r="Q38" s="138" t="s">
        <v>11</v>
      </c>
      <c r="R38" s="137" t="s">
        <v>10</v>
      </c>
      <c r="S38" s="138" t="s">
        <v>11</v>
      </c>
    </row>
    <row r="39" spans="1:19" ht="13.5" thickBot="1">
      <c r="A39" s="82" t="s">
        <v>208</v>
      </c>
      <c r="B39" s="26" t="s">
        <v>234</v>
      </c>
      <c r="C39" s="125"/>
      <c r="D39" s="125"/>
      <c r="E39" s="102">
        <v>0</v>
      </c>
      <c r="F39" s="102">
        <v>0</v>
      </c>
      <c r="G39" s="102">
        <v>0</v>
      </c>
      <c r="H39" s="102">
        <v>0</v>
      </c>
      <c r="I39" s="102">
        <v>0</v>
      </c>
      <c r="J39" s="102">
        <v>0</v>
      </c>
      <c r="K39" s="102">
        <v>0</v>
      </c>
      <c r="L39" s="84">
        <f>(L6+L7)/2</f>
        <v>28050</v>
      </c>
      <c r="M39" s="84">
        <f>(M6+M7)/2</f>
        <v>9050</v>
      </c>
      <c r="N39" s="102">
        <v>0</v>
      </c>
      <c r="O39" s="103">
        <v>0</v>
      </c>
      <c r="P39" s="35">
        <f>R39/12</f>
        <v>0</v>
      </c>
      <c r="Q39" s="35">
        <f t="shared" ref="Q39:Q40" si="12">S39/12</f>
        <v>0</v>
      </c>
      <c r="R39" s="37">
        <f>L39*N39</f>
        <v>0</v>
      </c>
      <c r="S39" s="38">
        <f t="shared" ref="S39:S40" si="13">M39*O39</f>
        <v>0</v>
      </c>
    </row>
    <row r="40" spans="1:19" ht="13.5" thickBot="1">
      <c r="A40" s="82" t="s">
        <v>209</v>
      </c>
      <c r="B40" s="26" t="s">
        <v>234</v>
      </c>
      <c r="C40" s="125"/>
      <c r="D40" s="125"/>
      <c r="E40" s="102">
        <v>0</v>
      </c>
      <c r="F40" s="102">
        <v>0</v>
      </c>
      <c r="G40" s="102">
        <v>0</v>
      </c>
      <c r="H40" s="102">
        <v>0</v>
      </c>
      <c r="I40" s="102">
        <v>0</v>
      </c>
      <c r="J40" s="102">
        <v>0</v>
      </c>
      <c r="K40" s="102">
        <v>0</v>
      </c>
      <c r="L40" s="84">
        <v>18280</v>
      </c>
      <c r="M40" s="84">
        <v>17100</v>
      </c>
      <c r="N40" s="102">
        <v>0</v>
      </c>
      <c r="O40" s="103">
        <v>0</v>
      </c>
      <c r="P40" s="35">
        <f t="shared" ref="P40:P41" si="14">R40/12</f>
        <v>0</v>
      </c>
      <c r="Q40" s="35">
        <f t="shared" si="12"/>
        <v>0</v>
      </c>
      <c r="R40" s="37">
        <f t="shared" ref="R40:R41" si="15">L40*N40</f>
        <v>0</v>
      </c>
      <c r="S40" s="38">
        <f t="shared" si="13"/>
        <v>0</v>
      </c>
    </row>
    <row r="41" spans="1:19" ht="13.5" thickBot="1">
      <c r="A41" s="82" t="s">
        <v>210</v>
      </c>
      <c r="B41" s="26" t="s">
        <v>53</v>
      </c>
      <c r="C41" s="125"/>
      <c r="D41" s="125"/>
      <c r="E41" s="102">
        <v>0</v>
      </c>
      <c r="F41" s="102">
        <v>0</v>
      </c>
      <c r="G41" s="102">
        <v>0</v>
      </c>
      <c r="H41" s="102">
        <v>0</v>
      </c>
      <c r="I41" s="102">
        <v>0</v>
      </c>
      <c r="J41" s="102">
        <v>0</v>
      </c>
      <c r="K41" s="102">
        <v>0</v>
      </c>
      <c r="L41" s="84">
        <v>35800</v>
      </c>
      <c r="M41" s="112"/>
      <c r="N41" s="102">
        <v>0</v>
      </c>
      <c r="O41" s="112"/>
      <c r="P41" s="35">
        <f t="shared" si="14"/>
        <v>0</v>
      </c>
      <c r="Q41" s="112"/>
      <c r="R41" s="37">
        <f t="shared" si="15"/>
        <v>0</v>
      </c>
      <c r="S41" s="112"/>
    </row>
    <row r="42" spans="1:19" ht="13.5" thickBot="1">
      <c r="A42" s="82" t="s">
        <v>211</v>
      </c>
      <c r="B42" s="26" t="s">
        <v>234</v>
      </c>
      <c r="C42" s="125"/>
      <c r="D42" s="125"/>
      <c r="E42" s="102">
        <v>0</v>
      </c>
      <c r="F42" s="102">
        <v>0</v>
      </c>
      <c r="G42" s="102">
        <v>0</v>
      </c>
      <c r="H42" s="102">
        <v>0</v>
      </c>
      <c r="I42" s="102">
        <v>0</v>
      </c>
      <c r="J42" s="102">
        <v>0</v>
      </c>
      <c r="K42" s="102">
        <v>0</v>
      </c>
      <c r="L42" s="84">
        <v>2280</v>
      </c>
      <c r="M42" s="84">
        <v>1920</v>
      </c>
      <c r="N42" s="102">
        <v>0</v>
      </c>
      <c r="O42" s="103">
        <v>0</v>
      </c>
      <c r="P42" s="35">
        <f t="shared" ref="P42:P44" si="16">R42/12</f>
        <v>0</v>
      </c>
      <c r="Q42" s="35">
        <f t="shared" ref="Q42:Q44" si="17">S42/12</f>
        <v>0</v>
      </c>
      <c r="R42" s="37">
        <f t="shared" ref="R42:R44" si="18">L42*N42</f>
        <v>0</v>
      </c>
      <c r="S42" s="38">
        <f t="shared" ref="S42:S44" si="19">M42*O42</f>
        <v>0</v>
      </c>
    </row>
    <row r="43" spans="1:19" ht="13.5" thickBot="1">
      <c r="A43" s="82" t="s">
        <v>212</v>
      </c>
      <c r="B43" s="26" t="s">
        <v>234</v>
      </c>
      <c r="C43" s="125"/>
      <c r="D43" s="125"/>
      <c r="E43" s="102">
        <v>0</v>
      </c>
      <c r="F43" s="102">
        <v>0</v>
      </c>
      <c r="G43" s="102">
        <v>0</v>
      </c>
      <c r="H43" s="102">
        <v>0</v>
      </c>
      <c r="I43" s="102">
        <v>0</v>
      </c>
      <c r="J43" s="102">
        <v>0</v>
      </c>
      <c r="K43" s="102">
        <v>0</v>
      </c>
      <c r="L43" s="84">
        <v>2500</v>
      </c>
      <c r="M43" s="84">
        <v>5000</v>
      </c>
      <c r="N43" s="102">
        <v>0</v>
      </c>
      <c r="O43" s="103">
        <v>0</v>
      </c>
      <c r="P43" s="35">
        <f t="shared" si="16"/>
        <v>0</v>
      </c>
      <c r="Q43" s="35">
        <f t="shared" si="17"/>
        <v>0</v>
      </c>
      <c r="R43" s="37">
        <f t="shared" si="18"/>
        <v>0</v>
      </c>
      <c r="S43" s="38">
        <f t="shared" si="19"/>
        <v>0</v>
      </c>
    </row>
    <row r="44" spans="1:19" ht="13.5" thickBot="1">
      <c r="A44" s="82" t="s">
        <v>213</v>
      </c>
      <c r="B44" s="26" t="s">
        <v>234</v>
      </c>
      <c r="C44" s="125"/>
      <c r="D44" s="125"/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02">
        <v>0</v>
      </c>
      <c r="K44" s="102">
        <v>0</v>
      </c>
      <c r="L44" s="84">
        <v>27000</v>
      </c>
      <c r="M44" s="84">
        <v>32000</v>
      </c>
      <c r="N44" s="102">
        <v>0</v>
      </c>
      <c r="O44" s="103">
        <v>0</v>
      </c>
      <c r="P44" s="35">
        <f t="shared" si="16"/>
        <v>0</v>
      </c>
      <c r="Q44" s="35">
        <f t="shared" si="17"/>
        <v>0</v>
      </c>
      <c r="R44" s="37">
        <f t="shared" si="18"/>
        <v>0</v>
      </c>
      <c r="S44" s="38">
        <f t="shared" si="19"/>
        <v>0</v>
      </c>
    </row>
    <row r="45" spans="1:19" s="78" customFormat="1" ht="12.75" customHeight="1">
      <c r="C45" s="190" t="s">
        <v>12</v>
      </c>
      <c r="D45" s="191"/>
      <c r="E45" s="81">
        <f t="shared" ref="E45:K45" si="20">SUM(E39:E44)</f>
        <v>0</v>
      </c>
      <c r="F45" s="81">
        <f t="shared" si="20"/>
        <v>0</v>
      </c>
      <c r="G45" s="81">
        <f t="shared" si="20"/>
        <v>0</v>
      </c>
      <c r="H45" s="81">
        <f t="shared" si="20"/>
        <v>0</v>
      </c>
      <c r="I45" s="81">
        <f t="shared" si="20"/>
        <v>0</v>
      </c>
      <c r="J45" s="81">
        <f t="shared" si="20"/>
        <v>0</v>
      </c>
      <c r="K45" s="81">
        <f t="shared" si="20"/>
        <v>0</v>
      </c>
      <c r="L45" s="8"/>
      <c r="M45" s="8"/>
      <c r="N45" s="231" t="s">
        <v>13</v>
      </c>
      <c r="O45" s="232"/>
      <c r="P45" s="152">
        <f>SUM(P39:Q41)</f>
        <v>0</v>
      </c>
      <c r="Q45" s="153"/>
      <c r="R45" s="201">
        <f>SUM(R39:S41)</f>
        <v>0</v>
      </c>
      <c r="S45" s="202"/>
    </row>
    <row r="47" spans="1:19" ht="38.25" customHeight="1" thickBot="1">
      <c r="J47" s="25" t="s">
        <v>228</v>
      </c>
      <c r="K47" s="19" t="s">
        <v>41</v>
      </c>
      <c r="L47" s="205" t="s">
        <v>229</v>
      </c>
      <c r="M47" s="206"/>
    </row>
    <row r="48" spans="1:19" ht="13.5" thickBot="1">
      <c r="J48" s="76">
        <f>SUM(E45:K45)</f>
        <v>0</v>
      </c>
      <c r="K48" s="106">
        <v>0</v>
      </c>
      <c r="L48" s="207">
        <f>J48*(1+K48)</f>
        <v>0</v>
      </c>
      <c r="M48" s="208"/>
    </row>
    <row r="49" spans="10:13">
      <c r="J49" s="14"/>
      <c r="K49" s="14"/>
      <c r="L49" s="14"/>
      <c r="M49" s="14"/>
    </row>
    <row r="50" spans="10:13" ht="51" customHeight="1" thickBot="1">
      <c r="J50" s="25" t="s">
        <v>230</v>
      </c>
      <c r="K50" s="19" t="s">
        <v>41</v>
      </c>
      <c r="L50" s="205" t="s">
        <v>231</v>
      </c>
      <c r="M50" s="206"/>
    </row>
    <row r="51" spans="10:13" ht="13.5" thickBot="1">
      <c r="J51" s="76">
        <f>R45</f>
        <v>0</v>
      </c>
      <c r="K51" s="106">
        <v>0</v>
      </c>
      <c r="L51" s="207">
        <f>J51*(1+K51)</f>
        <v>0</v>
      </c>
      <c r="M51" s="208"/>
    </row>
    <row r="52" spans="10:13">
      <c r="J52" s="51"/>
      <c r="K52" s="51"/>
      <c r="L52" s="51"/>
      <c r="M52" s="51"/>
    </row>
    <row r="53" spans="10:13" ht="51" customHeight="1">
      <c r="J53" s="77" t="s">
        <v>232</v>
      </c>
      <c r="K53" s="92"/>
      <c r="L53" s="216" t="s">
        <v>233</v>
      </c>
      <c r="M53" s="217"/>
    </row>
    <row r="54" spans="10:13">
      <c r="J54" s="76">
        <f>J48+J51</f>
        <v>0</v>
      </c>
      <c r="K54" s="107"/>
      <c r="L54" s="207">
        <f>L48+L51</f>
        <v>0</v>
      </c>
      <c r="M54" s="208"/>
    </row>
  </sheetData>
  <mergeCells count="40">
    <mergeCell ref="C45:D45"/>
    <mergeCell ref="N45:O45"/>
    <mergeCell ref="R45:S45"/>
    <mergeCell ref="L25:M25"/>
    <mergeCell ref="L26:M26"/>
    <mergeCell ref="L28:M28"/>
    <mergeCell ref="L29:M29"/>
    <mergeCell ref="L31:M31"/>
    <mergeCell ref="L32:M32"/>
    <mergeCell ref="M37:M38"/>
    <mergeCell ref="L37:L38"/>
    <mergeCell ref="E37:K37"/>
    <mergeCell ref="A37:D37"/>
    <mergeCell ref="N37:N38"/>
    <mergeCell ref="O37:O38"/>
    <mergeCell ref="P37:Q37"/>
    <mergeCell ref="A4:A5"/>
    <mergeCell ref="A1:S1"/>
    <mergeCell ref="P4:Q4"/>
    <mergeCell ref="R4:S4"/>
    <mergeCell ref="B4:B5"/>
    <mergeCell ref="C4:C5"/>
    <mergeCell ref="D4:I4"/>
    <mergeCell ref="D22:E22"/>
    <mergeCell ref="N22:O22"/>
    <mergeCell ref="P22:Q22"/>
    <mergeCell ref="R22:S22"/>
    <mergeCell ref="J4:J5"/>
    <mergeCell ref="K4:K5"/>
    <mergeCell ref="L4:L5"/>
    <mergeCell ref="M4:M5"/>
    <mergeCell ref="N4:N5"/>
    <mergeCell ref="O4:O5"/>
    <mergeCell ref="R37:S37"/>
    <mergeCell ref="L47:M47"/>
    <mergeCell ref="L54:M54"/>
    <mergeCell ref="L51:M51"/>
    <mergeCell ref="L48:M48"/>
    <mergeCell ref="L53:M53"/>
    <mergeCell ref="L50:M50"/>
  </mergeCells>
  <pageMargins left="0.7" right="0.7" top="0.75" bottom="0.75" header="0.3" footer="0.3"/>
  <pageSetup paperSize="9" scale="4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8"/>
  <sheetViews>
    <sheetView view="pageBreakPreview" zoomScale="85" zoomScaleNormal="85" zoomScaleSheetLayoutView="85" workbookViewId="0">
      <selection activeCell="K12" sqref="K12"/>
    </sheetView>
  </sheetViews>
  <sheetFormatPr baseColWidth="10" defaultColWidth="9.7109375" defaultRowHeight="12.75"/>
  <cols>
    <col min="1" max="1" width="20.7109375" style="10" customWidth="1"/>
    <col min="2" max="2" width="30.140625" style="10" bestFit="1" customWidth="1"/>
    <col min="3" max="3" width="29" style="10" customWidth="1"/>
    <col min="4" max="4" width="12.28515625" style="10" customWidth="1"/>
    <col min="5" max="5" width="10.28515625" style="10" bestFit="1" customWidth="1"/>
    <col min="6" max="7" width="8.85546875" style="10" customWidth="1"/>
    <col min="8" max="8" width="14.5703125" style="10" customWidth="1"/>
    <col min="9" max="9" width="15.42578125" style="10" customWidth="1"/>
    <col min="10" max="10" width="27.5703125" style="10" customWidth="1"/>
    <col min="11" max="11" width="23.140625" style="10" customWidth="1"/>
    <col min="12" max="12" width="17.42578125" style="10" customWidth="1"/>
    <col min="13" max="13" width="16.5703125" style="10" customWidth="1"/>
    <col min="14" max="14" width="14.140625" style="10" customWidth="1"/>
    <col min="15" max="15" width="12.5703125" style="10" customWidth="1"/>
    <col min="16" max="16" width="14.5703125" style="10" customWidth="1"/>
    <col min="17" max="17" width="11.85546875" style="10" bestFit="1" customWidth="1"/>
    <col min="18" max="18" width="11.28515625" style="10" bestFit="1" customWidth="1"/>
    <col min="19" max="19" width="13.140625" style="10" customWidth="1"/>
    <col min="20" max="20" width="7.5703125" style="10" customWidth="1"/>
    <col min="21" max="21" width="8.28515625" style="10" bestFit="1" customWidth="1"/>
    <col min="22" max="22" width="7.5703125" style="10" customWidth="1"/>
    <col min="23" max="23" width="8.7109375" style="10" customWidth="1"/>
    <col min="24" max="24" width="7.5703125" style="10" customWidth="1"/>
    <col min="25" max="25" width="8.42578125" style="10" customWidth="1"/>
    <col min="26" max="2052" width="7.5703125" style="10" customWidth="1"/>
    <col min="2053" max="2053" width="9.7109375" style="10" customWidth="1"/>
    <col min="2054" max="16384" width="9.7109375" style="10"/>
  </cols>
  <sheetData>
    <row r="1" spans="1:50" ht="39.75" customHeight="1">
      <c r="A1" s="241" t="s">
        <v>249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7"/>
      <c r="U1" s="7"/>
      <c r="V1" s="7"/>
      <c r="W1" s="7"/>
      <c r="X1" s="7"/>
      <c r="Y1" s="7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</row>
    <row r="2" spans="1:50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7"/>
      <c r="U2" s="7"/>
      <c r="V2" s="7"/>
      <c r="W2" s="7"/>
      <c r="X2" s="7"/>
      <c r="Y2" s="7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spans="1:50" ht="27.75" customHeight="1">
      <c r="A3" s="52" t="s">
        <v>244</v>
      </c>
      <c r="B3" s="92"/>
      <c r="C3" s="92"/>
      <c r="D3" s="62"/>
      <c r="E3" s="62"/>
      <c r="F3" s="62"/>
      <c r="G3" s="92"/>
      <c r="H3" s="92"/>
      <c r="I3" s="92"/>
      <c r="J3" s="92"/>
      <c r="K3" s="92"/>
      <c r="L3" s="92"/>
      <c r="M3" s="92"/>
      <c r="N3" s="92"/>
      <c r="O3" s="92"/>
      <c r="P3" s="62"/>
      <c r="Q3" s="62"/>
      <c r="R3" s="62"/>
      <c r="S3" s="62"/>
      <c r="T3" s="7"/>
      <c r="U3" s="7"/>
      <c r="V3" s="7"/>
      <c r="W3" s="7"/>
      <c r="X3" s="7"/>
      <c r="Y3" s="7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</row>
    <row r="4" spans="1:50" ht="30" customHeight="1">
      <c r="A4" s="197" t="s">
        <v>61</v>
      </c>
      <c r="B4" s="197" t="s">
        <v>14</v>
      </c>
      <c r="C4" s="197" t="s">
        <v>0</v>
      </c>
      <c r="D4" s="233" t="s">
        <v>1</v>
      </c>
      <c r="E4" s="234"/>
      <c r="F4" s="234"/>
      <c r="G4" s="234"/>
      <c r="H4" s="234"/>
      <c r="I4" s="235"/>
      <c r="J4" s="221" t="s">
        <v>2</v>
      </c>
      <c r="K4" s="221" t="s">
        <v>3</v>
      </c>
      <c r="L4" s="197" t="s">
        <v>4</v>
      </c>
      <c r="M4" s="197" t="s">
        <v>5</v>
      </c>
      <c r="N4" s="193" t="s">
        <v>6</v>
      </c>
      <c r="O4" s="195" t="s">
        <v>7</v>
      </c>
      <c r="P4" s="212" t="s">
        <v>8</v>
      </c>
      <c r="Q4" s="213"/>
      <c r="R4" s="214" t="s">
        <v>9</v>
      </c>
      <c r="S4" s="215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</row>
    <row r="5" spans="1:50" ht="60" customHeight="1" thickBot="1">
      <c r="A5" s="198"/>
      <c r="B5" s="198"/>
      <c r="C5" s="198"/>
      <c r="D5" s="134" t="s">
        <v>42</v>
      </c>
      <c r="E5" s="134" t="s">
        <v>43</v>
      </c>
      <c r="F5" s="134" t="s">
        <v>50</v>
      </c>
      <c r="G5" s="134" t="s">
        <v>273</v>
      </c>
      <c r="H5" s="133" t="s">
        <v>260</v>
      </c>
      <c r="I5" s="133" t="s">
        <v>261</v>
      </c>
      <c r="J5" s="222"/>
      <c r="K5" s="222"/>
      <c r="L5" s="198"/>
      <c r="M5" s="198"/>
      <c r="N5" s="196"/>
      <c r="O5" s="228"/>
      <c r="P5" s="9" t="s">
        <v>10</v>
      </c>
      <c r="Q5" s="24" t="s">
        <v>11</v>
      </c>
      <c r="R5" s="9" t="s">
        <v>10</v>
      </c>
      <c r="S5" s="24" t="s">
        <v>11</v>
      </c>
      <c r="U5" s="85"/>
      <c r="V5" s="85"/>
      <c r="W5" s="85"/>
      <c r="X5" s="85"/>
      <c r="Z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</row>
    <row r="6" spans="1:50" ht="39" thickBot="1">
      <c r="A6" s="32" t="s">
        <v>62</v>
      </c>
      <c r="B6" s="29" t="s">
        <v>60</v>
      </c>
      <c r="C6" s="29" t="s">
        <v>60</v>
      </c>
      <c r="D6" s="6">
        <v>1</v>
      </c>
      <c r="E6" s="26" t="s">
        <v>167</v>
      </c>
      <c r="F6" s="26" t="s">
        <v>51</v>
      </c>
      <c r="G6" s="140"/>
      <c r="H6" s="125"/>
      <c r="I6" s="125"/>
      <c r="J6" s="108">
        <v>0</v>
      </c>
      <c r="K6" s="108">
        <f>J6*12</f>
        <v>0</v>
      </c>
      <c r="L6" s="6">
        <v>18000</v>
      </c>
      <c r="M6" s="93">
        <v>31200</v>
      </c>
      <c r="N6" s="97">
        <v>0</v>
      </c>
      <c r="O6" s="98">
        <v>0</v>
      </c>
      <c r="P6" s="60">
        <f>R6/12</f>
        <v>0</v>
      </c>
      <c r="Q6" s="35">
        <f>S6/12</f>
        <v>0</v>
      </c>
      <c r="R6" s="37">
        <f>L6*N6</f>
        <v>0</v>
      </c>
      <c r="S6" s="38">
        <f>M6*O6</f>
        <v>0</v>
      </c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50" ht="39" thickBot="1">
      <c r="A7" s="32" t="s">
        <v>62</v>
      </c>
      <c r="B7" s="3" t="s">
        <v>64</v>
      </c>
      <c r="C7" s="3" t="s">
        <v>64</v>
      </c>
      <c r="D7" s="6">
        <v>2</v>
      </c>
      <c r="E7" s="26" t="s">
        <v>167</v>
      </c>
      <c r="F7" s="26" t="s">
        <v>51</v>
      </c>
      <c r="G7" s="140"/>
      <c r="H7" s="125"/>
      <c r="I7" s="125"/>
      <c r="J7" s="108">
        <v>0</v>
      </c>
      <c r="K7" s="108">
        <f>J7*12</f>
        <v>0</v>
      </c>
      <c r="L7" s="6">
        <v>18000</v>
      </c>
      <c r="M7" s="93">
        <v>6000</v>
      </c>
      <c r="N7" s="97">
        <v>0</v>
      </c>
      <c r="O7" s="98">
        <v>0</v>
      </c>
      <c r="P7" s="60">
        <f>R7/12</f>
        <v>0</v>
      </c>
      <c r="Q7" s="35">
        <f>S7/12</f>
        <v>0</v>
      </c>
      <c r="R7" s="37">
        <f>L7*N7</f>
        <v>0</v>
      </c>
      <c r="S7" s="38">
        <f>M7*O7</f>
        <v>0</v>
      </c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</row>
    <row r="8" spans="1:50" s="78" customFormat="1" ht="12.75" customHeight="1">
      <c r="C8" s="79"/>
      <c r="D8" s="210" t="s">
        <v>12</v>
      </c>
      <c r="E8" s="211"/>
      <c r="F8" s="136"/>
      <c r="G8" s="136"/>
      <c r="H8" s="136"/>
      <c r="I8" s="136"/>
      <c r="J8" s="81">
        <f>SUM(J6:J7)</f>
        <v>0</v>
      </c>
      <c r="K8" s="81">
        <f>SUM(K6:K7)</f>
        <v>0</v>
      </c>
      <c r="L8" s="8"/>
      <c r="M8" s="8"/>
      <c r="N8" s="201" t="s">
        <v>13</v>
      </c>
      <c r="O8" s="202"/>
      <c r="P8" s="201">
        <f>SUM(P6:Q7)</f>
        <v>0</v>
      </c>
      <c r="Q8" s="202"/>
      <c r="R8" s="201">
        <f>SUM(R6:S7)</f>
        <v>0</v>
      </c>
      <c r="S8" s="202"/>
    </row>
    <row r="9" spans="1:50">
      <c r="D9" s="14"/>
      <c r="E9" s="11"/>
      <c r="F9" s="11"/>
      <c r="G9" s="135"/>
      <c r="H9" s="135"/>
      <c r="I9" s="135"/>
      <c r="J9" s="14"/>
      <c r="K9" s="14"/>
      <c r="L9" s="14"/>
      <c r="M9" s="11"/>
      <c r="N9" s="11"/>
      <c r="O9" s="11"/>
      <c r="P9" s="11"/>
      <c r="Q9" s="11"/>
    </row>
    <row r="10" spans="1:50">
      <c r="D10" s="11"/>
      <c r="E10" s="11"/>
      <c r="F10" s="11"/>
      <c r="G10" s="135"/>
      <c r="H10" s="135"/>
      <c r="I10" s="135"/>
      <c r="J10" s="11"/>
      <c r="K10" s="11"/>
      <c r="L10" s="11"/>
      <c r="M10" s="11"/>
      <c r="N10" s="11"/>
      <c r="O10" s="11"/>
      <c r="P10" s="14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50" ht="12.75" customHeight="1" thickBot="1">
      <c r="D11" s="11"/>
      <c r="E11" s="11"/>
      <c r="F11" s="11"/>
      <c r="G11" s="135"/>
      <c r="H11" s="135"/>
      <c r="I11" s="135"/>
      <c r="J11" s="25" t="s">
        <v>228</v>
      </c>
      <c r="K11" s="19" t="s">
        <v>41</v>
      </c>
      <c r="L11" s="205" t="s">
        <v>229</v>
      </c>
      <c r="M11" s="206"/>
      <c r="N11" s="8"/>
      <c r="O11" s="8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</row>
    <row r="12" spans="1:50" ht="13.5" thickBot="1">
      <c r="D12" s="11"/>
      <c r="E12" s="11"/>
      <c r="F12" s="11"/>
      <c r="G12" s="135"/>
      <c r="H12" s="135"/>
      <c r="I12" s="135"/>
      <c r="J12" s="76">
        <f>K8</f>
        <v>0</v>
      </c>
      <c r="K12" s="106">
        <v>0</v>
      </c>
      <c r="L12" s="207">
        <f>J12*(1+K12)</f>
        <v>0</v>
      </c>
      <c r="M12" s="208"/>
      <c r="N12" s="21"/>
      <c r="O12" s="20"/>
      <c r="P12" s="49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50">
      <c r="D13" s="11"/>
      <c r="E13" s="11"/>
      <c r="F13" s="11"/>
      <c r="G13" s="135"/>
      <c r="H13" s="135"/>
      <c r="I13" s="135"/>
      <c r="J13" s="14"/>
      <c r="K13" s="14"/>
      <c r="L13" s="14"/>
      <c r="M13" s="14"/>
      <c r="N13" s="22"/>
      <c r="O13" s="11"/>
      <c r="P13" s="50"/>
      <c r="Q13" s="5"/>
      <c r="R13" s="5"/>
      <c r="S13" s="5"/>
      <c r="T13" s="5"/>
      <c r="U13" s="5"/>
      <c r="V13" s="5"/>
      <c r="W13" s="5"/>
      <c r="X13" s="5"/>
      <c r="Y13" s="5"/>
    </row>
    <row r="14" spans="1:50" ht="26.25" thickBot="1">
      <c r="D14" s="11"/>
      <c r="E14" s="11"/>
      <c r="F14" s="11"/>
      <c r="G14" s="135"/>
      <c r="H14" s="135"/>
      <c r="I14" s="135"/>
      <c r="J14" s="25" t="s">
        <v>230</v>
      </c>
      <c r="K14" s="19" t="s">
        <v>41</v>
      </c>
      <c r="L14" s="205" t="s">
        <v>231</v>
      </c>
      <c r="M14" s="206"/>
      <c r="N14" s="21"/>
      <c r="O14" s="11"/>
      <c r="P14" s="20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50" ht="13.5" thickBot="1">
      <c r="J15" s="76">
        <f>R8</f>
        <v>0</v>
      </c>
      <c r="K15" s="106">
        <v>0</v>
      </c>
      <c r="L15" s="207">
        <f>J15*(1+K15)</f>
        <v>0</v>
      </c>
      <c r="M15" s="208"/>
      <c r="N15" s="11"/>
      <c r="O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</row>
    <row r="16" spans="1:50">
      <c r="J16" s="51"/>
      <c r="K16" s="51"/>
      <c r="L16" s="51"/>
      <c r="M16" s="5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0:28" ht="38.25">
      <c r="J17" s="77" t="s">
        <v>232</v>
      </c>
      <c r="K17" s="92"/>
      <c r="L17" s="216" t="s">
        <v>233</v>
      </c>
      <c r="M17" s="217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10:28">
      <c r="J18" s="76">
        <f>J12+J15</f>
        <v>0</v>
      </c>
      <c r="K18" s="107"/>
      <c r="L18" s="207">
        <f>J18*(1+K18)</f>
        <v>0</v>
      </c>
      <c r="M18" s="208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</sheetData>
  <mergeCells count="23">
    <mergeCell ref="D8:E8"/>
    <mergeCell ref="N8:O8"/>
    <mergeCell ref="P8:Q8"/>
    <mergeCell ref="R8:S8"/>
    <mergeCell ref="J4:J5"/>
    <mergeCell ref="K4:K5"/>
    <mergeCell ref="L4:L5"/>
    <mergeCell ref="D4:I4"/>
    <mergeCell ref="A4:A5"/>
    <mergeCell ref="A1:S1"/>
    <mergeCell ref="P4:Q4"/>
    <mergeCell ref="R4:S4"/>
    <mergeCell ref="B4:B5"/>
    <mergeCell ref="C4:C5"/>
    <mergeCell ref="M4:M5"/>
    <mergeCell ref="N4:N5"/>
    <mergeCell ref="O4:O5"/>
    <mergeCell ref="L14:M14"/>
    <mergeCell ref="L15:M15"/>
    <mergeCell ref="L11:M11"/>
    <mergeCell ref="L12:M12"/>
    <mergeCell ref="L17:M17"/>
    <mergeCell ref="L18:M18"/>
  </mergeCells>
  <pageMargins left="0.7" right="0.7" top="0.75" bottom="0.75" header="0.3" footer="0.3"/>
  <pageSetup paperSize="9" scale="4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7"/>
  <sheetViews>
    <sheetView view="pageBreakPreview" topLeftCell="A4" zoomScale="85" zoomScaleNormal="85" zoomScaleSheetLayoutView="85" workbookViewId="0">
      <selection activeCell="K11" sqref="K11"/>
    </sheetView>
  </sheetViews>
  <sheetFormatPr baseColWidth="10" defaultColWidth="9.7109375" defaultRowHeight="12.75"/>
  <cols>
    <col min="1" max="1" width="20.7109375" style="10" customWidth="1"/>
    <col min="2" max="2" width="30.140625" style="10" bestFit="1" customWidth="1"/>
    <col min="3" max="3" width="38.140625" style="10" bestFit="1" customWidth="1"/>
    <col min="4" max="4" width="12.28515625" style="10" customWidth="1"/>
    <col min="5" max="5" width="7.5703125" style="10" customWidth="1"/>
    <col min="6" max="9" width="8.85546875" style="10" customWidth="1"/>
    <col min="10" max="10" width="27.5703125" style="10" customWidth="1"/>
    <col min="11" max="11" width="23.140625" style="10" customWidth="1"/>
    <col min="12" max="12" width="17.42578125" style="10" customWidth="1"/>
    <col min="13" max="13" width="16.5703125" style="10" customWidth="1"/>
    <col min="14" max="14" width="14.140625" style="10" customWidth="1"/>
    <col min="15" max="15" width="12.5703125" style="10" customWidth="1"/>
    <col min="16" max="16" width="14.5703125" style="10" customWidth="1"/>
    <col min="17" max="17" width="14.7109375" style="10" customWidth="1"/>
    <col min="18" max="18" width="11.28515625" style="10" bestFit="1" customWidth="1"/>
    <col min="19" max="19" width="13.140625" style="10" customWidth="1"/>
    <col min="20" max="20" width="11.85546875" style="10" customWidth="1"/>
    <col min="21" max="21" width="8.28515625" style="10" bestFit="1" customWidth="1"/>
    <col min="22" max="22" width="7.5703125" style="10" customWidth="1"/>
    <col min="23" max="23" width="8.7109375" style="10" customWidth="1"/>
    <col min="24" max="24" width="7.5703125" style="10" customWidth="1"/>
    <col min="25" max="25" width="8.42578125" style="10" customWidth="1"/>
    <col min="26" max="2052" width="7.5703125" style="10" customWidth="1"/>
    <col min="2053" max="2053" width="9.7109375" style="10" customWidth="1"/>
    <col min="2054" max="16384" width="9.7109375" style="10"/>
  </cols>
  <sheetData>
    <row r="1" spans="1:50" ht="39.75" customHeight="1">
      <c r="A1" s="242" t="s">
        <v>250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7"/>
      <c r="U1" s="7"/>
      <c r="V1" s="7"/>
      <c r="W1" s="7"/>
      <c r="X1" s="7"/>
      <c r="Y1" s="7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</row>
    <row r="2" spans="1:50" ht="19.5" customHeight="1">
      <c r="A2" s="63"/>
      <c r="B2" s="63"/>
      <c r="C2" s="63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spans="1:50" ht="24.75" customHeight="1">
      <c r="A3" s="52" t="s">
        <v>244</v>
      </c>
      <c r="B3" s="63"/>
      <c r="C3" s="63"/>
      <c r="D3" s="59"/>
      <c r="E3" s="59"/>
      <c r="F3" s="59"/>
      <c r="G3" s="63"/>
      <c r="H3" s="63"/>
      <c r="I3" s="63"/>
      <c r="J3" s="63"/>
      <c r="K3" s="63"/>
      <c r="L3" s="63"/>
      <c r="M3" s="63"/>
      <c r="N3" s="63"/>
      <c r="O3" s="63"/>
      <c r="P3" s="59"/>
      <c r="Q3" s="59"/>
      <c r="R3" s="59"/>
      <c r="S3" s="59"/>
      <c r="T3" s="7"/>
      <c r="U3" s="7"/>
      <c r="V3" s="7"/>
      <c r="W3" s="7"/>
      <c r="X3" s="7"/>
      <c r="Y3" s="7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</row>
    <row r="4" spans="1:50" ht="30" customHeight="1">
      <c r="A4" s="197" t="s">
        <v>61</v>
      </c>
      <c r="B4" s="197" t="s">
        <v>14</v>
      </c>
      <c r="C4" s="197" t="s">
        <v>0</v>
      </c>
      <c r="D4" s="233" t="s">
        <v>1</v>
      </c>
      <c r="E4" s="234"/>
      <c r="F4" s="234"/>
      <c r="G4" s="234"/>
      <c r="H4" s="234"/>
      <c r="I4" s="235"/>
      <c r="J4" s="221" t="s">
        <v>2</v>
      </c>
      <c r="K4" s="221" t="s">
        <v>3</v>
      </c>
      <c r="L4" s="197" t="s">
        <v>4</v>
      </c>
      <c r="M4" s="197" t="s">
        <v>5</v>
      </c>
      <c r="N4" s="193" t="s">
        <v>6</v>
      </c>
      <c r="O4" s="195" t="s">
        <v>7</v>
      </c>
      <c r="P4" s="212" t="s">
        <v>8</v>
      </c>
      <c r="Q4" s="213"/>
      <c r="R4" s="214" t="s">
        <v>9</v>
      </c>
      <c r="S4" s="215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</row>
    <row r="5" spans="1:50" ht="60" customHeight="1" thickBot="1">
      <c r="A5" s="198"/>
      <c r="B5" s="198"/>
      <c r="C5" s="198"/>
      <c r="D5" s="134" t="s">
        <v>42</v>
      </c>
      <c r="E5" s="134" t="s">
        <v>43</v>
      </c>
      <c r="F5" s="134" t="s">
        <v>50</v>
      </c>
      <c r="G5" s="134" t="s">
        <v>273</v>
      </c>
      <c r="H5" s="133" t="s">
        <v>260</v>
      </c>
      <c r="I5" s="133" t="s">
        <v>261</v>
      </c>
      <c r="J5" s="222"/>
      <c r="K5" s="222"/>
      <c r="L5" s="198"/>
      <c r="M5" s="198"/>
      <c r="N5" s="196"/>
      <c r="O5" s="228"/>
      <c r="P5" s="9" t="s">
        <v>10</v>
      </c>
      <c r="Q5" s="24" t="s">
        <v>11</v>
      </c>
      <c r="R5" s="9" t="s">
        <v>10</v>
      </c>
      <c r="S5" s="24" t="s">
        <v>11</v>
      </c>
      <c r="U5" s="85"/>
      <c r="V5" s="85"/>
      <c r="W5" s="85"/>
      <c r="X5" s="85"/>
      <c r="Z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</row>
    <row r="6" spans="1:50" ht="39" thickBot="1">
      <c r="A6" s="32" t="s">
        <v>62</v>
      </c>
      <c r="B6" s="3" t="s">
        <v>65</v>
      </c>
      <c r="C6" s="3" t="s">
        <v>65</v>
      </c>
      <c r="D6" s="6">
        <v>1</v>
      </c>
      <c r="E6" s="26" t="s">
        <v>167</v>
      </c>
      <c r="F6" s="26" t="s">
        <v>51</v>
      </c>
      <c r="G6" s="140"/>
      <c r="H6" s="125"/>
      <c r="I6" s="125"/>
      <c r="J6" s="108">
        <v>0</v>
      </c>
      <c r="K6" s="108">
        <f>J6*12</f>
        <v>0</v>
      </c>
      <c r="L6" s="6">
        <v>9600</v>
      </c>
      <c r="M6" s="93">
        <v>18000</v>
      </c>
      <c r="N6" s="97">
        <v>0</v>
      </c>
      <c r="O6" s="98">
        <v>0</v>
      </c>
      <c r="P6" s="35">
        <f>R6/12</f>
        <v>0</v>
      </c>
      <c r="Q6" s="35">
        <f>S6/12</f>
        <v>0</v>
      </c>
      <c r="R6" s="37">
        <f>L6*N6</f>
        <v>0</v>
      </c>
      <c r="S6" s="38">
        <f>M6*O6</f>
        <v>0</v>
      </c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50" s="78" customFormat="1" ht="12.75" customHeight="1">
      <c r="C7" s="79"/>
      <c r="D7" s="210" t="s">
        <v>12</v>
      </c>
      <c r="E7" s="211"/>
      <c r="F7" s="136"/>
      <c r="G7" s="136"/>
      <c r="H7" s="136"/>
      <c r="I7" s="136"/>
      <c r="J7" s="81">
        <f>SUM(J6:J6)</f>
        <v>0</v>
      </c>
      <c r="K7" s="81">
        <f>SUM(K6:K6)</f>
        <v>0</v>
      </c>
      <c r="L7" s="8"/>
      <c r="M7" s="151"/>
      <c r="N7" s="201" t="s">
        <v>13</v>
      </c>
      <c r="O7" s="202"/>
      <c r="P7" s="201">
        <f>SUM(P6:Q6)</f>
        <v>0</v>
      </c>
      <c r="Q7" s="202"/>
      <c r="R7" s="201">
        <f>SUM(R6:S6)</f>
        <v>0</v>
      </c>
      <c r="S7" s="202"/>
    </row>
    <row r="8" spans="1:50">
      <c r="D8" s="14"/>
      <c r="E8" s="11"/>
      <c r="F8" s="11"/>
      <c r="G8" s="135"/>
      <c r="H8" s="135"/>
      <c r="I8" s="135"/>
      <c r="J8" s="14"/>
      <c r="K8" s="14"/>
      <c r="L8" s="14"/>
      <c r="M8" s="11"/>
      <c r="N8" s="11"/>
      <c r="O8" s="11"/>
      <c r="P8" s="11"/>
      <c r="Q8" s="11"/>
    </row>
    <row r="9" spans="1:50">
      <c r="D9" s="11"/>
      <c r="E9" s="11"/>
      <c r="F9" s="11"/>
      <c r="G9" s="135"/>
      <c r="H9" s="135"/>
      <c r="I9" s="135"/>
      <c r="J9" s="11"/>
      <c r="K9" s="11"/>
      <c r="L9" s="11"/>
      <c r="M9" s="11"/>
      <c r="N9" s="11"/>
      <c r="O9" s="11"/>
      <c r="P9" s="14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50" ht="12.75" customHeight="1" thickBot="1">
      <c r="D10" s="11"/>
      <c r="E10" s="11"/>
      <c r="F10" s="11"/>
      <c r="G10" s="135"/>
      <c r="H10" s="135"/>
      <c r="I10" s="135"/>
      <c r="J10" s="25" t="s">
        <v>228</v>
      </c>
      <c r="K10" s="19" t="s">
        <v>41</v>
      </c>
      <c r="L10" s="205" t="s">
        <v>229</v>
      </c>
      <c r="M10" s="206"/>
      <c r="N10" s="8"/>
      <c r="O10" s="8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50" ht="13.5" thickBot="1">
      <c r="D11" s="11"/>
      <c r="E11" s="11"/>
      <c r="F11" s="11"/>
      <c r="G11" s="135"/>
      <c r="H11" s="135"/>
      <c r="I11" s="135"/>
      <c r="J11" s="76">
        <f>K7</f>
        <v>0</v>
      </c>
      <c r="K11" s="106">
        <v>0</v>
      </c>
      <c r="L11" s="207">
        <f>J11*(1+K11)</f>
        <v>0</v>
      </c>
      <c r="M11" s="208"/>
      <c r="N11" s="21"/>
      <c r="O11" s="20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</row>
    <row r="12" spans="1:50">
      <c r="D12" s="11"/>
      <c r="E12" s="11"/>
      <c r="F12" s="11"/>
      <c r="G12" s="135"/>
      <c r="H12" s="135"/>
      <c r="I12" s="135"/>
      <c r="J12" s="14"/>
      <c r="K12" s="14"/>
      <c r="L12" s="14"/>
      <c r="M12" s="14"/>
      <c r="N12" s="22"/>
      <c r="O12" s="11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50" ht="26.25" thickBot="1">
      <c r="D13" s="11"/>
      <c r="E13" s="11"/>
      <c r="F13" s="11"/>
      <c r="G13" s="135"/>
      <c r="H13" s="135"/>
      <c r="I13" s="135"/>
      <c r="J13" s="25" t="s">
        <v>230</v>
      </c>
      <c r="K13" s="19" t="s">
        <v>41</v>
      </c>
      <c r="L13" s="205" t="s">
        <v>231</v>
      </c>
      <c r="M13" s="206"/>
      <c r="N13" s="21"/>
      <c r="O13" s="11"/>
      <c r="P13" s="20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</row>
    <row r="14" spans="1:50" ht="13.5" thickBot="1">
      <c r="J14" s="76">
        <f>R7</f>
        <v>0</v>
      </c>
      <c r="K14" s="106">
        <v>0</v>
      </c>
      <c r="L14" s="207">
        <f>J14*(1+K14)</f>
        <v>0</v>
      </c>
      <c r="M14" s="208"/>
      <c r="N14" s="11"/>
      <c r="O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50">
      <c r="J15" s="51"/>
      <c r="K15" s="51"/>
      <c r="L15" s="51"/>
      <c r="M15" s="5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</row>
    <row r="16" spans="1:50" ht="38.25">
      <c r="J16" s="77" t="s">
        <v>232</v>
      </c>
      <c r="K16" s="92"/>
      <c r="L16" s="216" t="s">
        <v>233</v>
      </c>
      <c r="M16" s="217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0:28">
      <c r="J17" s="76">
        <f>J11+J14</f>
        <v>0</v>
      </c>
      <c r="K17" s="107"/>
      <c r="L17" s="207">
        <f>J17*(1+K17)</f>
        <v>0</v>
      </c>
      <c r="M17" s="208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</sheetData>
  <mergeCells count="23">
    <mergeCell ref="D4:I4"/>
    <mergeCell ref="B4:B5"/>
    <mergeCell ref="A4:A5"/>
    <mergeCell ref="L10:M10"/>
    <mergeCell ref="L11:M11"/>
    <mergeCell ref="A1:S1"/>
    <mergeCell ref="P4:Q4"/>
    <mergeCell ref="R4:S4"/>
    <mergeCell ref="C4:C5"/>
    <mergeCell ref="D7:E7"/>
    <mergeCell ref="N7:O7"/>
    <mergeCell ref="P7:Q7"/>
    <mergeCell ref="R7:S7"/>
    <mergeCell ref="J4:J5"/>
    <mergeCell ref="N4:N5"/>
    <mergeCell ref="M4:M5"/>
    <mergeCell ref="L4:L5"/>
    <mergeCell ref="K4:K5"/>
    <mergeCell ref="O4:O5"/>
    <mergeCell ref="L13:M13"/>
    <mergeCell ref="L14:M14"/>
    <mergeCell ref="L16:M16"/>
    <mergeCell ref="L17:M17"/>
  </mergeCells>
  <pageMargins left="0.7" right="0.7" top="0.75" bottom="0.75" header="0.3" footer="0.3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view="pageBreakPreview" topLeftCell="D22" zoomScale="85" zoomScaleNormal="85" zoomScaleSheetLayoutView="85" workbookViewId="0">
      <selection activeCell="I26" sqref="I26"/>
    </sheetView>
  </sheetViews>
  <sheetFormatPr baseColWidth="10" defaultRowHeight="15"/>
  <cols>
    <col min="1" max="1" width="13.85546875" style="121" customWidth="1"/>
    <col min="2" max="2" width="32.7109375" style="47" customWidth="1"/>
    <col min="3" max="3" width="13.7109375" style="1" customWidth="1"/>
    <col min="4" max="4" width="23.85546875" style="1" customWidth="1"/>
    <col min="5" max="5" width="19.42578125" customWidth="1"/>
    <col min="6" max="6" width="29" customWidth="1"/>
    <col min="7" max="7" width="15.85546875" customWidth="1"/>
    <col min="8" max="8" width="11.140625" customWidth="1"/>
    <col min="9" max="9" width="67.28515625" customWidth="1"/>
    <col min="10" max="10" width="14.5703125" style="1" customWidth="1"/>
    <col min="11" max="11" width="15.85546875" bestFit="1" customWidth="1"/>
    <col min="12" max="12" width="20.28515625" customWidth="1"/>
    <col min="13" max="13" width="15.85546875" customWidth="1"/>
    <col min="14" max="14" width="17.85546875" customWidth="1"/>
    <col min="15" max="17" width="14.5703125" style="4" customWidth="1"/>
  </cols>
  <sheetData>
    <row r="1" spans="1:18" ht="46.5" customHeight="1">
      <c r="A1" s="242" t="s">
        <v>310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109"/>
    </row>
    <row r="4" spans="1:18" s="120" customFormat="1" ht="71.25" customHeight="1" thickBot="1">
      <c r="A4" s="117" t="s">
        <v>61</v>
      </c>
      <c r="B4" s="118" t="s">
        <v>66</v>
      </c>
      <c r="C4" s="117" t="s">
        <v>67</v>
      </c>
      <c r="D4" s="117" t="s">
        <v>68</v>
      </c>
      <c r="E4" s="117" t="s">
        <v>69</v>
      </c>
      <c r="F4" s="117" t="s">
        <v>70</v>
      </c>
      <c r="G4" s="117" t="s">
        <v>71</v>
      </c>
      <c r="H4" s="117" t="s">
        <v>72</v>
      </c>
      <c r="I4" s="119" t="s">
        <v>279</v>
      </c>
      <c r="J4" s="119" t="s">
        <v>104</v>
      </c>
      <c r="K4" s="119" t="s">
        <v>106</v>
      </c>
      <c r="L4" s="155" t="s">
        <v>280</v>
      </c>
      <c r="M4" s="155" t="s">
        <v>278</v>
      </c>
      <c r="N4" s="155" t="s">
        <v>105</v>
      </c>
      <c r="O4" s="155" t="s">
        <v>107</v>
      </c>
      <c r="P4" s="155" t="s">
        <v>132</v>
      </c>
      <c r="Q4" s="155" t="s">
        <v>108</v>
      </c>
    </row>
    <row r="5" spans="1:18" s="34" customFormat="1" ht="26.25" thickBot="1">
      <c r="A5" s="252" t="s">
        <v>62</v>
      </c>
      <c r="B5" s="32" t="s">
        <v>87</v>
      </c>
      <c r="C5" s="15" t="s">
        <v>76</v>
      </c>
      <c r="D5" s="18" t="s">
        <v>88</v>
      </c>
      <c r="E5" s="18" t="s">
        <v>89</v>
      </c>
      <c r="F5" s="18" t="s">
        <v>90</v>
      </c>
      <c r="G5" s="18" t="s">
        <v>91</v>
      </c>
      <c r="H5" s="18">
        <v>1</v>
      </c>
      <c r="I5" s="2" t="s">
        <v>110</v>
      </c>
      <c r="J5" s="13">
        <v>3</v>
      </c>
      <c r="K5" s="2" t="s">
        <v>109</v>
      </c>
      <c r="L5" s="160"/>
      <c r="M5" s="160"/>
      <c r="N5" s="114">
        <v>0</v>
      </c>
      <c r="O5" s="44">
        <f>N5*J5</f>
        <v>0</v>
      </c>
      <c r="P5" s="116">
        <v>0</v>
      </c>
      <c r="Q5" s="44">
        <f t="shared" ref="Q5:Q29" si="0">O5*(1+P5)</f>
        <v>0</v>
      </c>
    </row>
    <row r="6" spans="1:18" s="34" customFormat="1" ht="13.5" thickBot="1">
      <c r="A6" s="253"/>
      <c r="B6" s="249" t="s">
        <v>87</v>
      </c>
      <c r="C6" s="246" t="s">
        <v>76</v>
      </c>
      <c r="D6" s="243" t="s">
        <v>88</v>
      </c>
      <c r="E6" s="243" t="s">
        <v>89</v>
      </c>
      <c r="F6" s="243" t="s">
        <v>92</v>
      </c>
      <c r="G6" s="243" t="s">
        <v>91</v>
      </c>
      <c r="H6" s="243">
        <v>1</v>
      </c>
      <c r="I6" s="3" t="s">
        <v>153</v>
      </c>
      <c r="J6" s="13">
        <v>2</v>
      </c>
      <c r="K6" s="2" t="s">
        <v>152</v>
      </c>
      <c r="L6" s="160"/>
      <c r="M6" s="160"/>
      <c r="N6" s="114">
        <v>0</v>
      </c>
      <c r="O6" s="44">
        <f t="shared" ref="O6:O30" si="1">N6*J6</f>
        <v>0</v>
      </c>
      <c r="P6" s="116">
        <v>0</v>
      </c>
      <c r="Q6" s="44">
        <f t="shared" si="0"/>
        <v>0</v>
      </c>
    </row>
    <row r="7" spans="1:18" s="34" customFormat="1" ht="13.5" thickBot="1">
      <c r="A7" s="253"/>
      <c r="B7" s="250"/>
      <c r="C7" s="247"/>
      <c r="D7" s="245"/>
      <c r="E7" s="245"/>
      <c r="F7" s="245"/>
      <c r="G7" s="245"/>
      <c r="H7" s="245"/>
      <c r="I7" s="3" t="s">
        <v>154</v>
      </c>
      <c r="J7" s="13">
        <v>2</v>
      </c>
      <c r="K7" s="2" t="s">
        <v>152</v>
      </c>
      <c r="L7" s="160"/>
      <c r="M7" s="160"/>
      <c r="N7" s="114">
        <v>0</v>
      </c>
      <c r="O7" s="44">
        <f t="shared" ref="O7:O9" si="2">N7*J7</f>
        <v>0</v>
      </c>
      <c r="P7" s="116">
        <v>0</v>
      </c>
      <c r="Q7" s="44">
        <f t="shared" ref="Q7:Q9" si="3">O7*(1+P7)</f>
        <v>0</v>
      </c>
    </row>
    <row r="8" spans="1:18" s="34" customFormat="1" ht="13.5" thickBot="1">
      <c r="A8" s="253"/>
      <c r="B8" s="250"/>
      <c r="C8" s="247"/>
      <c r="D8" s="245"/>
      <c r="E8" s="245"/>
      <c r="F8" s="245"/>
      <c r="G8" s="245"/>
      <c r="H8" s="245"/>
      <c r="I8" s="3" t="s">
        <v>155</v>
      </c>
      <c r="J8" s="13">
        <v>2</v>
      </c>
      <c r="K8" s="2" t="s">
        <v>152</v>
      </c>
      <c r="L8" s="160"/>
      <c r="M8" s="160"/>
      <c r="N8" s="114">
        <v>0</v>
      </c>
      <c r="O8" s="44">
        <f t="shared" si="2"/>
        <v>0</v>
      </c>
      <c r="P8" s="116">
        <v>0</v>
      </c>
      <c r="Q8" s="44">
        <f t="shared" si="3"/>
        <v>0</v>
      </c>
    </row>
    <row r="9" spans="1:18" s="34" customFormat="1" ht="13.5" thickBot="1">
      <c r="A9" s="253"/>
      <c r="B9" s="251"/>
      <c r="C9" s="248"/>
      <c r="D9" s="244"/>
      <c r="E9" s="244"/>
      <c r="F9" s="244"/>
      <c r="G9" s="244"/>
      <c r="H9" s="244"/>
      <c r="I9" s="3" t="s">
        <v>156</v>
      </c>
      <c r="J9" s="13">
        <v>2</v>
      </c>
      <c r="K9" s="2" t="s">
        <v>152</v>
      </c>
      <c r="L9" s="160"/>
      <c r="M9" s="160"/>
      <c r="N9" s="114">
        <v>0</v>
      </c>
      <c r="O9" s="44">
        <f t="shared" si="2"/>
        <v>0</v>
      </c>
      <c r="P9" s="116">
        <v>0</v>
      </c>
      <c r="Q9" s="44">
        <f t="shared" si="3"/>
        <v>0</v>
      </c>
    </row>
    <row r="10" spans="1:18" s="34" customFormat="1" ht="13.5" thickBot="1">
      <c r="A10" s="253"/>
      <c r="B10" s="249" t="s">
        <v>87</v>
      </c>
      <c r="C10" s="246" t="s">
        <v>76</v>
      </c>
      <c r="D10" s="243" t="s">
        <v>122</v>
      </c>
      <c r="E10" s="243" t="s">
        <v>74</v>
      </c>
      <c r="F10" s="243" t="s">
        <v>93</v>
      </c>
      <c r="G10" s="243" t="s">
        <v>91</v>
      </c>
      <c r="H10" s="243">
        <v>3</v>
      </c>
      <c r="I10" s="2" t="s">
        <v>114</v>
      </c>
      <c r="J10" s="13">
        <f>3*$H$10</f>
        <v>9</v>
      </c>
      <c r="K10" s="2" t="s">
        <v>106</v>
      </c>
      <c r="L10" s="160"/>
      <c r="M10" s="160"/>
      <c r="N10" s="114">
        <v>0</v>
      </c>
      <c r="O10" s="44">
        <f>N10*J10</f>
        <v>0</v>
      </c>
      <c r="P10" s="116">
        <v>0</v>
      </c>
      <c r="Q10" s="44">
        <f t="shared" si="0"/>
        <v>0</v>
      </c>
    </row>
    <row r="11" spans="1:18" s="34" customFormat="1" ht="13.5" thickBot="1">
      <c r="A11" s="253"/>
      <c r="B11" s="250"/>
      <c r="C11" s="247"/>
      <c r="D11" s="245"/>
      <c r="E11" s="245"/>
      <c r="F11" s="245"/>
      <c r="G11" s="245"/>
      <c r="H11" s="245"/>
      <c r="I11" s="2" t="s">
        <v>111</v>
      </c>
      <c r="J11" s="13">
        <f t="shared" ref="J11:J13" si="4">3*$H$10</f>
        <v>9</v>
      </c>
      <c r="K11" s="2" t="s">
        <v>106</v>
      </c>
      <c r="L11" s="160"/>
      <c r="M11" s="160"/>
      <c r="N11" s="114">
        <v>0</v>
      </c>
      <c r="O11" s="44">
        <f t="shared" si="1"/>
        <v>0</v>
      </c>
      <c r="P11" s="116">
        <v>0</v>
      </c>
      <c r="Q11" s="44">
        <f t="shared" si="0"/>
        <v>0</v>
      </c>
    </row>
    <row r="12" spans="1:18" s="34" customFormat="1" ht="13.5" thickBot="1">
      <c r="A12" s="253"/>
      <c r="B12" s="250"/>
      <c r="C12" s="247"/>
      <c r="D12" s="245"/>
      <c r="E12" s="245"/>
      <c r="F12" s="245"/>
      <c r="G12" s="245"/>
      <c r="H12" s="245"/>
      <c r="I12" s="2" t="s">
        <v>112</v>
      </c>
      <c r="J12" s="13">
        <f t="shared" si="4"/>
        <v>9</v>
      </c>
      <c r="K12" s="2" t="s">
        <v>106</v>
      </c>
      <c r="L12" s="160"/>
      <c r="M12" s="160"/>
      <c r="N12" s="114">
        <v>0</v>
      </c>
      <c r="O12" s="44">
        <f t="shared" si="1"/>
        <v>0</v>
      </c>
      <c r="P12" s="116">
        <v>0</v>
      </c>
      <c r="Q12" s="44">
        <f t="shared" si="0"/>
        <v>0</v>
      </c>
    </row>
    <row r="13" spans="1:18" s="34" customFormat="1" ht="13.5" thickBot="1">
      <c r="A13" s="253"/>
      <c r="B13" s="251"/>
      <c r="C13" s="248"/>
      <c r="D13" s="244"/>
      <c r="E13" s="244"/>
      <c r="F13" s="244"/>
      <c r="G13" s="244"/>
      <c r="H13" s="244"/>
      <c r="I13" s="2" t="s">
        <v>113</v>
      </c>
      <c r="J13" s="13">
        <f t="shared" si="4"/>
        <v>9</v>
      </c>
      <c r="K13" s="2" t="s">
        <v>106</v>
      </c>
      <c r="L13" s="160"/>
      <c r="M13" s="160"/>
      <c r="N13" s="114">
        <v>0</v>
      </c>
      <c r="O13" s="44">
        <f t="shared" si="1"/>
        <v>0</v>
      </c>
      <c r="P13" s="116">
        <v>0</v>
      </c>
      <c r="Q13" s="44">
        <f t="shared" si="0"/>
        <v>0</v>
      </c>
    </row>
    <row r="14" spans="1:18" s="34" customFormat="1" ht="13.5" thickBot="1">
      <c r="A14" s="253"/>
      <c r="B14" s="261" t="s">
        <v>129</v>
      </c>
      <c r="C14" s="266" t="s">
        <v>76</v>
      </c>
      <c r="D14" s="243" t="s">
        <v>88</v>
      </c>
      <c r="E14" s="243" t="s">
        <v>94</v>
      </c>
      <c r="F14" s="243" t="s">
        <v>277</v>
      </c>
      <c r="G14" s="243" t="s">
        <v>51</v>
      </c>
      <c r="H14" s="243">
        <v>1</v>
      </c>
      <c r="I14" s="29" t="s">
        <v>157</v>
      </c>
      <c r="J14" s="18">
        <v>2</v>
      </c>
      <c r="K14" s="29" t="s">
        <v>161</v>
      </c>
      <c r="L14" s="160"/>
      <c r="M14" s="160"/>
      <c r="N14" s="114">
        <v>0</v>
      </c>
      <c r="O14" s="44">
        <f t="shared" si="1"/>
        <v>0</v>
      </c>
      <c r="P14" s="116">
        <v>0</v>
      </c>
      <c r="Q14" s="44">
        <f t="shared" si="0"/>
        <v>0</v>
      </c>
    </row>
    <row r="15" spans="1:18" s="34" customFormat="1" ht="13.5" thickBot="1">
      <c r="A15" s="253"/>
      <c r="B15" s="262"/>
      <c r="C15" s="267"/>
      <c r="D15" s="245"/>
      <c r="E15" s="245"/>
      <c r="F15" s="245"/>
      <c r="G15" s="245"/>
      <c r="H15" s="245"/>
      <c r="I15" s="29" t="s">
        <v>158</v>
      </c>
      <c r="J15" s="18">
        <v>1</v>
      </c>
      <c r="K15" s="29" t="s">
        <v>161</v>
      </c>
      <c r="L15" s="160"/>
      <c r="M15" s="160"/>
      <c r="N15" s="114">
        <v>0</v>
      </c>
      <c r="O15" s="44">
        <f t="shared" ref="O15:O17" si="5">N15*J15</f>
        <v>0</v>
      </c>
      <c r="P15" s="116">
        <v>0</v>
      </c>
      <c r="Q15" s="44">
        <f t="shared" ref="Q15:Q17" si="6">O15*(1+P15)</f>
        <v>0</v>
      </c>
    </row>
    <row r="16" spans="1:18" s="34" customFormat="1" ht="13.5" thickBot="1">
      <c r="A16" s="253"/>
      <c r="B16" s="262"/>
      <c r="C16" s="267"/>
      <c r="D16" s="245"/>
      <c r="E16" s="245"/>
      <c r="F16" s="245"/>
      <c r="G16" s="245"/>
      <c r="H16" s="245"/>
      <c r="I16" s="29" t="s">
        <v>159</v>
      </c>
      <c r="J16" s="18">
        <v>1</v>
      </c>
      <c r="K16" s="29" t="s">
        <v>161</v>
      </c>
      <c r="L16" s="160"/>
      <c r="M16" s="160"/>
      <c r="N16" s="114">
        <v>0</v>
      </c>
      <c r="O16" s="44">
        <f t="shared" si="5"/>
        <v>0</v>
      </c>
      <c r="P16" s="116">
        <v>0</v>
      </c>
      <c r="Q16" s="44">
        <f t="shared" si="6"/>
        <v>0</v>
      </c>
    </row>
    <row r="17" spans="1:17" s="34" customFormat="1" ht="13.5" thickBot="1">
      <c r="A17" s="253"/>
      <c r="B17" s="263"/>
      <c r="C17" s="268"/>
      <c r="D17" s="244"/>
      <c r="E17" s="244"/>
      <c r="F17" s="244"/>
      <c r="G17" s="244"/>
      <c r="H17" s="244"/>
      <c r="I17" s="29" t="s">
        <v>160</v>
      </c>
      <c r="J17" s="18">
        <v>1</v>
      </c>
      <c r="K17" s="29" t="s">
        <v>161</v>
      </c>
      <c r="L17" s="160"/>
      <c r="M17" s="160"/>
      <c r="N17" s="114">
        <v>0</v>
      </c>
      <c r="O17" s="44">
        <f t="shared" si="5"/>
        <v>0</v>
      </c>
      <c r="P17" s="116">
        <v>0</v>
      </c>
      <c r="Q17" s="44">
        <f t="shared" si="6"/>
        <v>0</v>
      </c>
    </row>
    <row r="18" spans="1:17" s="34" customFormat="1" ht="13.5" thickBot="1">
      <c r="A18" s="253"/>
      <c r="B18" s="249" t="s">
        <v>131</v>
      </c>
      <c r="C18" s="246" t="s">
        <v>76</v>
      </c>
      <c r="D18" s="243" t="s">
        <v>88</v>
      </c>
      <c r="E18" s="243" t="s">
        <v>74</v>
      </c>
      <c r="F18" s="243" t="s">
        <v>95</v>
      </c>
      <c r="G18" s="243" t="s">
        <v>91</v>
      </c>
      <c r="H18" s="243">
        <v>1</v>
      </c>
      <c r="I18" s="2" t="s">
        <v>116</v>
      </c>
      <c r="J18" s="33">
        <v>5</v>
      </c>
      <c r="K18" s="2" t="s">
        <v>106</v>
      </c>
      <c r="L18" s="160"/>
      <c r="M18" s="160"/>
      <c r="N18" s="114">
        <v>0</v>
      </c>
      <c r="O18" s="44">
        <f t="shared" si="1"/>
        <v>0</v>
      </c>
      <c r="P18" s="116">
        <v>0</v>
      </c>
      <c r="Q18" s="44">
        <f t="shared" si="0"/>
        <v>0</v>
      </c>
    </row>
    <row r="19" spans="1:17" s="34" customFormat="1" ht="13.5" thickBot="1">
      <c r="A19" s="253"/>
      <c r="B19" s="251"/>
      <c r="C19" s="248"/>
      <c r="D19" s="244"/>
      <c r="E19" s="244"/>
      <c r="F19" s="244"/>
      <c r="G19" s="244"/>
      <c r="H19" s="244"/>
      <c r="I19" s="2" t="s">
        <v>115</v>
      </c>
      <c r="J19" s="33">
        <v>5</v>
      </c>
      <c r="K19" s="2" t="s">
        <v>106</v>
      </c>
      <c r="L19" s="160"/>
      <c r="M19" s="160"/>
      <c r="N19" s="114">
        <v>0</v>
      </c>
      <c r="O19" s="44">
        <f t="shared" si="1"/>
        <v>0</v>
      </c>
      <c r="P19" s="116">
        <v>0</v>
      </c>
      <c r="Q19" s="44">
        <f t="shared" si="0"/>
        <v>0</v>
      </c>
    </row>
    <row r="20" spans="1:17" s="34" customFormat="1" ht="13.5" thickBot="1">
      <c r="A20" s="253"/>
      <c r="B20" s="249" t="s">
        <v>130</v>
      </c>
      <c r="C20" s="246" t="s">
        <v>76</v>
      </c>
      <c r="D20" s="243" t="s">
        <v>88</v>
      </c>
      <c r="E20" s="243" t="s">
        <v>74</v>
      </c>
      <c r="F20" s="243" t="s">
        <v>96</v>
      </c>
      <c r="G20" s="243" t="s">
        <v>91</v>
      </c>
      <c r="H20" s="243">
        <v>1</v>
      </c>
      <c r="I20" s="2" t="s">
        <v>118</v>
      </c>
      <c r="J20" s="33">
        <v>5</v>
      </c>
      <c r="K20" s="2" t="s">
        <v>106</v>
      </c>
      <c r="L20" s="160"/>
      <c r="M20" s="160"/>
      <c r="N20" s="114">
        <v>0</v>
      </c>
      <c r="O20" s="44">
        <f t="shared" si="1"/>
        <v>0</v>
      </c>
      <c r="P20" s="116">
        <v>0</v>
      </c>
      <c r="Q20" s="44">
        <f t="shared" si="0"/>
        <v>0</v>
      </c>
    </row>
    <row r="21" spans="1:17" s="34" customFormat="1" ht="13.5" thickBot="1">
      <c r="A21" s="253"/>
      <c r="B21" s="251"/>
      <c r="C21" s="248"/>
      <c r="D21" s="244"/>
      <c r="E21" s="244"/>
      <c r="F21" s="244"/>
      <c r="G21" s="244"/>
      <c r="H21" s="244"/>
      <c r="I21" s="2" t="s">
        <v>117</v>
      </c>
      <c r="J21" s="33">
        <v>5</v>
      </c>
      <c r="K21" s="2" t="s">
        <v>106</v>
      </c>
      <c r="L21" s="160"/>
      <c r="M21" s="160"/>
      <c r="N21" s="114">
        <v>0</v>
      </c>
      <c r="O21" s="44">
        <f t="shared" si="1"/>
        <v>0</v>
      </c>
      <c r="P21" s="116">
        <v>0</v>
      </c>
      <c r="Q21" s="44">
        <f t="shared" si="0"/>
        <v>0</v>
      </c>
    </row>
    <row r="22" spans="1:17" s="34" customFormat="1" ht="13.5" thickBot="1">
      <c r="A22" s="253"/>
      <c r="B22" s="249" t="s">
        <v>123</v>
      </c>
      <c r="C22" s="246" t="s">
        <v>76</v>
      </c>
      <c r="D22" s="243" t="s">
        <v>88</v>
      </c>
      <c r="E22" s="243" t="s">
        <v>74</v>
      </c>
      <c r="F22" s="243" t="s">
        <v>97</v>
      </c>
      <c r="G22" s="243" t="s">
        <v>51</v>
      </c>
      <c r="H22" s="243">
        <v>1</v>
      </c>
      <c r="I22" s="2" t="s">
        <v>52</v>
      </c>
      <c r="J22" s="33">
        <v>1</v>
      </c>
      <c r="K22" s="2" t="s">
        <v>106</v>
      </c>
      <c r="L22" s="160"/>
      <c r="M22" s="160"/>
      <c r="N22" s="114">
        <v>0</v>
      </c>
      <c r="O22" s="44">
        <f t="shared" si="1"/>
        <v>0</v>
      </c>
      <c r="P22" s="116">
        <v>0</v>
      </c>
      <c r="Q22" s="44">
        <f t="shared" si="0"/>
        <v>0</v>
      </c>
    </row>
    <row r="23" spans="1:17" s="34" customFormat="1" ht="13.5" thickBot="1">
      <c r="A23" s="253"/>
      <c r="B23" s="250"/>
      <c r="C23" s="247"/>
      <c r="D23" s="245"/>
      <c r="E23" s="245"/>
      <c r="F23" s="245"/>
      <c r="G23" s="245"/>
      <c r="H23" s="245"/>
      <c r="I23" s="2" t="s">
        <v>121</v>
      </c>
      <c r="J23" s="33">
        <v>1</v>
      </c>
      <c r="K23" s="2" t="s">
        <v>106</v>
      </c>
      <c r="L23" s="160"/>
      <c r="M23" s="160"/>
      <c r="N23" s="114">
        <v>0</v>
      </c>
      <c r="O23" s="44">
        <f t="shared" si="1"/>
        <v>0</v>
      </c>
      <c r="P23" s="116">
        <v>0</v>
      </c>
      <c r="Q23" s="44">
        <f t="shared" si="0"/>
        <v>0</v>
      </c>
    </row>
    <row r="24" spans="1:17" s="34" customFormat="1" ht="13.5" thickBot="1">
      <c r="A24" s="253"/>
      <c r="B24" s="250"/>
      <c r="C24" s="247"/>
      <c r="D24" s="245"/>
      <c r="E24" s="245"/>
      <c r="F24" s="245"/>
      <c r="G24" s="245"/>
      <c r="H24" s="245"/>
      <c r="I24" s="2" t="s">
        <v>120</v>
      </c>
      <c r="J24" s="33">
        <v>1</v>
      </c>
      <c r="K24" s="2" t="s">
        <v>106</v>
      </c>
      <c r="L24" s="160"/>
      <c r="M24" s="160"/>
      <c r="N24" s="114">
        <v>0</v>
      </c>
      <c r="O24" s="44">
        <f t="shared" si="1"/>
        <v>0</v>
      </c>
      <c r="P24" s="116">
        <v>0</v>
      </c>
      <c r="Q24" s="44">
        <f t="shared" si="0"/>
        <v>0</v>
      </c>
    </row>
    <row r="25" spans="1:17" s="34" customFormat="1" ht="13.5" thickBot="1">
      <c r="A25" s="253"/>
      <c r="B25" s="251"/>
      <c r="C25" s="248"/>
      <c r="D25" s="244"/>
      <c r="E25" s="244"/>
      <c r="F25" s="244"/>
      <c r="G25" s="244"/>
      <c r="H25" s="244"/>
      <c r="I25" s="2" t="s">
        <v>119</v>
      </c>
      <c r="J25" s="33">
        <v>1</v>
      </c>
      <c r="K25" s="2" t="s">
        <v>106</v>
      </c>
      <c r="L25" s="160"/>
      <c r="M25" s="160"/>
      <c r="N25" s="114">
        <v>0</v>
      </c>
      <c r="O25" s="44">
        <f t="shared" si="1"/>
        <v>0</v>
      </c>
      <c r="P25" s="116">
        <v>0</v>
      </c>
      <c r="Q25" s="44">
        <f t="shared" si="0"/>
        <v>0</v>
      </c>
    </row>
    <row r="26" spans="1:17" s="34" customFormat="1" ht="13.5" thickBot="1">
      <c r="A26" s="253"/>
      <c r="B26" s="32" t="s">
        <v>124</v>
      </c>
      <c r="C26" s="15" t="s">
        <v>76</v>
      </c>
      <c r="D26" s="18" t="s">
        <v>73</v>
      </c>
      <c r="E26" s="18" t="s">
        <v>94</v>
      </c>
      <c r="F26" s="18" t="s">
        <v>102</v>
      </c>
      <c r="G26" s="18" t="s">
        <v>99</v>
      </c>
      <c r="H26" s="18">
        <v>1</v>
      </c>
      <c r="I26" s="2" t="s">
        <v>103</v>
      </c>
      <c r="J26" s="33">
        <v>1</v>
      </c>
      <c r="K26" s="2" t="s">
        <v>106</v>
      </c>
      <c r="L26" s="160"/>
      <c r="M26" s="160"/>
      <c r="N26" s="114">
        <v>0</v>
      </c>
      <c r="O26" s="44">
        <f t="shared" si="1"/>
        <v>0</v>
      </c>
      <c r="P26" s="116">
        <v>0</v>
      </c>
      <c r="Q26" s="44">
        <f t="shared" si="0"/>
        <v>0</v>
      </c>
    </row>
    <row r="27" spans="1:17" s="34" customFormat="1" ht="13.5" thickBot="1">
      <c r="A27" s="253"/>
      <c r="B27" s="249" t="s">
        <v>125</v>
      </c>
      <c r="C27" s="246" t="s">
        <v>76</v>
      </c>
      <c r="D27" s="243" t="s">
        <v>73</v>
      </c>
      <c r="E27" s="243" t="s">
        <v>74</v>
      </c>
      <c r="F27" s="243" t="s">
        <v>126</v>
      </c>
      <c r="G27" s="243" t="s">
        <v>51</v>
      </c>
      <c r="H27" s="243">
        <v>1</v>
      </c>
      <c r="I27" s="2" t="s">
        <v>127</v>
      </c>
      <c r="J27" s="33">
        <v>1</v>
      </c>
      <c r="K27" s="2" t="s">
        <v>106</v>
      </c>
      <c r="L27" s="160"/>
      <c r="M27" s="160"/>
      <c r="N27" s="114">
        <v>0</v>
      </c>
      <c r="O27" s="44">
        <f t="shared" si="1"/>
        <v>0</v>
      </c>
      <c r="P27" s="116">
        <v>0</v>
      </c>
      <c r="Q27" s="44">
        <f t="shared" si="0"/>
        <v>0</v>
      </c>
    </row>
    <row r="28" spans="1:17" s="34" customFormat="1" ht="13.5" thickBot="1">
      <c r="A28" s="253"/>
      <c r="B28" s="250"/>
      <c r="C28" s="247"/>
      <c r="D28" s="245"/>
      <c r="E28" s="245"/>
      <c r="F28" s="245"/>
      <c r="G28" s="245"/>
      <c r="H28" s="245"/>
      <c r="I28" s="2" t="s">
        <v>128</v>
      </c>
      <c r="J28" s="33">
        <v>1</v>
      </c>
      <c r="K28" s="2" t="s">
        <v>106</v>
      </c>
      <c r="L28" s="160"/>
      <c r="M28" s="160"/>
      <c r="N28" s="114">
        <v>0</v>
      </c>
      <c r="O28" s="44">
        <f t="shared" si="1"/>
        <v>0</v>
      </c>
      <c r="P28" s="116">
        <v>0</v>
      </c>
      <c r="Q28" s="44">
        <f t="shared" si="0"/>
        <v>0</v>
      </c>
    </row>
    <row r="29" spans="1:17" s="34" customFormat="1" ht="26.25" thickBot="1">
      <c r="A29" s="253"/>
      <c r="B29" s="32" t="s">
        <v>162</v>
      </c>
      <c r="C29" s="15" t="s">
        <v>76</v>
      </c>
      <c r="D29" s="18" t="s">
        <v>73</v>
      </c>
      <c r="E29" s="18" t="s">
        <v>78</v>
      </c>
      <c r="F29" s="18" t="s">
        <v>98</v>
      </c>
      <c r="G29" s="18" t="s">
        <v>99</v>
      </c>
      <c r="H29" s="18">
        <v>1</v>
      </c>
      <c r="I29" s="2" t="s">
        <v>100</v>
      </c>
      <c r="J29" s="33">
        <v>1</v>
      </c>
      <c r="K29" s="2" t="s">
        <v>106</v>
      </c>
      <c r="L29" s="160"/>
      <c r="M29" s="160"/>
      <c r="N29" s="114">
        <v>0</v>
      </c>
      <c r="O29" s="44">
        <f t="shared" si="1"/>
        <v>0</v>
      </c>
      <c r="P29" s="116">
        <v>0</v>
      </c>
      <c r="Q29" s="44">
        <f t="shared" si="0"/>
        <v>0</v>
      </c>
    </row>
    <row r="30" spans="1:17" s="34" customFormat="1" ht="13.5" thickBot="1">
      <c r="A30" s="254"/>
      <c r="B30" s="32" t="s">
        <v>101</v>
      </c>
      <c r="C30" s="15" t="s">
        <v>76</v>
      </c>
      <c r="D30" s="18" t="s">
        <v>73</v>
      </c>
      <c r="E30" s="18" t="s">
        <v>94</v>
      </c>
      <c r="F30" s="18" t="s">
        <v>102</v>
      </c>
      <c r="G30" s="18" t="s">
        <v>99</v>
      </c>
      <c r="H30" s="18">
        <v>1</v>
      </c>
      <c r="I30" s="2" t="s">
        <v>103</v>
      </c>
      <c r="J30" s="33">
        <v>1</v>
      </c>
      <c r="K30" s="2" t="s">
        <v>106</v>
      </c>
      <c r="L30" s="160"/>
      <c r="M30" s="160"/>
      <c r="N30" s="114">
        <v>0</v>
      </c>
      <c r="O30" s="44">
        <f t="shared" si="1"/>
        <v>0</v>
      </c>
      <c r="P30" s="116">
        <v>0</v>
      </c>
      <c r="Q30" s="44">
        <f t="shared" ref="Q30:Q31" si="7">O30*(1+P30)</f>
        <v>0</v>
      </c>
    </row>
    <row r="31" spans="1:17" s="34" customFormat="1" ht="28.5" customHeight="1" thickBot="1">
      <c r="A31" s="270" t="s">
        <v>63</v>
      </c>
      <c r="B31" s="258" t="s">
        <v>133</v>
      </c>
      <c r="C31" s="255" t="s">
        <v>76</v>
      </c>
      <c r="D31" s="264" t="s">
        <v>73</v>
      </c>
      <c r="E31" s="264" t="s">
        <v>74</v>
      </c>
      <c r="F31" s="264" t="s">
        <v>75</v>
      </c>
      <c r="G31" s="264" t="s">
        <v>283</v>
      </c>
      <c r="H31" s="264">
        <v>1</v>
      </c>
      <c r="I31" s="2" t="s">
        <v>288</v>
      </c>
      <c r="J31" s="33">
        <v>1</v>
      </c>
      <c r="K31" s="2" t="s">
        <v>106</v>
      </c>
      <c r="L31" s="160"/>
      <c r="M31" s="160"/>
      <c r="N31" s="114">
        <v>0</v>
      </c>
      <c r="O31" s="44">
        <f>N31*J31</f>
        <v>0</v>
      </c>
      <c r="P31" s="116">
        <v>0</v>
      </c>
      <c r="Q31" s="44">
        <f t="shared" si="7"/>
        <v>0</v>
      </c>
    </row>
    <row r="32" spans="1:17" s="34" customFormat="1" ht="31.5" customHeight="1" thickBot="1">
      <c r="A32" s="271"/>
      <c r="B32" s="260"/>
      <c r="C32" s="257"/>
      <c r="D32" s="265"/>
      <c r="E32" s="265"/>
      <c r="F32" s="265"/>
      <c r="G32" s="265"/>
      <c r="H32" s="265"/>
      <c r="I32" s="2" t="s">
        <v>287</v>
      </c>
      <c r="J32" s="33">
        <v>1</v>
      </c>
      <c r="K32" s="2" t="s">
        <v>106</v>
      </c>
      <c r="L32" s="160"/>
      <c r="M32" s="160"/>
      <c r="N32" s="114">
        <v>0</v>
      </c>
      <c r="O32" s="44">
        <f>N32*J32</f>
        <v>0</v>
      </c>
      <c r="P32" s="116">
        <v>0</v>
      </c>
      <c r="Q32" s="44">
        <f t="shared" ref="Q32:Q59" si="8">O32*(1+P32)</f>
        <v>0</v>
      </c>
    </row>
    <row r="33" spans="1:17" s="34" customFormat="1" ht="39" customHeight="1" thickBot="1">
      <c r="A33" s="271"/>
      <c r="B33" s="258" t="s">
        <v>134</v>
      </c>
      <c r="C33" s="255" t="s">
        <v>76</v>
      </c>
      <c r="D33" s="264" t="s">
        <v>73</v>
      </c>
      <c r="E33" s="264" t="s">
        <v>74</v>
      </c>
      <c r="F33" s="264" t="s">
        <v>75</v>
      </c>
      <c r="G33" s="264" t="s">
        <v>283</v>
      </c>
      <c r="H33" s="264">
        <v>1</v>
      </c>
      <c r="I33" s="2" t="s">
        <v>288</v>
      </c>
      <c r="J33" s="13">
        <v>1</v>
      </c>
      <c r="K33" s="2" t="s">
        <v>106</v>
      </c>
      <c r="L33" s="160"/>
      <c r="M33" s="160"/>
      <c r="N33" s="114">
        <v>0</v>
      </c>
      <c r="O33" s="44">
        <f t="shared" ref="O33:O59" si="9">N33*J33</f>
        <v>0</v>
      </c>
      <c r="P33" s="116">
        <v>0</v>
      </c>
      <c r="Q33" s="44">
        <f t="shared" si="8"/>
        <v>0</v>
      </c>
    </row>
    <row r="34" spans="1:17" s="34" customFormat="1" ht="13.5" thickBot="1">
      <c r="A34" s="271"/>
      <c r="B34" s="260"/>
      <c r="C34" s="257"/>
      <c r="D34" s="265"/>
      <c r="E34" s="265"/>
      <c r="F34" s="265"/>
      <c r="G34" s="265"/>
      <c r="H34" s="265"/>
      <c r="I34" s="2" t="s">
        <v>287</v>
      </c>
      <c r="J34" s="13">
        <v>1</v>
      </c>
      <c r="K34" s="2" t="s">
        <v>106</v>
      </c>
      <c r="L34" s="160"/>
      <c r="M34" s="160"/>
      <c r="N34" s="114">
        <v>0</v>
      </c>
      <c r="O34" s="44">
        <f t="shared" si="9"/>
        <v>0</v>
      </c>
      <c r="P34" s="116">
        <v>0</v>
      </c>
      <c r="Q34" s="44">
        <f t="shared" si="8"/>
        <v>0</v>
      </c>
    </row>
    <row r="35" spans="1:17" s="34" customFormat="1" ht="13.5" thickBot="1">
      <c r="A35" s="271"/>
      <c r="B35" s="258" t="s">
        <v>135</v>
      </c>
      <c r="C35" s="255" t="s">
        <v>76</v>
      </c>
      <c r="D35" s="264" t="s">
        <v>73</v>
      </c>
      <c r="E35" s="264" t="s">
        <v>74</v>
      </c>
      <c r="F35" s="264" t="s">
        <v>75</v>
      </c>
      <c r="G35" s="264" t="s">
        <v>283</v>
      </c>
      <c r="H35" s="264">
        <v>1</v>
      </c>
      <c r="I35" s="2" t="s">
        <v>288</v>
      </c>
      <c r="J35" s="13">
        <v>1</v>
      </c>
      <c r="K35" s="2" t="s">
        <v>106</v>
      </c>
      <c r="L35" s="160"/>
      <c r="M35" s="160"/>
      <c r="N35" s="114">
        <v>0</v>
      </c>
      <c r="O35" s="44">
        <f t="shared" si="9"/>
        <v>0</v>
      </c>
      <c r="P35" s="116">
        <v>0</v>
      </c>
      <c r="Q35" s="44">
        <f t="shared" si="8"/>
        <v>0</v>
      </c>
    </row>
    <row r="36" spans="1:17" s="34" customFormat="1" ht="36.75" customHeight="1" thickBot="1">
      <c r="A36" s="271"/>
      <c r="B36" s="260"/>
      <c r="C36" s="257"/>
      <c r="D36" s="265"/>
      <c r="E36" s="265"/>
      <c r="F36" s="265"/>
      <c r="G36" s="265"/>
      <c r="H36" s="265"/>
      <c r="I36" s="2" t="s">
        <v>287</v>
      </c>
      <c r="J36" s="13">
        <v>1</v>
      </c>
      <c r="K36" s="2" t="s">
        <v>106</v>
      </c>
      <c r="L36" s="160"/>
      <c r="M36" s="160"/>
      <c r="N36" s="114">
        <v>0</v>
      </c>
      <c r="O36" s="44">
        <f t="shared" si="9"/>
        <v>0</v>
      </c>
      <c r="P36" s="116">
        <v>0</v>
      </c>
      <c r="Q36" s="44">
        <f t="shared" si="8"/>
        <v>0</v>
      </c>
    </row>
    <row r="37" spans="1:17" s="34" customFormat="1" ht="13.5" thickBot="1">
      <c r="A37" s="271"/>
      <c r="B37" s="258" t="s">
        <v>136</v>
      </c>
      <c r="C37" s="255" t="s">
        <v>76</v>
      </c>
      <c r="D37" s="264" t="s">
        <v>73</v>
      </c>
      <c r="E37" s="264" t="s">
        <v>74</v>
      </c>
      <c r="F37" s="264" t="s">
        <v>146</v>
      </c>
      <c r="G37" s="264" t="s">
        <v>284</v>
      </c>
      <c r="H37" s="264">
        <v>1</v>
      </c>
      <c r="I37" s="2" t="s">
        <v>292</v>
      </c>
      <c r="J37" s="13">
        <v>1</v>
      </c>
      <c r="K37" s="2" t="s">
        <v>106</v>
      </c>
      <c r="L37" s="160"/>
      <c r="M37" s="160"/>
      <c r="N37" s="114">
        <v>0</v>
      </c>
      <c r="O37" s="44">
        <f t="shared" si="9"/>
        <v>0</v>
      </c>
      <c r="P37" s="116">
        <v>0</v>
      </c>
      <c r="Q37" s="44">
        <f t="shared" si="8"/>
        <v>0</v>
      </c>
    </row>
    <row r="38" spans="1:17" s="34" customFormat="1" ht="13.5" thickBot="1">
      <c r="A38" s="271"/>
      <c r="B38" s="259"/>
      <c r="C38" s="256"/>
      <c r="D38" s="269"/>
      <c r="E38" s="269"/>
      <c r="F38" s="269"/>
      <c r="G38" s="269"/>
      <c r="H38" s="269"/>
      <c r="I38" s="2" t="s">
        <v>291</v>
      </c>
      <c r="J38" s="13">
        <v>1</v>
      </c>
      <c r="K38" s="2" t="s">
        <v>307</v>
      </c>
      <c r="L38" s="160"/>
      <c r="M38" s="160"/>
      <c r="N38" s="114">
        <v>0</v>
      </c>
      <c r="O38" s="44">
        <f t="shared" si="9"/>
        <v>0</v>
      </c>
      <c r="P38" s="116">
        <v>0</v>
      </c>
      <c r="Q38" s="44">
        <f t="shared" si="8"/>
        <v>0</v>
      </c>
    </row>
    <row r="39" spans="1:17" s="34" customFormat="1" ht="32.25" customHeight="1" thickBot="1">
      <c r="A39" s="271"/>
      <c r="B39" s="259"/>
      <c r="C39" s="256"/>
      <c r="D39" s="269"/>
      <c r="E39" s="269"/>
      <c r="F39" s="269"/>
      <c r="G39" s="269"/>
      <c r="H39" s="269"/>
      <c r="I39" s="2" t="s">
        <v>290</v>
      </c>
      <c r="J39" s="13">
        <v>1</v>
      </c>
      <c r="K39" s="2" t="s">
        <v>106</v>
      </c>
      <c r="L39" s="160"/>
      <c r="M39" s="160"/>
      <c r="N39" s="114">
        <v>0</v>
      </c>
      <c r="O39" s="44">
        <f t="shared" si="9"/>
        <v>0</v>
      </c>
      <c r="P39" s="116">
        <v>0</v>
      </c>
      <c r="Q39" s="44">
        <f t="shared" si="8"/>
        <v>0</v>
      </c>
    </row>
    <row r="40" spans="1:17" s="34" customFormat="1" ht="13.5" thickBot="1">
      <c r="A40" s="271"/>
      <c r="B40" s="260"/>
      <c r="C40" s="257"/>
      <c r="D40" s="265"/>
      <c r="E40" s="265"/>
      <c r="F40" s="265"/>
      <c r="G40" s="265"/>
      <c r="H40" s="265"/>
      <c r="I40" s="2" t="s">
        <v>289</v>
      </c>
      <c r="J40" s="13">
        <v>1</v>
      </c>
      <c r="K40" s="2" t="s">
        <v>307</v>
      </c>
      <c r="L40" s="160"/>
      <c r="M40" s="160"/>
      <c r="N40" s="114">
        <v>0</v>
      </c>
      <c r="O40" s="44">
        <f t="shared" si="9"/>
        <v>0</v>
      </c>
      <c r="P40" s="116">
        <v>0</v>
      </c>
      <c r="Q40" s="44">
        <f t="shared" si="8"/>
        <v>0</v>
      </c>
    </row>
    <row r="41" spans="1:17" s="34" customFormat="1" ht="13.5" thickBot="1">
      <c r="A41" s="271"/>
      <c r="B41" s="258" t="s">
        <v>137</v>
      </c>
      <c r="C41" s="255" t="s">
        <v>76</v>
      </c>
      <c r="D41" s="264" t="s">
        <v>73</v>
      </c>
      <c r="E41" s="264" t="s">
        <v>74</v>
      </c>
      <c r="F41" s="264" t="s">
        <v>146</v>
      </c>
      <c r="G41" s="264" t="s">
        <v>284</v>
      </c>
      <c r="H41" s="264">
        <v>2</v>
      </c>
      <c r="I41" s="2" t="s">
        <v>292</v>
      </c>
      <c r="J41" s="13">
        <v>2</v>
      </c>
      <c r="K41" s="2" t="s">
        <v>106</v>
      </c>
      <c r="L41" s="160"/>
      <c r="M41" s="160"/>
      <c r="N41" s="114">
        <v>0</v>
      </c>
      <c r="O41" s="44">
        <f t="shared" si="9"/>
        <v>0</v>
      </c>
      <c r="P41" s="116">
        <v>0</v>
      </c>
      <c r="Q41" s="44">
        <f t="shared" si="8"/>
        <v>0</v>
      </c>
    </row>
    <row r="42" spans="1:17" s="34" customFormat="1" ht="13.5" thickBot="1">
      <c r="A42" s="271"/>
      <c r="B42" s="259"/>
      <c r="C42" s="256"/>
      <c r="D42" s="269"/>
      <c r="E42" s="269"/>
      <c r="F42" s="269"/>
      <c r="G42" s="269"/>
      <c r="H42" s="269"/>
      <c r="I42" s="2" t="s">
        <v>291</v>
      </c>
      <c r="J42" s="13">
        <v>2</v>
      </c>
      <c r="K42" s="2" t="s">
        <v>307</v>
      </c>
      <c r="L42" s="160"/>
      <c r="M42" s="160"/>
      <c r="N42" s="114">
        <v>0</v>
      </c>
      <c r="O42" s="44">
        <f t="shared" si="9"/>
        <v>0</v>
      </c>
      <c r="P42" s="116">
        <v>0</v>
      </c>
      <c r="Q42" s="44">
        <f t="shared" si="8"/>
        <v>0</v>
      </c>
    </row>
    <row r="43" spans="1:17" s="34" customFormat="1" ht="13.5" thickBot="1">
      <c r="A43" s="271"/>
      <c r="B43" s="259"/>
      <c r="C43" s="256"/>
      <c r="D43" s="269"/>
      <c r="E43" s="269"/>
      <c r="F43" s="269"/>
      <c r="G43" s="269"/>
      <c r="H43" s="269"/>
      <c r="I43" s="2" t="s">
        <v>290</v>
      </c>
      <c r="J43" s="13">
        <v>2</v>
      </c>
      <c r="K43" s="2" t="s">
        <v>106</v>
      </c>
      <c r="L43" s="160"/>
      <c r="M43" s="160"/>
      <c r="N43" s="114">
        <v>0</v>
      </c>
      <c r="O43" s="44">
        <f t="shared" si="9"/>
        <v>0</v>
      </c>
      <c r="P43" s="116">
        <v>0</v>
      </c>
      <c r="Q43" s="44">
        <f t="shared" si="8"/>
        <v>0</v>
      </c>
    </row>
    <row r="44" spans="1:17" s="34" customFormat="1" ht="13.5" thickBot="1">
      <c r="A44" s="271"/>
      <c r="B44" s="260"/>
      <c r="C44" s="257"/>
      <c r="D44" s="265"/>
      <c r="E44" s="265"/>
      <c r="F44" s="265"/>
      <c r="G44" s="265"/>
      <c r="H44" s="265"/>
      <c r="I44" s="2" t="s">
        <v>289</v>
      </c>
      <c r="J44" s="13">
        <v>2</v>
      </c>
      <c r="K44" s="2" t="s">
        <v>307</v>
      </c>
      <c r="L44" s="160"/>
      <c r="M44" s="160"/>
      <c r="N44" s="114">
        <v>0</v>
      </c>
      <c r="O44" s="44">
        <f t="shared" si="9"/>
        <v>0</v>
      </c>
      <c r="P44" s="116">
        <v>0</v>
      </c>
      <c r="Q44" s="44">
        <f t="shared" si="8"/>
        <v>0</v>
      </c>
    </row>
    <row r="45" spans="1:17" s="34" customFormat="1" ht="13.5" thickBot="1">
      <c r="A45" s="271"/>
      <c r="B45" s="258" t="s">
        <v>135</v>
      </c>
      <c r="C45" s="255" t="s">
        <v>76</v>
      </c>
      <c r="D45" s="264" t="s">
        <v>73</v>
      </c>
      <c r="E45" s="264" t="s">
        <v>74</v>
      </c>
      <c r="F45" s="264" t="s">
        <v>147</v>
      </c>
      <c r="G45" s="264" t="s">
        <v>284</v>
      </c>
      <c r="H45" s="264">
        <v>1</v>
      </c>
      <c r="I45" s="2" t="s">
        <v>292</v>
      </c>
      <c r="J45" s="13">
        <v>1</v>
      </c>
      <c r="K45" s="2" t="s">
        <v>106</v>
      </c>
      <c r="L45" s="160"/>
      <c r="M45" s="160"/>
      <c r="N45" s="114">
        <v>0</v>
      </c>
      <c r="O45" s="44">
        <f t="shared" si="9"/>
        <v>0</v>
      </c>
      <c r="P45" s="116">
        <v>0</v>
      </c>
      <c r="Q45" s="44">
        <f t="shared" si="8"/>
        <v>0</v>
      </c>
    </row>
    <row r="46" spans="1:17" s="34" customFormat="1" ht="13.5" thickBot="1">
      <c r="A46" s="271"/>
      <c r="B46" s="259"/>
      <c r="C46" s="256"/>
      <c r="D46" s="269"/>
      <c r="E46" s="269"/>
      <c r="F46" s="269"/>
      <c r="G46" s="269"/>
      <c r="H46" s="269"/>
      <c r="I46" s="2" t="s">
        <v>291</v>
      </c>
      <c r="J46" s="13">
        <v>1</v>
      </c>
      <c r="K46" s="2" t="s">
        <v>307</v>
      </c>
      <c r="L46" s="160"/>
      <c r="M46" s="160"/>
      <c r="N46" s="114">
        <v>0</v>
      </c>
      <c r="O46" s="44">
        <f t="shared" si="9"/>
        <v>0</v>
      </c>
      <c r="P46" s="116">
        <v>0</v>
      </c>
      <c r="Q46" s="44">
        <f t="shared" si="8"/>
        <v>0</v>
      </c>
    </row>
    <row r="47" spans="1:17" s="34" customFormat="1" ht="13.5" thickBot="1">
      <c r="A47" s="271"/>
      <c r="B47" s="259"/>
      <c r="C47" s="256"/>
      <c r="D47" s="269"/>
      <c r="E47" s="269"/>
      <c r="F47" s="269"/>
      <c r="G47" s="269"/>
      <c r="H47" s="269"/>
      <c r="I47" s="2" t="s">
        <v>290</v>
      </c>
      <c r="J47" s="13">
        <v>1</v>
      </c>
      <c r="K47" s="2" t="s">
        <v>106</v>
      </c>
      <c r="L47" s="160"/>
      <c r="M47" s="160"/>
      <c r="N47" s="114">
        <v>0</v>
      </c>
      <c r="O47" s="44">
        <f t="shared" si="9"/>
        <v>0</v>
      </c>
      <c r="P47" s="116">
        <v>0</v>
      </c>
      <c r="Q47" s="44">
        <f t="shared" si="8"/>
        <v>0</v>
      </c>
    </row>
    <row r="48" spans="1:17" s="34" customFormat="1" ht="13.5" thickBot="1">
      <c r="A48" s="271"/>
      <c r="B48" s="260"/>
      <c r="C48" s="257"/>
      <c r="D48" s="265"/>
      <c r="E48" s="265"/>
      <c r="F48" s="265"/>
      <c r="G48" s="265"/>
      <c r="H48" s="265"/>
      <c r="I48" s="2" t="s">
        <v>289</v>
      </c>
      <c r="J48" s="13">
        <v>1</v>
      </c>
      <c r="K48" s="2" t="s">
        <v>307</v>
      </c>
      <c r="L48" s="160"/>
      <c r="M48" s="160"/>
      <c r="N48" s="114">
        <v>0</v>
      </c>
      <c r="O48" s="44">
        <f t="shared" si="9"/>
        <v>0</v>
      </c>
      <c r="P48" s="116">
        <v>0</v>
      </c>
      <c r="Q48" s="44">
        <f t="shared" si="8"/>
        <v>0</v>
      </c>
    </row>
    <row r="49" spans="1:17" s="34" customFormat="1" ht="13.5" thickBot="1">
      <c r="A49" s="271"/>
      <c r="B49" s="258" t="s">
        <v>138</v>
      </c>
      <c r="C49" s="255" t="s">
        <v>76</v>
      </c>
      <c r="D49" s="264" t="s">
        <v>73</v>
      </c>
      <c r="E49" s="264" t="s">
        <v>74</v>
      </c>
      <c r="F49" s="264" t="s">
        <v>148</v>
      </c>
      <c r="G49" s="264" t="s">
        <v>284</v>
      </c>
      <c r="H49" s="264">
        <v>1</v>
      </c>
      <c r="I49" s="2" t="s">
        <v>292</v>
      </c>
      <c r="J49" s="13">
        <v>1</v>
      </c>
      <c r="K49" s="2" t="s">
        <v>106</v>
      </c>
      <c r="L49" s="160"/>
      <c r="M49" s="160"/>
      <c r="N49" s="114">
        <v>0</v>
      </c>
      <c r="O49" s="44">
        <f t="shared" si="9"/>
        <v>0</v>
      </c>
      <c r="P49" s="116">
        <v>0</v>
      </c>
      <c r="Q49" s="44">
        <f t="shared" si="8"/>
        <v>0</v>
      </c>
    </row>
    <row r="50" spans="1:17" s="34" customFormat="1" ht="13.5" thickBot="1">
      <c r="A50" s="271"/>
      <c r="B50" s="259"/>
      <c r="C50" s="256"/>
      <c r="D50" s="269"/>
      <c r="E50" s="269"/>
      <c r="F50" s="269"/>
      <c r="G50" s="269"/>
      <c r="H50" s="269"/>
      <c r="I50" s="2" t="s">
        <v>291</v>
      </c>
      <c r="J50" s="13">
        <v>1</v>
      </c>
      <c r="K50" s="2" t="s">
        <v>307</v>
      </c>
      <c r="L50" s="160"/>
      <c r="M50" s="160"/>
      <c r="N50" s="114">
        <v>0</v>
      </c>
      <c r="O50" s="44">
        <f t="shared" si="9"/>
        <v>0</v>
      </c>
      <c r="P50" s="116">
        <v>0</v>
      </c>
      <c r="Q50" s="44">
        <f t="shared" si="8"/>
        <v>0</v>
      </c>
    </row>
    <row r="51" spans="1:17" s="34" customFormat="1" ht="13.5" thickBot="1">
      <c r="A51" s="271"/>
      <c r="B51" s="259"/>
      <c r="C51" s="256"/>
      <c r="D51" s="269"/>
      <c r="E51" s="269"/>
      <c r="F51" s="269"/>
      <c r="G51" s="269"/>
      <c r="H51" s="269"/>
      <c r="I51" s="2" t="s">
        <v>290</v>
      </c>
      <c r="J51" s="13">
        <v>1</v>
      </c>
      <c r="K51" s="2" t="s">
        <v>106</v>
      </c>
      <c r="L51" s="160"/>
      <c r="M51" s="160"/>
      <c r="N51" s="114">
        <v>0</v>
      </c>
      <c r="O51" s="44">
        <f t="shared" si="9"/>
        <v>0</v>
      </c>
      <c r="P51" s="116">
        <v>0</v>
      </c>
      <c r="Q51" s="44">
        <f t="shared" si="8"/>
        <v>0</v>
      </c>
    </row>
    <row r="52" spans="1:17" s="34" customFormat="1" ht="13.5" thickBot="1">
      <c r="A52" s="271"/>
      <c r="B52" s="260"/>
      <c r="C52" s="257"/>
      <c r="D52" s="265"/>
      <c r="E52" s="265"/>
      <c r="F52" s="265"/>
      <c r="G52" s="265"/>
      <c r="H52" s="265"/>
      <c r="I52" s="2" t="s">
        <v>289</v>
      </c>
      <c r="J52" s="13">
        <v>1</v>
      </c>
      <c r="K52" s="2" t="s">
        <v>307</v>
      </c>
      <c r="L52" s="160"/>
      <c r="M52" s="160"/>
      <c r="N52" s="114">
        <v>0</v>
      </c>
      <c r="O52" s="44">
        <f t="shared" si="9"/>
        <v>0</v>
      </c>
      <c r="P52" s="116">
        <v>0</v>
      </c>
      <c r="Q52" s="44">
        <f t="shared" si="8"/>
        <v>0</v>
      </c>
    </row>
    <row r="53" spans="1:17" s="34" customFormat="1" ht="13.5" thickBot="1">
      <c r="A53" s="271"/>
      <c r="B53" s="258" t="s">
        <v>139</v>
      </c>
      <c r="C53" s="255" t="s">
        <v>76</v>
      </c>
      <c r="D53" s="264" t="s">
        <v>145</v>
      </c>
      <c r="E53" s="264" t="s">
        <v>74</v>
      </c>
      <c r="F53" s="264" t="s">
        <v>149</v>
      </c>
      <c r="G53" s="264" t="s">
        <v>50</v>
      </c>
      <c r="H53" s="264">
        <v>1</v>
      </c>
      <c r="I53" s="2" t="s">
        <v>298</v>
      </c>
      <c r="J53" s="13">
        <v>1</v>
      </c>
      <c r="K53" s="2" t="s">
        <v>106</v>
      </c>
      <c r="L53" s="160"/>
      <c r="M53" s="160"/>
      <c r="N53" s="114">
        <v>0</v>
      </c>
      <c r="O53" s="44">
        <f t="shared" si="9"/>
        <v>0</v>
      </c>
      <c r="P53" s="116">
        <v>0</v>
      </c>
      <c r="Q53" s="44">
        <f t="shared" si="8"/>
        <v>0</v>
      </c>
    </row>
    <row r="54" spans="1:17" s="34" customFormat="1" ht="13.5" thickBot="1">
      <c r="A54" s="271"/>
      <c r="B54" s="259"/>
      <c r="C54" s="256"/>
      <c r="D54" s="269"/>
      <c r="E54" s="269"/>
      <c r="F54" s="269"/>
      <c r="G54" s="269"/>
      <c r="H54" s="269"/>
      <c r="I54" s="2" t="s">
        <v>297</v>
      </c>
      <c r="J54" s="13">
        <v>1</v>
      </c>
      <c r="K54" s="2" t="s">
        <v>106</v>
      </c>
      <c r="L54" s="160"/>
      <c r="M54" s="160"/>
      <c r="N54" s="114">
        <v>0</v>
      </c>
      <c r="O54" s="44">
        <f t="shared" si="9"/>
        <v>0</v>
      </c>
      <c r="P54" s="116">
        <v>0</v>
      </c>
      <c r="Q54" s="44">
        <f t="shared" si="8"/>
        <v>0</v>
      </c>
    </row>
    <row r="55" spans="1:17" s="34" customFormat="1" ht="13.5" thickBot="1">
      <c r="A55" s="271"/>
      <c r="B55" s="259"/>
      <c r="C55" s="256"/>
      <c r="D55" s="269"/>
      <c r="E55" s="269"/>
      <c r="F55" s="269"/>
      <c r="G55" s="269"/>
      <c r="H55" s="269"/>
      <c r="I55" s="2" t="s">
        <v>296</v>
      </c>
      <c r="J55" s="13">
        <v>1</v>
      </c>
      <c r="K55" s="2" t="s">
        <v>106</v>
      </c>
      <c r="L55" s="160"/>
      <c r="M55" s="160"/>
      <c r="N55" s="114">
        <v>0</v>
      </c>
      <c r="O55" s="44">
        <f t="shared" si="9"/>
        <v>0</v>
      </c>
      <c r="P55" s="116">
        <v>0</v>
      </c>
      <c r="Q55" s="44">
        <f t="shared" si="8"/>
        <v>0</v>
      </c>
    </row>
    <row r="56" spans="1:17" s="34" customFormat="1" ht="13.5" thickBot="1">
      <c r="A56" s="271"/>
      <c r="B56" s="259"/>
      <c r="C56" s="256"/>
      <c r="D56" s="269"/>
      <c r="E56" s="269"/>
      <c r="F56" s="269"/>
      <c r="G56" s="269"/>
      <c r="H56" s="269"/>
      <c r="I56" s="2" t="s">
        <v>295</v>
      </c>
      <c r="J56" s="13">
        <v>1</v>
      </c>
      <c r="K56" s="2" t="s">
        <v>106</v>
      </c>
      <c r="L56" s="160"/>
      <c r="M56" s="160"/>
      <c r="N56" s="114">
        <v>0</v>
      </c>
      <c r="O56" s="44">
        <f t="shared" si="9"/>
        <v>0</v>
      </c>
      <c r="P56" s="116">
        <v>0</v>
      </c>
      <c r="Q56" s="44">
        <f t="shared" si="8"/>
        <v>0</v>
      </c>
    </row>
    <row r="57" spans="1:17" s="34" customFormat="1" ht="13.5" thickBot="1">
      <c r="A57" s="271"/>
      <c r="B57" s="259"/>
      <c r="C57" s="256"/>
      <c r="D57" s="269"/>
      <c r="E57" s="269"/>
      <c r="F57" s="269"/>
      <c r="G57" s="269"/>
      <c r="H57" s="269"/>
      <c r="I57" s="2" t="s">
        <v>294</v>
      </c>
      <c r="J57" s="13">
        <v>1</v>
      </c>
      <c r="K57" s="2" t="s">
        <v>106</v>
      </c>
      <c r="L57" s="160"/>
      <c r="M57" s="160"/>
      <c r="N57" s="114">
        <v>0</v>
      </c>
      <c r="O57" s="44">
        <f t="shared" si="9"/>
        <v>0</v>
      </c>
      <c r="P57" s="116">
        <v>0</v>
      </c>
      <c r="Q57" s="44">
        <f t="shared" si="8"/>
        <v>0</v>
      </c>
    </row>
    <row r="58" spans="1:17" s="34" customFormat="1" ht="13.5" thickBot="1">
      <c r="A58" s="271"/>
      <c r="B58" s="260"/>
      <c r="C58" s="257"/>
      <c r="D58" s="265"/>
      <c r="E58" s="265"/>
      <c r="F58" s="265"/>
      <c r="G58" s="265"/>
      <c r="H58" s="265"/>
      <c r="I58" s="2" t="s">
        <v>293</v>
      </c>
      <c r="J58" s="13">
        <v>1</v>
      </c>
      <c r="K58" s="2" t="s">
        <v>106</v>
      </c>
      <c r="L58" s="160"/>
      <c r="M58" s="160"/>
      <c r="N58" s="114">
        <v>0</v>
      </c>
      <c r="O58" s="44">
        <f t="shared" si="9"/>
        <v>0</v>
      </c>
      <c r="P58" s="116">
        <v>0</v>
      </c>
      <c r="Q58" s="44">
        <f t="shared" si="8"/>
        <v>0</v>
      </c>
    </row>
    <row r="59" spans="1:17" s="34" customFormat="1" ht="39" thickBot="1">
      <c r="A59" s="271"/>
      <c r="B59" s="159" t="s">
        <v>140</v>
      </c>
      <c r="C59" s="157" t="s">
        <v>76</v>
      </c>
      <c r="D59" s="156" t="s">
        <v>77</v>
      </c>
      <c r="E59" s="156" t="s">
        <v>78</v>
      </c>
      <c r="F59" s="156" t="s">
        <v>79</v>
      </c>
      <c r="G59" s="156" t="s">
        <v>51</v>
      </c>
      <c r="H59" s="156">
        <v>1</v>
      </c>
      <c r="I59" s="2" t="s">
        <v>285</v>
      </c>
      <c r="J59" s="13">
        <v>1</v>
      </c>
      <c r="K59" s="2" t="s">
        <v>106</v>
      </c>
      <c r="L59" s="160"/>
      <c r="M59" s="160"/>
      <c r="N59" s="114">
        <v>0</v>
      </c>
      <c r="O59" s="44">
        <f t="shared" si="9"/>
        <v>0</v>
      </c>
      <c r="P59" s="116">
        <v>0</v>
      </c>
      <c r="Q59" s="44">
        <f t="shared" si="8"/>
        <v>0</v>
      </c>
    </row>
    <row r="60" spans="1:17" s="34" customFormat="1" ht="29.25" customHeight="1" thickBot="1">
      <c r="A60" s="271"/>
      <c r="B60" s="258" t="s">
        <v>141</v>
      </c>
      <c r="C60" s="255" t="s">
        <v>76</v>
      </c>
      <c r="D60" s="264" t="s">
        <v>80</v>
      </c>
      <c r="E60" s="264" t="s">
        <v>81</v>
      </c>
      <c r="F60" s="264" t="s">
        <v>82</v>
      </c>
      <c r="G60" s="264" t="s">
        <v>53</v>
      </c>
      <c r="H60" s="264">
        <v>1</v>
      </c>
      <c r="I60" s="2" t="s">
        <v>300</v>
      </c>
      <c r="J60" s="13">
        <v>1</v>
      </c>
      <c r="K60" s="2" t="s">
        <v>106</v>
      </c>
      <c r="L60" s="160"/>
      <c r="M60" s="160"/>
      <c r="N60" s="114">
        <v>0</v>
      </c>
      <c r="O60" s="44">
        <f t="shared" ref="O60" si="10">N60*J60</f>
        <v>0</v>
      </c>
      <c r="P60" s="116">
        <v>0</v>
      </c>
      <c r="Q60" s="44">
        <f t="shared" ref="Q60" si="11">O60*(1+P60)</f>
        <v>0</v>
      </c>
    </row>
    <row r="61" spans="1:17" s="34" customFormat="1" ht="37.5" customHeight="1" thickBot="1">
      <c r="A61" s="271"/>
      <c r="B61" s="260"/>
      <c r="C61" s="257"/>
      <c r="D61" s="265"/>
      <c r="E61" s="265"/>
      <c r="F61" s="265"/>
      <c r="G61" s="265"/>
      <c r="H61" s="265"/>
      <c r="I61" s="2" t="s">
        <v>299</v>
      </c>
      <c r="J61" s="13">
        <v>1</v>
      </c>
      <c r="K61" s="2" t="s">
        <v>106</v>
      </c>
      <c r="L61" s="160"/>
      <c r="M61" s="160"/>
      <c r="N61" s="114">
        <v>0</v>
      </c>
      <c r="O61" s="44">
        <f t="shared" ref="O61:O70" si="12">N61*J61</f>
        <v>0</v>
      </c>
      <c r="P61" s="116">
        <v>0</v>
      </c>
      <c r="Q61" s="44">
        <f t="shared" ref="Q61:Q70" si="13">O61*(1+P61)</f>
        <v>0</v>
      </c>
    </row>
    <row r="62" spans="1:17" s="34" customFormat="1" ht="13.5" thickBot="1">
      <c r="A62" s="271"/>
      <c r="B62" s="258" t="s">
        <v>142</v>
      </c>
      <c r="C62" s="255" t="s">
        <v>83</v>
      </c>
      <c r="D62" s="264" t="s">
        <v>73</v>
      </c>
      <c r="E62" s="264" t="s">
        <v>74</v>
      </c>
      <c r="F62" s="264" t="s">
        <v>84</v>
      </c>
      <c r="G62" s="264" t="s">
        <v>53</v>
      </c>
      <c r="H62" s="264">
        <v>1</v>
      </c>
      <c r="I62" s="2" t="s">
        <v>309</v>
      </c>
      <c r="J62" s="13">
        <v>1</v>
      </c>
      <c r="K62" s="2" t="s">
        <v>106</v>
      </c>
      <c r="L62" s="160"/>
      <c r="M62" s="160"/>
      <c r="N62" s="114">
        <v>0</v>
      </c>
      <c r="O62" s="44">
        <f t="shared" si="12"/>
        <v>0</v>
      </c>
      <c r="P62" s="116">
        <v>0</v>
      </c>
      <c r="Q62" s="44">
        <f t="shared" si="13"/>
        <v>0</v>
      </c>
    </row>
    <row r="63" spans="1:17" s="34" customFormat="1" ht="13.5" thickBot="1">
      <c r="A63" s="271"/>
      <c r="B63" s="260"/>
      <c r="C63" s="257"/>
      <c r="D63" s="265"/>
      <c r="E63" s="265"/>
      <c r="F63" s="265"/>
      <c r="G63" s="265"/>
      <c r="H63" s="265"/>
      <c r="I63" s="2" t="s">
        <v>308</v>
      </c>
      <c r="J63" s="13">
        <v>1</v>
      </c>
      <c r="K63" s="2" t="s">
        <v>106</v>
      </c>
      <c r="L63" s="160"/>
      <c r="M63" s="160"/>
      <c r="N63" s="114">
        <v>0</v>
      </c>
      <c r="O63" s="44">
        <f t="shared" si="12"/>
        <v>0</v>
      </c>
      <c r="P63" s="116">
        <v>0</v>
      </c>
      <c r="Q63" s="44">
        <f t="shared" si="13"/>
        <v>0</v>
      </c>
    </row>
    <row r="64" spans="1:17" s="34" customFormat="1" ht="51.75" thickBot="1">
      <c r="A64" s="271"/>
      <c r="B64" s="159" t="s">
        <v>143</v>
      </c>
      <c r="C64" s="157" t="s">
        <v>76</v>
      </c>
      <c r="D64" s="156" t="s">
        <v>73</v>
      </c>
      <c r="E64" s="156" t="s">
        <v>85</v>
      </c>
      <c r="F64" s="156" t="s">
        <v>86</v>
      </c>
      <c r="G64" s="156" t="s">
        <v>53</v>
      </c>
      <c r="H64" s="156">
        <v>1</v>
      </c>
      <c r="I64" s="2" t="s">
        <v>286</v>
      </c>
      <c r="J64" s="13">
        <v>1</v>
      </c>
      <c r="K64" s="2" t="s">
        <v>106</v>
      </c>
      <c r="L64" s="160"/>
      <c r="M64" s="160"/>
      <c r="N64" s="114">
        <v>0</v>
      </c>
      <c r="O64" s="44">
        <f t="shared" si="12"/>
        <v>0</v>
      </c>
      <c r="P64" s="116">
        <v>0</v>
      </c>
      <c r="Q64" s="44">
        <f t="shared" si="13"/>
        <v>0</v>
      </c>
    </row>
    <row r="65" spans="1:17" s="34" customFormat="1" ht="13.5" thickBot="1">
      <c r="A65" s="271"/>
      <c r="B65" s="258" t="s">
        <v>144</v>
      </c>
      <c r="C65" s="255" t="s">
        <v>76</v>
      </c>
      <c r="D65" s="264" t="s">
        <v>73</v>
      </c>
      <c r="E65" s="264" t="s">
        <v>150</v>
      </c>
      <c r="F65" s="264" t="s">
        <v>151</v>
      </c>
      <c r="G65" s="264" t="s">
        <v>50</v>
      </c>
      <c r="H65" s="264">
        <v>1</v>
      </c>
      <c r="I65" s="2" t="s">
        <v>302</v>
      </c>
      <c r="J65" s="13">
        <v>1</v>
      </c>
      <c r="K65" s="2" t="s">
        <v>106</v>
      </c>
      <c r="L65" s="160"/>
      <c r="M65" s="160"/>
      <c r="N65" s="114">
        <v>0</v>
      </c>
      <c r="O65" s="44">
        <f t="shared" si="12"/>
        <v>0</v>
      </c>
      <c r="P65" s="116">
        <v>0</v>
      </c>
      <c r="Q65" s="44">
        <f t="shared" si="13"/>
        <v>0</v>
      </c>
    </row>
    <row r="66" spans="1:17" s="34" customFormat="1" ht="13.5" thickBot="1">
      <c r="A66" s="271"/>
      <c r="B66" s="260"/>
      <c r="C66" s="257"/>
      <c r="D66" s="265"/>
      <c r="E66" s="265"/>
      <c r="F66" s="265"/>
      <c r="G66" s="265"/>
      <c r="H66" s="265"/>
      <c r="I66" s="2" t="s">
        <v>301</v>
      </c>
      <c r="J66" s="13">
        <v>1</v>
      </c>
      <c r="K66" s="2" t="s">
        <v>106</v>
      </c>
      <c r="L66" s="160"/>
      <c r="M66" s="160"/>
      <c r="N66" s="114">
        <v>0</v>
      </c>
      <c r="O66" s="44">
        <f t="shared" si="12"/>
        <v>0</v>
      </c>
      <c r="P66" s="116">
        <v>0</v>
      </c>
      <c r="Q66" s="44">
        <f t="shared" si="13"/>
        <v>0</v>
      </c>
    </row>
    <row r="67" spans="1:17" s="34" customFormat="1" ht="13.5" thickBot="1">
      <c r="A67" s="271"/>
      <c r="B67" s="258" t="s">
        <v>144</v>
      </c>
      <c r="C67" s="255" t="s">
        <v>281</v>
      </c>
      <c r="D67" s="264" t="s">
        <v>73</v>
      </c>
      <c r="E67" s="264" t="s">
        <v>74</v>
      </c>
      <c r="F67" s="264" t="s">
        <v>282</v>
      </c>
      <c r="G67" s="264" t="s">
        <v>50</v>
      </c>
      <c r="H67" s="264">
        <v>1</v>
      </c>
      <c r="I67" s="158" t="s">
        <v>303</v>
      </c>
      <c r="J67" s="13">
        <v>4</v>
      </c>
      <c r="K67" s="2" t="s">
        <v>106</v>
      </c>
      <c r="L67" s="160"/>
      <c r="M67" s="160"/>
      <c r="N67" s="114">
        <v>0</v>
      </c>
      <c r="O67" s="44">
        <f t="shared" si="12"/>
        <v>0</v>
      </c>
      <c r="P67" s="116">
        <v>0</v>
      </c>
      <c r="Q67" s="44">
        <f t="shared" si="13"/>
        <v>0</v>
      </c>
    </row>
    <row r="68" spans="1:17" s="34" customFormat="1" ht="13.5" thickBot="1">
      <c r="A68" s="271"/>
      <c r="B68" s="259"/>
      <c r="C68" s="256"/>
      <c r="D68" s="269"/>
      <c r="E68" s="269"/>
      <c r="F68" s="269"/>
      <c r="G68" s="269"/>
      <c r="H68" s="269"/>
      <c r="I68" s="158" t="s">
        <v>304</v>
      </c>
      <c r="J68" s="13">
        <v>4</v>
      </c>
      <c r="K68" s="2" t="s">
        <v>106</v>
      </c>
      <c r="L68" s="160"/>
      <c r="M68" s="160"/>
      <c r="N68" s="114">
        <v>0</v>
      </c>
      <c r="O68" s="44">
        <f t="shared" si="12"/>
        <v>0</v>
      </c>
      <c r="P68" s="116">
        <v>0</v>
      </c>
      <c r="Q68" s="44">
        <f t="shared" si="13"/>
        <v>0</v>
      </c>
    </row>
    <row r="69" spans="1:17" ht="13.5" thickBot="1">
      <c r="A69" s="271"/>
      <c r="B69" s="259"/>
      <c r="C69" s="256"/>
      <c r="D69" s="269"/>
      <c r="E69" s="269"/>
      <c r="F69" s="269"/>
      <c r="G69" s="269"/>
      <c r="H69" s="269"/>
      <c r="I69" s="158" t="s">
        <v>305</v>
      </c>
      <c r="J69" s="13">
        <v>4</v>
      </c>
      <c r="K69" s="2" t="s">
        <v>106</v>
      </c>
      <c r="L69" s="160"/>
      <c r="M69" s="160"/>
      <c r="N69" s="114">
        <v>0</v>
      </c>
      <c r="O69" s="44">
        <f t="shared" si="12"/>
        <v>0</v>
      </c>
      <c r="P69" s="116">
        <v>0</v>
      </c>
      <c r="Q69" s="44">
        <f t="shared" si="13"/>
        <v>0</v>
      </c>
    </row>
    <row r="70" spans="1:17" ht="13.5" thickBot="1">
      <c r="A70" s="272"/>
      <c r="B70" s="260"/>
      <c r="C70" s="257"/>
      <c r="D70" s="265"/>
      <c r="E70" s="265"/>
      <c r="F70" s="265"/>
      <c r="G70" s="265"/>
      <c r="H70" s="265"/>
      <c r="I70" s="158" t="s">
        <v>306</v>
      </c>
      <c r="J70" s="13">
        <v>4</v>
      </c>
      <c r="K70" s="2" t="s">
        <v>106</v>
      </c>
      <c r="L70" s="160"/>
      <c r="M70" s="160"/>
      <c r="N70" s="114">
        <v>0</v>
      </c>
      <c r="O70" s="44">
        <f t="shared" si="12"/>
        <v>0</v>
      </c>
      <c r="P70" s="116">
        <v>0</v>
      </c>
      <c r="Q70" s="44">
        <f t="shared" si="13"/>
        <v>0</v>
      </c>
    </row>
  </sheetData>
  <autoFilter ref="A4:Q67"/>
  <mergeCells count="136">
    <mergeCell ref="A31:A70"/>
    <mergeCell ref="B62:B63"/>
    <mergeCell ref="C62:C63"/>
    <mergeCell ref="D62:D63"/>
    <mergeCell ref="E62:E63"/>
    <mergeCell ref="H67:H70"/>
    <mergeCell ref="G67:G70"/>
    <mergeCell ref="F67:F70"/>
    <mergeCell ref="E67:E70"/>
    <mergeCell ref="C65:C66"/>
    <mergeCell ref="B65:B66"/>
    <mergeCell ref="D67:D70"/>
    <mergeCell ref="C67:C70"/>
    <mergeCell ref="B67:B70"/>
    <mergeCell ref="H65:H66"/>
    <mergeCell ref="G65:G66"/>
    <mergeCell ref="F65:F66"/>
    <mergeCell ref="E65:E66"/>
    <mergeCell ref="D65:D66"/>
    <mergeCell ref="E53:E58"/>
    <mergeCell ref="D53:D58"/>
    <mergeCell ref="H60:H61"/>
    <mergeCell ref="G60:G61"/>
    <mergeCell ref="F60:F61"/>
    <mergeCell ref="E60:E61"/>
    <mergeCell ref="D60:D61"/>
    <mergeCell ref="C60:C61"/>
    <mergeCell ref="B60:B61"/>
    <mergeCell ref="F62:F63"/>
    <mergeCell ref="G62:G63"/>
    <mergeCell ref="H62:H63"/>
    <mergeCell ref="G49:G52"/>
    <mergeCell ref="H49:H52"/>
    <mergeCell ref="H53:H58"/>
    <mergeCell ref="G53:G58"/>
    <mergeCell ref="F53:F58"/>
    <mergeCell ref="B49:B52"/>
    <mergeCell ref="C49:C52"/>
    <mergeCell ref="D49:D52"/>
    <mergeCell ref="E49:E52"/>
    <mergeCell ref="F49:F52"/>
    <mergeCell ref="C53:C58"/>
    <mergeCell ref="B53:B58"/>
    <mergeCell ref="H41:H44"/>
    <mergeCell ref="B45:B48"/>
    <mergeCell ref="C45:C48"/>
    <mergeCell ref="D45:D48"/>
    <mergeCell ref="E45:E48"/>
    <mergeCell ref="F45:F48"/>
    <mergeCell ref="G45:G48"/>
    <mergeCell ref="H45:H48"/>
    <mergeCell ref="C41:C44"/>
    <mergeCell ref="D41:D44"/>
    <mergeCell ref="E41:E44"/>
    <mergeCell ref="F41:F44"/>
    <mergeCell ref="G41:G44"/>
    <mergeCell ref="H37:H40"/>
    <mergeCell ref="G37:G40"/>
    <mergeCell ref="F37:F40"/>
    <mergeCell ref="E37:E40"/>
    <mergeCell ref="D37:D40"/>
    <mergeCell ref="D35:D36"/>
    <mergeCell ref="E35:E36"/>
    <mergeCell ref="F35:F36"/>
    <mergeCell ref="G35:G36"/>
    <mergeCell ref="H35:H36"/>
    <mergeCell ref="G14:G17"/>
    <mergeCell ref="F14:F17"/>
    <mergeCell ref="E14:E17"/>
    <mergeCell ref="D14:D17"/>
    <mergeCell ref="F33:F34"/>
    <mergeCell ref="G33:G34"/>
    <mergeCell ref="H33:H34"/>
    <mergeCell ref="H31:H32"/>
    <mergeCell ref="G31:G32"/>
    <mergeCell ref="F31:F32"/>
    <mergeCell ref="E31:E32"/>
    <mergeCell ref="D31:D32"/>
    <mergeCell ref="H6:H9"/>
    <mergeCell ref="G6:G9"/>
    <mergeCell ref="F6:F9"/>
    <mergeCell ref="E6:E9"/>
    <mergeCell ref="D6:D9"/>
    <mergeCell ref="E20:E21"/>
    <mergeCell ref="D20:D21"/>
    <mergeCell ref="B35:B36"/>
    <mergeCell ref="C35:C36"/>
    <mergeCell ref="D33:D34"/>
    <mergeCell ref="E33:E34"/>
    <mergeCell ref="H22:H25"/>
    <mergeCell ref="G22:G25"/>
    <mergeCell ref="C14:C17"/>
    <mergeCell ref="F22:F25"/>
    <mergeCell ref="E22:E25"/>
    <mergeCell ref="D22:D25"/>
    <mergeCell ref="B27:B28"/>
    <mergeCell ref="C22:C25"/>
    <mergeCell ref="B18:B19"/>
    <mergeCell ref="B20:B21"/>
    <mergeCell ref="C20:C21"/>
    <mergeCell ref="C27:C28"/>
    <mergeCell ref="H14:H17"/>
    <mergeCell ref="C37:C40"/>
    <mergeCell ref="B37:B40"/>
    <mergeCell ref="B41:B44"/>
    <mergeCell ref="C6:C9"/>
    <mergeCell ref="B6:B9"/>
    <mergeCell ref="B14:B17"/>
    <mergeCell ref="C31:C32"/>
    <mergeCell ref="B31:B32"/>
    <mergeCell ref="B33:B34"/>
    <mergeCell ref="C33:C34"/>
    <mergeCell ref="A1:Q1"/>
    <mergeCell ref="H20:H21"/>
    <mergeCell ref="H10:H13"/>
    <mergeCell ref="G10:G13"/>
    <mergeCell ref="F10:F13"/>
    <mergeCell ref="E10:E13"/>
    <mergeCell ref="D10:D13"/>
    <mergeCell ref="C10:C13"/>
    <mergeCell ref="B10:B13"/>
    <mergeCell ref="A5:A30"/>
    <mergeCell ref="B22:B25"/>
    <mergeCell ref="H27:H28"/>
    <mergeCell ref="G27:G28"/>
    <mergeCell ref="F27:F28"/>
    <mergeCell ref="E27:E28"/>
    <mergeCell ref="D27:D28"/>
    <mergeCell ref="H18:H19"/>
    <mergeCell ref="G18:G19"/>
    <mergeCell ref="F18:F19"/>
    <mergeCell ref="E18:E19"/>
    <mergeCell ref="D18:D19"/>
    <mergeCell ref="C18:C19"/>
    <mergeCell ref="G20:G21"/>
    <mergeCell ref="F20:F21"/>
  </mergeCells>
  <pageMargins left="0.7" right="0.7" top="0.75" bottom="0.75" header="0.3" footer="0.3"/>
  <pageSetup paperSize="9" scale="3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"/>
  <sheetViews>
    <sheetView tabSelected="1" view="pageBreakPreview" topLeftCell="A19" zoomScaleNormal="100" zoomScaleSheetLayoutView="100" workbookViewId="0">
      <selection activeCell="A7" sqref="A7"/>
    </sheetView>
  </sheetViews>
  <sheetFormatPr baseColWidth="10" defaultRowHeight="12.75"/>
  <cols>
    <col min="1" max="1" width="21" customWidth="1"/>
    <col min="2" max="2" width="18.28515625" customWidth="1"/>
    <col min="3" max="3" width="13.85546875" bestFit="1" customWidth="1"/>
    <col min="4" max="4" width="10.42578125" bestFit="1" customWidth="1"/>
    <col min="5" max="5" width="19" customWidth="1"/>
    <col min="6" max="6" width="19.28515625" customWidth="1"/>
    <col min="7" max="7" width="14.140625" customWidth="1"/>
    <col min="8" max="8" width="14.42578125" customWidth="1"/>
    <col min="9" max="9" width="14.140625" customWidth="1"/>
    <col min="10" max="10" width="14.5703125" customWidth="1"/>
  </cols>
  <sheetData>
    <row r="1" spans="1:10" ht="105.75" customHeight="1">
      <c r="A1" s="280" t="s">
        <v>311</v>
      </c>
      <c r="B1" s="280"/>
      <c r="C1" s="280"/>
      <c r="D1" s="280"/>
      <c r="E1" s="280"/>
      <c r="F1" s="280"/>
      <c r="G1" s="280"/>
      <c r="H1" s="280"/>
      <c r="I1" s="280"/>
      <c r="J1" s="280"/>
    </row>
    <row r="2" spans="1:10" s="10" customFormat="1" ht="15.75">
      <c r="A2" s="52"/>
      <c r="B2" s="52"/>
    </row>
    <row r="3" spans="1:10" s="10" customFormat="1" ht="15.75">
      <c r="A3" s="52" t="s">
        <v>318</v>
      </c>
      <c r="B3" s="52"/>
    </row>
    <row r="4" spans="1:10" s="10" customFormat="1" ht="15.75">
      <c r="E4" s="273" t="s">
        <v>312</v>
      </c>
      <c r="F4" s="274"/>
      <c r="G4" s="274"/>
      <c r="H4" s="275"/>
    </row>
    <row r="5" spans="1:10" s="10" customFormat="1" ht="25.5" customHeight="1">
      <c r="A5" s="110"/>
      <c r="B5" s="110"/>
      <c r="C5" s="110"/>
      <c r="D5" s="110"/>
      <c r="E5" s="57" t="s">
        <v>252</v>
      </c>
      <c r="F5" s="199" t="s">
        <v>251</v>
      </c>
      <c r="G5" s="199"/>
      <c r="H5" s="199"/>
    </row>
    <row r="6" spans="1:10" s="10" customFormat="1" ht="13.5" thickBot="1">
      <c r="A6" s="57" t="s">
        <v>253</v>
      </c>
      <c r="B6" s="61" t="s">
        <v>43</v>
      </c>
      <c r="C6" s="236" t="s">
        <v>50</v>
      </c>
      <c r="D6" s="238"/>
      <c r="E6" s="57" t="s">
        <v>236</v>
      </c>
      <c r="F6" s="58" t="s">
        <v>237</v>
      </c>
      <c r="G6" s="58" t="s">
        <v>238</v>
      </c>
      <c r="H6" s="101" t="s">
        <v>163</v>
      </c>
    </row>
    <row r="7" spans="1:10" s="10" customFormat="1" ht="13.5" thickBot="1">
      <c r="A7" s="113" t="s">
        <v>167</v>
      </c>
      <c r="B7" s="113" t="s">
        <v>254</v>
      </c>
      <c r="C7" s="276" t="s">
        <v>234</v>
      </c>
      <c r="D7" s="276"/>
      <c r="E7" s="114">
        <v>0</v>
      </c>
      <c r="F7" s="114">
        <v>0</v>
      </c>
      <c r="G7" s="114">
        <v>0</v>
      </c>
      <c r="H7" s="114">
        <v>0</v>
      </c>
    </row>
    <row r="8" spans="1:10" s="10" customFormat="1" ht="13.5" thickBot="1">
      <c r="A8" s="82" t="s">
        <v>168</v>
      </c>
      <c r="B8" s="82" t="s">
        <v>255</v>
      </c>
      <c r="C8" s="276" t="s">
        <v>235</v>
      </c>
      <c r="D8" s="276"/>
      <c r="E8" s="114">
        <v>0</v>
      </c>
      <c r="F8" s="114">
        <v>0</v>
      </c>
      <c r="G8" s="114">
        <v>0</v>
      </c>
      <c r="H8" s="114">
        <v>0</v>
      </c>
    </row>
    <row r="9" spans="1:10" s="10" customFormat="1" ht="13.5" thickBot="1">
      <c r="A9" s="82" t="s">
        <v>205</v>
      </c>
      <c r="B9" s="113" t="s">
        <v>254</v>
      </c>
      <c r="C9" s="276" t="s">
        <v>234</v>
      </c>
      <c r="D9" s="276"/>
      <c r="E9" s="114">
        <v>0</v>
      </c>
      <c r="F9" s="114">
        <v>0</v>
      </c>
      <c r="G9" s="114">
        <v>0</v>
      </c>
      <c r="H9" s="114">
        <v>0</v>
      </c>
    </row>
    <row r="10" spans="1:10" s="10" customFormat="1" ht="13.5" thickBot="1">
      <c r="A10" s="82" t="s">
        <v>206</v>
      </c>
      <c r="B10" s="113" t="s">
        <v>254</v>
      </c>
      <c r="C10" s="276" t="s">
        <v>53</v>
      </c>
      <c r="D10" s="276"/>
      <c r="E10" s="114">
        <v>0</v>
      </c>
      <c r="F10" s="114">
        <v>0</v>
      </c>
      <c r="G10" s="114">
        <v>0</v>
      </c>
      <c r="H10" s="114">
        <v>0</v>
      </c>
    </row>
    <row r="11" spans="1:10" s="10" customFormat="1" ht="13.5" thickBot="1">
      <c r="A11" s="82" t="s">
        <v>208</v>
      </c>
      <c r="B11" s="113" t="s">
        <v>254</v>
      </c>
      <c r="C11" s="276" t="s">
        <v>234</v>
      </c>
      <c r="D11" s="276"/>
      <c r="E11" s="114">
        <v>0</v>
      </c>
      <c r="F11" s="114">
        <v>0</v>
      </c>
      <c r="G11" s="114">
        <v>0</v>
      </c>
      <c r="H11" s="114">
        <v>0</v>
      </c>
    </row>
    <row r="12" spans="1:10" s="10" customFormat="1" ht="13.5" thickBot="1">
      <c r="A12" s="82" t="s">
        <v>209</v>
      </c>
      <c r="B12" s="113" t="s">
        <v>254</v>
      </c>
      <c r="C12" s="276" t="s">
        <v>234</v>
      </c>
      <c r="D12" s="276"/>
      <c r="E12" s="114">
        <v>0</v>
      </c>
      <c r="F12" s="114">
        <v>0</v>
      </c>
      <c r="G12" s="114">
        <v>0</v>
      </c>
      <c r="H12" s="114">
        <v>0</v>
      </c>
    </row>
    <row r="13" spans="1:10" s="10" customFormat="1" ht="13.5" thickBot="1">
      <c r="A13" s="82" t="s">
        <v>210</v>
      </c>
      <c r="B13" s="113" t="s">
        <v>254</v>
      </c>
      <c r="C13" s="276" t="s">
        <v>53</v>
      </c>
      <c r="D13" s="276"/>
      <c r="E13" s="114">
        <v>0</v>
      </c>
      <c r="F13" s="114">
        <v>0</v>
      </c>
      <c r="G13" s="114">
        <v>0</v>
      </c>
      <c r="H13" s="114">
        <v>0</v>
      </c>
    </row>
    <row r="14" spans="1:10" s="10" customFormat="1" ht="13.5" thickBot="1">
      <c r="A14" s="82" t="s">
        <v>211</v>
      </c>
      <c r="B14" s="113" t="s">
        <v>254</v>
      </c>
      <c r="C14" s="276" t="s">
        <v>234</v>
      </c>
      <c r="D14" s="276"/>
      <c r="E14" s="114">
        <v>0</v>
      </c>
      <c r="F14" s="114">
        <v>0</v>
      </c>
      <c r="G14" s="114">
        <v>0</v>
      </c>
      <c r="H14" s="114">
        <v>0</v>
      </c>
    </row>
    <row r="15" spans="1:10" ht="13.5" thickBot="1">
      <c r="A15" s="82" t="s">
        <v>212</v>
      </c>
      <c r="B15" s="113" t="s">
        <v>254</v>
      </c>
      <c r="C15" s="276" t="s">
        <v>234</v>
      </c>
      <c r="D15" s="276"/>
      <c r="E15" s="114">
        <v>0</v>
      </c>
      <c r="F15" s="114">
        <v>0</v>
      </c>
      <c r="G15" s="114">
        <v>0</v>
      </c>
      <c r="H15" s="114">
        <v>0</v>
      </c>
      <c r="I15" s="10"/>
    </row>
    <row r="16" spans="1:10" ht="13.5" thickBot="1">
      <c r="A16" s="82" t="s">
        <v>213</v>
      </c>
      <c r="B16" s="113" t="s">
        <v>254</v>
      </c>
      <c r="C16" s="276" t="s">
        <v>234</v>
      </c>
      <c r="D16" s="276"/>
      <c r="E16" s="114">
        <v>0</v>
      </c>
      <c r="F16" s="114">
        <v>0</v>
      </c>
      <c r="G16" s="114">
        <v>0</v>
      </c>
      <c r="H16" s="114">
        <v>0</v>
      </c>
      <c r="I16" s="10"/>
    </row>
    <row r="17" spans="1:9">
      <c r="A17" s="281"/>
      <c r="B17" s="281"/>
      <c r="C17" s="281"/>
      <c r="D17" s="281"/>
    </row>
    <row r="19" spans="1:9" ht="15.75">
      <c r="E19" s="273" t="s">
        <v>313</v>
      </c>
      <c r="F19" s="274"/>
      <c r="G19" s="274"/>
      <c r="H19" s="275"/>
      <c r="I19" s="10"/>
    </row>
    <row r="20" spans="1:9" ht="25.5" customHeight="1">
      <c r="A20" s="110"/>
      <c r="B20" s="110"/>
      <c r="C20" s="110"/>
      <c r="D20" s="110"/>
      <c r="E20" s="57" t="s">
        <v>256</v>
      </c>
      <c r="F20" s="199" t="s">
        <v>257</v>
      </c>
      <c r="G20" s="199"/>
      <c r="H20" s="199"/>
      <c r="I20" s="10"/>
    </row>
    <row r="21" spans="1:9" ht="13.5" thickBot="1">
      <c r="A21" s="57" t="s">
        <v>253</v>
      </c>
      <c r="B21" s="61" t="s">
        <v>43</v>
      </c>
      <c r="C21" s="57" t="s">
        <v>50</v>
      </c>
      <c r="D21" s="58" t="s">
        <v>132</v>
      </c>
      <c r="E21" s="58" t="s">
        <v>236</v>
      </c>
      <c r="F21" s="58" t="s">
        <v>237</v>
      </c>
      <c r="G21" s="58" t="s">
        <v>238</v>
      </c>
      <c r="H21" s="101" t="s">
        <v>163</v>
      </c>
      <c r="I21" s="10"/>
    </row>
    <row r="22" spans="1:9" ht="13.5" thickBot="1">
      <c r="A22" s="82" t="s">
        <v>167</v>
      </c>
      <c r="B22" s="113" t="s">
        <v>254</v>
      </c>
      <c r="C22" s="99" t="s">
        <v>234</v>
      </c>
      <c r="D22" s="116">
        <v>0</v>
      </c>
      <c r="E22" s="115">
        <f>E7*(1+D22)</f>
        <v>0</v>
      </c>
      <c r="F22" s="115">
        <f>F7*(1+E22)</f>
        <v>0</v>
      </c>
      <c r="G22" s="115">
        <f>G7*(1+F22)</f>
        <v>0</v>
      </c>
      <c r="H22" s="115">
        <f>H7*(1+G22)</f>
        <v>0</v>
      </c>
      <c r="I22" s="10"/>
    </row>
    <row r="23" spans="1:9" ht="13.5" thickBot="1">
      <c r="A23" s="82" t="s">
        <v>168</v>
      </c>
      <c r="B23" s="82" t="s">
        <v>255</v>
      </c>
      <c r="C23" s="99" t="s">
        <v>235</v>
      </c>
      <c r="D23" s="116">
        <v>0</v>
      </c>
      <c r="E23" s="115">
        <f>E8*(1+D23)</f>
        <v>0</v>
      </c>
      <c r="F23" s="115">
        <f>F8*(1+E23)</f>
        <v>0</v>
      </c>
      <c r="G23" s="115">
        <f>G8*(1+F23)</f>
        <v>0</v>
      </c>
      <c r="H23" s="115">
        <f>H8*(1+G23)</f>
        <v>0</v>
      </c>
      <c r="I23" s="10"/>
    </row>
    <row r="24" spans="1:9" ht="13.5" thickBot="1">
      <c r="A24" s="82" t="s">
        <v>205</v>
      </c>
      <c r="B24" s="113" t="s">
        <v>254</v>
      </c>
      <c r="C24" s="99" t="s">
        <v>234</v>
      </c>
      <c r="D24" s="116">
        <v>0</v>
      </c>
      <c r="E24" s="115">
        <f>E9*(1+D24)</f>
        <v>0</v>
      </c>
      <c r="F24" s="115">
        <f>F9*(1+E24)</f>
        <v>0</v>
      </c>
      <c r="G24" s="115">
        <f>G9*(1+F24)</f>
        <v>0</v>
      </c>
      <c r="H24" s="115">
        <f>H9*(1+G24)</f>
        <v>0</v>
      </c>
      <c r="I24" s="10"/>
    </row>
    <row r="25" spans="1:9" ht="13.5" thickBot="1">
      <c r="A25" s="82" t="s">
        <v>206</v>
      </c>
      <c r="B25" s="113" t="s">
        <v>254</v>
      </c>
      <c r="C25" s="99" t="s">
        <v>53</v>
      </c>
      <c r="D25" s="116">
        <v>0</v>
      </c>
      <c r="E25" s="115">
        <f>E10*(1+D25)</f>
        <v>0</v>
      </c>
      <c r="F25" s="115">
        <f>F10*(1+E25)</f>
        <v>0</v>
      </c>
      <c r="G25" s="115">
        <f>G10*(1+F25)</f>
        <v>0</v>
      </c>
      <c r="H25" s="115">
        <f>H10*(1+G25)</f>
        <v>0</v>
      </c>
      <c r="I25" s="10"/>
    </row>
    <row r="26" spans="1:9" ht="13.5" thickBot="1">
      <c r="A26" s="82" t="s">
        <v>208</v>
      </c>
      <c r="B26" s="113" t="s">
        <v>254</v>
      </c>
      <c r="C26" s="99" t="s">
        <v>234</v>
      </c>
      <c r="D26" s="116">
        <v>0</v>
      </c>
      <c r="E26" s="115">
        <f>E11*(1+D26)</f>
        <v>0</v>
      </c>
      <c r="F26" s="115">
        <f>F11*(1+E26)</f>
        <v>0</v>
      </c>
      <c r="G26" s="115">
        <f>G11*(1+F26)</f>
        <v>0</v>
      </c>
      <c r="H26" s="115">
        <f>H11*(1+G26)</f>
        <v>0</v>
      </c>
      <c r="I26" s="10"/>
    </row>
    <row r="27" spans="1:9" ht="13.5" thickBot="1">
      <c r="A27" s="82" t="s">
        <v>209</v>
      </c>
      <c r="B27" s="113" t="s">
        <v>254</v>
      </c>
      <c r="C27" s="99" t="s">
        <v>234</v>
      </c>
      <c r="D27" s="116">
        <v>0</v>
      </c>
      <c r="E27" s="115">
        <f>E12*(1+D27)</f>
        <v>0</v>
      </c>
      <c r="F27" s="115">
        <f>F12*(1+E27)</f>
        <v>0</v>
      </c>
      <c r="G27" s="115">
        <f>G12*(1+F27)</f>
        <v>0</v>
      </c>
      <c r="H27" s="115">
        <f>H12*(1+G27)</f>
        <v>0</v>
      </c>
      <c r="I27" s="10"/>
    </row>
    <row r="28" spans="1:9" ht="13.5" thickBot="1">
      <c r="A28" s="82" t="s">
        <v>210</v>
      </c>
      <c r="B28" s="113" t="s">
        <v>254</v>
      </c>
      <c r="C28" s="99" t="s">
        <v>53</v>
      </c>
      <c r="D28" s="116">
        <v>0</v>
      </c>
      <c r="E28" s="115">
        <f>E13*(1+D28)</f>
        <v>0</v>
      </c>
      <c r="F28" s="115">
        <f>F13*(1+E28)</f>
        <v>0</v>
      </c>
      <c r="G28" s="115">
        <f>G13*(1+F28)</f>
        <v>0</v>
      </c>
      <c r="H28" s="115">
        <f>H13*(1+G28)</f>
        <v>0</v>
      </c>
      <c r="I28" s="10"/>
    </row>
    <row r="29" spans="1:9" ht="13.5" thickBot="1">
      <c r="A29" s="82" t="s">
        <v>211</v>
      </c>
      <c r="B29" s="113" t="s">
        <v>254</v>
      </c>
      <c r="C29" s="99" t="s">
        <v>234</v>
      </c>
      <c r="D29" s="116">
        <v>0</v>
      </c>
      <c r="E29" s="115">
        <f>E14*(1+D29)</f>
        <v>0</v>
      </c>
      <c r="F29" s="115">
        <f>F14*(1+E29)</f>
        <v>0</v>
      </c>
      <c r="G29" s="115">
        <f>G14*(1+F29)</f>
        <v>0</v>
      </c>
      <c r="H29" s="115">
        <f>H14*(1+G29)</f>
        <v>0</v>
      </c>
      <c r="I29" s="10"/>
    </row>
    <row r="30" spans="1:9" ht="13.5" thickBot="1">
      <c r="A30" s="82" t="s">
        <v>212</v>
      </c>
      <c r="B30" s="113" t="s">
        <v>254</v>
      </c>
      <c r="C30" s="99" t="s">
        <v>234</v>
      </c>
      <c r="D30" s="116">
        <v>0</v>
      </c>
      <c r="E30" s="115">
        <f>E15*(1+D30)</f>
        <v>0</v>
      </c>
      <c r="F30" s="115">
        <f>F15*(1+E30)</f>
        <v>0</v>
      </c>
      <c r="G30" s="115">
        <f>G15*(1+F30)</f>
        <v>0</v>
      </c>
      <c r="H30" s="115">
        <f>H15*(1+G30)</f>
        <v>0</v>
      </c>
      <c r="I30" s="10"/>
    </row>
    <row r="31" spans="1:9" ht="13.5" thickBot="1">
      <c r="A31" s="82" t="s">
        <v>213</v>
      </c>
      <c r="B31" s="113" t="s">
        <v>254</v>
      </c>
      <c r="C31" s="99" t="s">
        <v>234</v>
      </c>
      <c r="D31" s="116">
        <v>0</v>
      </c>
      <c r="E31" s="115">
        <f>E16*(1+D31)</f>
        <v>0</v>
      </c>
      <c r="F31" s="115">
        <f>F16*(1+E31)</f>
        <v>0</v>
      </c>
      <c r="G31" s="115">
        <f>G16*(1+F31)</f>
        <v>0</v>
      </c>
      <c r="H31" s="115">
        <f>H16*(1+G31)</f>
        <v>0</v>
      </c>
      <c r="I31" s="10"/>
    </row>
    <row r="34" spans="1:10" ht="15.75">
      <c r="A34" s="52" t="s">
        <v>319</v>
      </c>
    </row>
    <row r="36" spans="1:10" ht="64.5" thickBot="1">
      <c r="A36" s="134" t="s">
        <v>253</v>
      </c>
      <c r="B36" s="139" t="s">
        <v>316</v>
      </c>
      <c r="C36" s="137" t="s">
        <v>6</v>
      </c>
      <c r="D36" s="138" t="s">
        <v>7</v>
      </c>
      <c r="E36" s="137" t="s">
        <v>320</v>
      </c>
      <c r="F36" s="134" t="s">
        <v>321</v>
      </c>
      <c r="G36" s="141" t="s">
        <v>314</v>
      </c>
      <c r="H36" s="162" t="s">
        <v>132</v>
      </c>
      <c r="I36" s="162" t="s">
        <v>315</v>
      </c>
      <c r="J36" s="166" t="s">
        <v>317</v>
      </c>
    </row>
    <row r="37" spans="1:10" ht="13.5" thickBot="1">
      <c r="A37" s="277" t="s">
        <v>167</v>
      </c>
      <c r="B37" s="15" t="s">
        <v>236</v>
      </c>
      <c r="C37" s="122">
        <v>0</v>
      </c>
      <c r="D37" s="122">
        <v>0</v>
      </c>
      <c r="E37" s="163">
        <v>560</v>
      </c>
      <c r="F37" s="163">
        <v>367</v>
      </c>
      <c r="G37" s="164">
        <f>(C37*E37)+(D37*F37)</f>
        <v>0</v>
      </c>
      <c r="H37" s="116">
        <v>0</v>
      </c>
      <c r="I37" s="165">
        <f>G37*(1+H37)</f>
        <v>0</v>
      </c>
      <c r="J37" s="165">
        <f>I37+E22</f>
        <v>0</v>
      </c>
    </row>
    <row r="38" spans="1:10" ht="13.5" thickBot="1">
      <c r="A38" s="278"/>
      <c r="B38" s="163" t="s">
        <v>237</v>
      </c>
      <c r="C38" s="122">
        <v>0</v>
      </c>
      <c r="D38" s="122">
        <v>0</v>
      </c>
      <c r="E38" s="161">
        <v>2426</v>
      </c>
      <c r="F38" s="161">
        <v>1591</v>
      </c>
      <c r="G38" s="164">
        <f t="shared" ref="G38:G72" si="0">(C38*E38)+(D38*F38)</f>
        <v>0</v>
      </c>
      <c r="H38" s="116">
        <v>0</v>
      </c>
      <c r="I38" s="165">
        <f t="shared" ref="I38:I72" si="1">G38*(1+H38)</f>
        <v>0</v>
      </c>
      <c r="J38" s="165">
        <f>I38+F22</f>
        <v>0</v>
      </c>
    </row>
    <row r="39" spans="1:10" ht="13.5" thickBot="1">
      <c r="A39" s="278"/>
      <c r="B39" s="161" t="s">
        <v>238</v>
      </c>
      <c r="C39" s="122">
        <v>0</v>
      </c>
      <c r="D39" s="122">
        <v>0</v>
      </c>
      <c r="E39" s="161">
        <f>E38*2</f>
        <v>4852</v>
      </c>
      <c r="F39" s="161">
        <f>F38*2</f>
        <v>3182</v>
      </c>
      <c r="G39" s="164">
        <f t="shared" si="0"/>
        <v>0</v>
      </c>
      <c r="H39" s="116">
        <v>0</v>
      </c>
      <c r="I39" s="165">
        <f t="shared" si="1"/>
        <v>0</v>
      </c>
      <c r="J39" s="165">
        <f>I39+G22</f>
        <v>0</v>
      </c>
    </row>
    <row r="40" spans="1:10" ht="13.5" thickBot="1">
      <c r="A40" s="279"/>
      <c r="B40" s="161" t="s">
        <v>163</v>
      </c>
      <c r="C40" s="122">
        <v>0</v>
      </c>
      <c r="D40" s="122">
        <v>0</v>
      </c>
      <c r="E40" s="161">
        <f>E38*3</f>
        <v>7278</v>
      </c>
      <c r="F40" s="161">
        <f>F38*3</f>
        <v>4773</v>
      </c>
      <c r="G40" s="164">
        <f t="shared" si="0"/>
        <v>0</v>
      </c>
      <c r="H40" s="116">
        <v>0</v>
      </c>
      <c r="I40" s="165">
        <f t="shared" si="1"/>
        <v>0</v>
      </c>
      <c r="J40" s="165">
        <f>I40+H22</f>
        <v>0</v>
      </c>
    </row>
    <row r="41" spans="1:10" ht="13.5" thickBot="1">
      <c r="A41" s="277" t="s">
        <v>205</v>
      </c>
      <c r="B41" s="15" t="s">
        <v>236</v>
      </c>
      <c r="C41" s="122">
        <v>0</v>
      </c>
      <c r="D41" s="122">
        <v>0</v>
      </c>
      <c r="E41" s="163">
        <v>828</v>
      </c>
      <c r="F41" s="163">
        <v>578</v>
      </c>
      <c r="G41" s="164">
        <f t="shared" si="0"/>
        <v>0</v>
      </c>
      <c r="H41" s="116">
        <v>0</v>
      </c>
      <c r="I41" s="165">
        <f t="shared" si="1"/>
        <v>0</v>
      </c>
      <c r="J41" s="165">
        <f>E24+I41</f>
        <v>0</v>
      </c>
    </row>
    <row r="42" spans="1:10" ht="13.5" thickBot="1">
      <c r="A42" s="278"/>
      <c r="B42" s="163" t="s">
        <v>237</v>
      </c>
      <c r="C42" s="122">
        <v>0</v>
      </c>
      <c r="D42" s="122">
        <v>0</v>
      </c>
      <c r="E42" s="161">
        <v>3588</v>
      </c>
      <c r="F42" s="161">
        <v>2503</v>
      </c>
      <c r="G42" s="164">
        <f t="shared" si="0"/>
        <v>0</v>
      </c>
      <c r="H42" s="116">
        <v>0</v>
      </c>
      <c r="I42" s="165">
        <f t="shared" si="1"/>
        <v>0</v>
      </c>
      <c r="J42" s="165">
        <f>I42+F24</f>
        <v>0</v>
      </c>
    </row>
    <row r="43" spans="1:10" ht="13.5" thickBot="1">
      <c r="A43" s="278"/>
      <c r="B43" s="161" t="s">
        <v>238</v>
      </c>
      <c r="C43" s="122">
        <v>0</v>
      </c>
      <c r="D43" s="122">
        <v>0</v>
      </c>
      <c r="E43" s="161">
        <f>E42*2</f>
        <v>7176</v>
      </c>
      <c r="F43" s="161">
        <f>F42*2</f>
        <v>5006</v>
      </c>
      <c r="G43" s="164">
        <f t="shared" si="0"/>
        <v>0</v>
      </c>
      <c r="H43" s="116">
        <v>0</v>
      </c>
      <c r="I43" s="165">
        <f t="shared" si="1"/>
        <v>0</v>
      </c>
      <c r="J43" s="165">
        <f>I43+G24</f>
        <v>0</v>
      </c>
    </row>
    <row r="44" spans="1:10" ht="13.5" thickBot="1">
      <c r="A44" s="279"/>
      <c r="B44" s="161" t="s">
        <v>163</v>
      </c>
      <c r="C44" s="122">
        <v>0</v>
      </c>
      <c r="D44" s="122">
        <v>0</v>
      </c>
      <c r="E44" s="161">
        <f>E42*3</f>
        <v>10764</v>
      </c>
      <c r="F44" s="161">
        <f>F42*3</f>
        <v>7509</v>
      </c>
      <c r="G44" s="164">
        <f t="shared" si="0"/>
        <v>0</v>
      </c>
      <c r="H44" s="116">
        <v>0</v>
      </c>
      <c r="I44" s="165">
        <f t="shared" si="1"/>
        <v>0</v>
      </c>
      <c r="J44" s="165">
        <f>I44+H24</f>
        <v>0</v>
      </c>
    </row>
    <row r="45" spans="1:10" ht="13.5" thickBot="1">
      <c r="A45" s="277" t="s">
        <v>206</v>
      </c>
      <c r="B45" s="15" t="s">
        <v>236</v>
      </c>
      <c r="C45" s="122">
        <v>0</v>
      </c>
      <c r="D45" s="122">
        <v>0</v>
      </c>
      <c r="E45" s="163">
        <v>852</v>
      </c>
      <c r="F45" s="111"/>
      <c r="G45" s="164">
        <f t="shared" si="0"/>
        <v>0</v>
      </c>
      <c r="H45" s="116">
        <v>0</v>
      </c>
      <c r="I45" s="165">
        <f t="shared" si="1"/>
        <v>0</v>
      </c>
      <c r="J45" s="165">
        <f>I45+E25</f>
        <v>0</v>
      </c>
    </row>
    <row r="46" spans="1:10" ht="13.5" thickBot="1">
      <c r="A46" s="278"/>
      <c r="B46" s="163" t="s">
        <v>237</v>
      </c>
      <c r="C46" s="122">
        <v>0</v>
      </c>
      <c r="D46" s="122">
        <v>0</v>
      </c>
      <c r="E46" s="161">
        <v>3693</v>
      </c>
      <c r="F46" s="111"/>
      <c r="G46" s="164">
        <f t="shared" si="0"/>
        <v>0</v>
      </c>
      <c r="H46" s="116">
        <v>0</v>
      </c>
      <c r="I46" s="165">
        <f t="shared" si="1"/>
        <v>0</v>
      </c>
      <c r="J46" s="165">
        <f>I46+F25</f>
        <v>0</v>
      </c>
    </row>
    <row r="47" spans="1:10" ht="13.5" thickBot="1">
      <c r="A47" s="278"/>
      <c r="B47" s="161" t="s">
        <v>238</v>
      </c>
      <c r="C47" s="122">
        <v>0</v>
      </c>
      <c r="D47" s="122">
        <v>0</v>
      </c>
      <c r="E47" s="161">
        <f>E46*2</f>
        <v>7386</v>
      </c>
      <c r="F47" s="111"/>
      <c r="G47" s="164">
        <f t="shared" si="0"/>
        <v>0</v>
      </c>
      <c r="H47" s="116">
        <v>0</v>
      </c>
      <c r="I47" s="165">
        <f t="shared" si="1"/>
        <v>0</v>
      </c>
      <c r="J47" s="165">
        <f>I47+G25</f>
        <v>0</v>
      </c>
    </row>
    <row r="48" spans="1:10" ht="13.5" thickBot="1">
      <c r="A48" s="279"/>
      <c r="B48" s="161" t="s">
        <v>163</v>
      </c>
      <c r="C48" s="122">
        <v>0</v>
      </c>
      <c r="D48" s="122">
        <v>0</v>
      </c>
      <c r="E48" s="161">
        <f>E46*3</f>
        <v>11079</v>
      </c>
      <c r="F48" s="111"/>
      <c r="G48" s="164">
        <f t="shared" si="0"/>
        <v>0</v>
      </c>
      <c r="H48" s="116">
        <v>0</v>
      </c>
      <c r="I48" s="165">
        <f t="shared" si="1"/>
        <v>0</v>
      </c>
      <c r="J48" s="165">
        <f>I48+H25</f>
        <v>0</v>
      </c>
    </row>
    <row r="49" spans="1:10" ht="13.5" thickBot="1">
      <c r="A49" s="277" t="s">
        <v>208</v>
      </c>
      <c r="B49" s="15" t="s">
        <v>236</v>
      </c>
      <c r="C49" s="122">
        <v>0</v>
      </c>
      <c r="D49" s="122">
        <v>0</v>
      </c>
      <c r="E49" s="163">
        <v>539</v>
      </c>
      <c r="F49" s="163">
        <v>174</v>
      </c>
      <c r="G49" s="164">
        <f t="shared" si="0"/>
        <v>0</v>
      </c>
      <c r="H49" s="116">
        <v>0</v>
      </c>
      <c r="I49" s="165">
        <f t="shared" si="1"/>
        <v>0</v>
      </c>
      <c r="J49" s="165">
        <f>E26+I49</f>
        <v>0</v>
      </c>
    </row>
    <row r="50" spans="1:10" ht="13.5" thickBot="1">
      <c r="A50" s="278"/>
      <c r="B50" s="163" t="s">
        <v>237</v>
      </c>
      <c r="C50" s="122">
        <v>0</v>
      </c>
      <c r="D50" s="122">
        <v>0</v>
      </c>
      <c r="E50" s="161">
        <v>2338</v>
      </c>
      <c r="F50" s="161">
        <v>754</v>
      </c>
      <c r="G50" s="164">
        <f t="shared" si="0"/>
        <v>0</v>
      </c>
      <c r="H50" s="116">
        <v>0</v>
      </c>
      <c r="I50" s="165">
        <f t="shared" si="1"/>
        <v>0</v>
      </c>
      <c r="J50" s="165">
        <f>I50+F26</f>
        <v>0</v>
      </c>
    </row>
    <row r="51" spans="1:10" ht="13.5" thickBot="1">
      <c r="A51" s="278"/>
      <c r="B51" s="161" t="s">
        <v>238</v>
      </c>
      <c r="C51" s="122">
        <v>0</v>
      </c>
      <c r="D51" s="122">
        <v>0</v>
      </c>
      <c r="E51" s="161">
        <f>E50*2</f>
        <v>4676</v>
      </c>
      <c r="F51" s="161">
        <f>F50*2</f>
        <v>1508</v>
      </c>
      <c r="G51" s="164">
        <f t="shared" si="0"/>
        <v>0</v>
      </c>
      <c r="H51" s="116">
        <v>0</v>
      </c>
      <c r="I51" s="165">
        <f t="shared" si="1"/>
        <v>0</v>
      </c>
      <c r="J51" s="165">
        <f>I51+G26</f>
        <v>0</v>
      </c>
    </row>
    <row r="52" spans="1:10" ht="13.5" thickBot="1">
      <c r="A52" s="279"/>
      <c r="B52" s="161" t="s">
        <v>163</v>
      </c>
      <c r="C52" s="122">
        <v>0</v>
      </c>
      <c r="D52" s="122">
        <v>0</v>
      </c>
      <c r="E52" s="161">
        <f>E50*3</f>
        <v>7014</v>
      </c>
      <c r="F52" s="161">
        <f>F50*3</f>
        <v>2262</v>
      </c>
      <c r="G52" s="164">
        <f t="shared" si="0"/>
        <v>0</v>
      </c>
      <c r="H52" s="116">
        <v>0</v>
      </c>
      <c r="I52" s="165">
        <f t="shared" si="1"/>
        <v>0</v>
      </c>
      <c r="J52" s="165">
        <f>I52+H26</f>
        <v>0</v>
      </c>
    </row>
    <row r="53" spans="1:10" ht="13.5" thickBot="1">
      <c r="A53" s="277" t="s">
        <v>209</v>
      </c>
      <c r="B53" s="15" t="s">
        <v>236</v>
      </c>
      <c r="C53" s="122">
        <v>0</v>
      </c>
      <c r="D53" s="122">
        <v>0</v>
      </c>
      <c r="E53" s="161">
        <v>351</v>
      </c>
      <c r="F53" s="161">
        <v>329</v>
      </c>
      <c r="G53" s="164">
        <f t="shared" si="0"/>
        <v>0</v>
      </c>
      <c r="H53" s="116">
        <v>0</v>
      </c>
      <c r="I53" s="165">
        <f t="shared" si="1"/>
        <v>0</v>
      </c>
      <c r="J53" s="165">
        <f>I53+E27</f>
        <v>0</v>
      </c>
    </row>
    <row r="54" spans="1:10" ht="13.5" thickBot="1">
      <c r="A54" s="278"/>
      <c r="B54" s="163" t="s">
        <v>237</v>
      </c>
      <c r="C54" s="122">
        <v>0</v>
      </c>
      <c r="D54" s="122">
        <v>0</v>
      </c>
      <c r="E54" s="161">
        <v>1523</v>
      </c>
      <c r="F54" s="161">
        <v>1425</v>
      </c>
      <c r="G54" s="164">
        <f t="shared" si="0"/>
        <v>0</v>
      </c>
      <c r="H54" s="116">
        <v>0</v>
      </c>
      <c r="I54" s="165">
        <f t="shared" si="1"/>
        <v>0</v>
      </c>
      <c r="J54" s="165">
        <f>I54+F27</f>
        <v>0</v>
      </c>
    </row>
    <row r="55" spans="1:10" ht="13.5" thickBot="1">
      <c r="A55" s="278"/>
      <c r="B55" s="161" t="s">
        <v>238</v>
      </c>
      <c r="C55" s="122">
        <v>0</v>
      </c>
      <c r="D55" s="122">
        <v>0</v>
      </c>
      <c r="E55" s="161">
        <f>E54*2</f>
        <v>3046</v>
      </c>
      <c r="F55" s="161">
        <f>F54*2</f>
        <v>2850</v>
      </c>
      <c r="G55" s="164">
        <f t="shared" si="0"/>
        <v>0</v>
      </c>
      <c r="H55" s="116">
        <v>0</v>
      </c>
      <c r="I55" s="165">
        <f t="shared" si="1"/>
        <v>0</v>
      </c>
      <c r="J55" s="165">
        <f>I55+G27</f>
        <v>0</v>
      </c>
    </row>
    <row r="56" spans="1:10" ht="13.5" thickBot="1">
      <c r="A56" s="279"/>
      <c r="B56" s="161" t="s">
        <v>163</v>
      </c>
      <c r="C56" s="122">
        <v>0</v>
      </c>
      <c r="D56" s="122">
        <v>0</v>
      </c>
      <c r="E56" s="161">
        <f>E54*3</f>
        <v>4569</v>
      </c>
      <c r="F56" s="161">
        <f>F54*3</f>
        <v>4275</v>
      </c>
      <c r="G56" s="164">
        <f t="shared" si="0"/>
        <v>0</v>
      </c>
      <c r="H56" s="116">
        <v>0</v>
      </c>
      <c r="I56" s="165">
        <f t="shared" si="1"/>
        <v>0</v>
      </c>
      <c r="J56" s="165">
        <f>I56+H27</f>
        <v>0</v>
      </c>
    </row>
    <row r="57" spans="1:10" ht="13.5" thickBot="1">
      <c r="A57" s="277" t="s">
        <v>210</v>
      </c>
      <c r="B57" s="15" t="s">
        <v>236</v>
      </c>
      <c r="C57" s="122">
        <v>0</v>
      </c>
      <c r="D57" s="122">
        <v>0</v>
      </c>
      <c r="E57" s="161">
        <v>688</v>
      </c>
      <c r="F57" s="111"/>
      <c r="G57" s="164">
        <f t="shared" si="0"/>
        <v>0</v>
      </c>
      <c r="H57" s="116">
        <v>0</v>
      </c>
      <c r="I57" s="165">
        <f t="shared" si="1"/>
        <v>0</v>
      </c>
      <c r="J57" s="165">
        <f>I57+E28</f>
        <v>0</v>
      </c>
    </row>
    <row r="58" spans="1:10" ht="13.5" thickBot="1">
      <c r="A58" s="278"/>
      <c r="B58" s="163" t="s">
        <v>237</v>
      </c>
      <c r="C58" s="122">
        <v>0</v>
      </c>
      <c r="D58" s="122">
        <v>0</v>
      </c>
      <c r="E58" s="161">
        <v>2983</v>
      </c>
      <c r="F58" s="111"/>
      <c r="G58" s="164">
        <f t="shared" si="0"/>
        <v>0</v>
      </c>
      <c r="H58" s="116">
        <v>0</v>
      </c>
      <c r="I58" s="165">
        <f t="shared" si="1"/>
        <v>0</v>
      </c>
      <c r="J58" s="165">
        <f>I58+F28</f>
        <v>0</v>
      </c>
    </row>
    <row r="59" spans="1:10" ht="13.5" thickBot="1">
      <c r="A59" s="278"/>
      <c r="B59" s="161" t="s">
        <v>238</v>
      </c>
      <c r="C59" s="122">
        <v>0</v>
      </c>
      <c r="D59" s="122">
        <v>0</v>
      </c>
      <c r="E59" s="161">
        <f>E58*2</f>
        <v>5966</v>
      </c>
      <c r="F59" s="111"/>
      <c r="G59" s="164">
        <f t="shared" si="0"/>
        <v>0</v>
      </c>
      <c r="H59" s="116">
        <v>0</v>
      </c>
      <c r="I59" s="165">
        <f t="shared" si="1"/>
        <v>0</v>
      </c>
      <c r="J59" s="165">
        <f>I59+G28</f>
        <v>0</v>
      </c>
    </row>
    <row r="60" spans="1:10" ht="13.5" thickBot="1">
      <c r="A60" s="279"/>
      <c r="B60" s="161" t="s">
        <v>163</v>
      </c>
      <c r="C60" s="122">
        <v>0</v>
      </c>
      <c r="D60" s="122">
        <v>0</v>
      </c>
      <c r="E60" s="161">
        <f>E58*3</f>
        <v>8949</v>
      </c>
      <c r="F60" s="111"/>
      <c r="G60" s="164">
        <f t="shared" si="0"/>
        <v>0</v>
      </c>
      <c r="H60" s="116">
        <v>0</v>
      </c>
      <c r="I60" s="165">
        <f t="shared" si="1"/>
        <v>0</v>
      </c>
      <c r="J60" s="165">
        <f>I60+H28</f>
        <v>0</v>
      </c>
    </row>
    <row r="61" spans="1:10" ht="13.5" thickBot="1">
      <c r="A61" s="277" t="s">
        <v>211</v>
      </c>
      <c r="B61" s="15" t="s">
        <v>236</v>
      </c>
      <c r="C61" s="122">
        <v>0</v>
      </c>
      <c r="D61" s="122">
        <v>0</v>
      </c>
      <c r="E61" s="161">
        <v>44</v>
      </c>
      <c r="F61" s="161">
        <v>37</v>
      </c>
      <c r="G61" s="164">
        <f t="shared" si="0"/>
        <v>0</v>
      </c>
      <c r="H61" s="116">
        <v>0</v>
      </c>
      <c r="I61" s="165">
        <f t="shared" si="1"/>
        <v>0</v>
      </c>
      <c r="J61" s="165">
        <f>I61+E29</f>
        <v>0</v>
      </c>
    </row>
    <row r="62" spans="1:10" ht="13.5" thickBot="1">
      <c r="A62" s="278"/>
      <c r="B62" s="163" t="s">
        <v>237</v>
      </c>
      <c r="C62" s="122">
        <v>0</v>
      </c>
      <c r="D62" s="122">
        <v>0</v>
      </c>
      <c r="E62" s="161">
        <v>190</v>
      </c>
      <c r="F62" s="161">
        <v>160</v>
      </c>
      <c r="G62" s="164">
        <f t="shared" si="0"/>
        <v>0</v>
      </c>
      <c r="H62" s="116">
        <v>0</v>
      </c>
      <c r="I62" s="165">
        <f t="shared" si="1"/>
        <v>0</v>
      </c>
      <c r="J62" s="165">
        <f>I62+F29</f>
        <v>0</v>
      </c>
    </row>
    <row r="63" spans="1:10" ht="13.5" thickBot="1">
      <c r="A63" s="278"/>
      <c r="B63" s="161" t="s">
        <v>238</v>
      </c>
      <c r="C63" s="122">
        <v>0</v>
      </c>
      <c r="D63" s="122">
        <v>0</v>
      </c>
      <c r="E63" s="161">
        <f>E62*2</f>
        <v>380</v>
      </c>
      <c r="F63" s="161">
        <f>F62*2</f>
        <v>320</v>
      </c>
      <c r="G63" s="164">
        <f t="shared" si="0"/>
        <v>0</v>
      </c>
      <c r="H63" s="116">
        <v>0</v>
      </c>
      <c r="I63" s="165">
        <f t="shared" si="1"/>
        <v>0</v>
      </c>
      <c r="J63" s="165">
        <f>I63+G29</f>
        <v>0</v>
      </c>
    </row>
    <row r="64" spans="1:10" ht="13.5" thickBot="1">
      <c r="A64" s="279"/>
      <c r="B64" s="161" t="s">
        <v>163</v>
      </c>
      <c r="C64" s="122">
        <v>0</v>
      </c>
      <c r="D64" s="122">
        <v>0</v>
      </c>
      <c r="E64" s="161">
        <f>E62*3</f>
        <v>570</v>
      </c>
      <c r="F64" s="161">
        <f>F62*3</f>
        <v>480</v>
      </c>
      <c r="G64" s="164">
        <f t="shared" si="0"/>
        <v>0</v>
      </c>
      <c r="H64" s="116">
        <v>0</v>
      </c>
      <c r="I64" s="165">
        <f t="shared" si="1"/>
        <v>0</v>
      </c>
      <c r="J64" s="165">
        <f>I64+H29</f>
        <v>0</v>
      </c>
    </row>
    <row r="65" spans="1:10" ht="13.5" thickBot="1">
      <c r="A65" s="277" t="s">
        <v>212</v>
      </c>
      <c r="B65" s="15" t="s">
        <v>236</v>
      </c>
      <c r="C65" s="122">
        <v>0</v>
      </c>
      <c r="D65" s="122">
        <v>0</v>
      </c>
      <c r="E65" s="161">
        <v>48</v>
      </c>
      <c r="F65" s="161">
        <v>96</v>
      </c>
      <c r="G65" s="164">
        <f t="shared" si="0"/>
        <v>0</v>
      </c>
      <c r="H65" s="116">
        <v>0</v>
      </c>
      <c r="I65" s="165">
        <f t="shared" si="1"/>
        <v>0</v>
      </c>
      <c r="J65" s="165">
        <f>I65+E30</f>
        <v>0</v>
      </c>
    </row>
    <row r="66" spans="1:10" ht="13.5" thickBot="1">
      <c r="A66" s="278"/>
      <c r="B66" s="163" t="s">
        <v>237</v>
      </c>
      <c r="C66" s="122">
        <v>0</v>
      </c>
      <c r="D66" s="122">
        <v>0</v>
      </c>
      <c r="E66" s="161">
        <v>208</v>
      </c>
      <c r="F66" s="161">
        <v>417</v>
      </c>
      <c r="G66" s="164">
        <f t="shared" si="0"/>
        <v>0</v>
      </c>
      <c r="H66" s="116">
        <v>0</v>
      </c>
      <c r="I66" s="165">
        <f t="shared" si="1"/>
        <v>0</v>
      </c>
      <c r="J66" s="165">
        <f>I66+F30</f>
        <v>0</v>
      </c>
    </row>
    <row r="67" spans="1:10" ht="13.5" thickBot="1">
      <c r="A67" s="278"/>
      <c r="B67" s="161" t="s">
        <v>238</v>
      </c>
      <c r="C67" s="122">
        <v>0</v>
      </c>
      <c r="D67" s="122">
        <v>0</v>
      </c>
      <c r="E67" s="161">
        <f>E66*2</f>
        <v>416</v>
      </c>
      <c r="F67" s="161">
        <f>F66*2</f>
        <v>834</v>
      </c>
      <c r="G67" s="164">
        <f t="shared" si="0"/>
        <v>0</v>
      </c>
      <c r="H67" s="116">
        <v>0</v>
      </c>
      <c r="I67" s="165">
        <f t="shared" si="1"/>
        <v>0</v>
      </c>
      <c r="J67" s="165">
        <f>I67+G30</f>
        <v>0</v>
      </c>
    </row>
    <row r="68" spans="1:10" ht="13.5" thickBot="1">
      <c r="A68" s="279"/>
      <c r="B68" s="161" t="s">
        <v>163</v>
      </c>
      <c r="C68" s="122">
        <v>0</v>
      </c>
      <c r="D68" s="122">
        <v>0</v>
      </c>
      <c r="E68" s="161">
        <f>E66*3</f>
        <v>624</v>
      </c>
      <c r="F68" s="161">
        <f>F66*3</f>
        <v>1251</v>
      </c>
      <c r="G68" s="164">
        <f t="shared" si="0"/>
        <v>0</v>
      </c>
      <c r="H68" s="116">
        <v>0</v>
      </c>
      <c r="I68" s="165">
        <f t="shared" si="1"/>
        <v>0</v>
      </c>
      <c r="J68" s="165">
        <f>I68+H30</f>
        <v>0</v>
      </c>
    </row>
    <row r="69" spans="1:10" ht="13.5" thickBot="1">
      <c r="A69" s="277" t="s">
        <v>213</v>
      </c>
      <c r="B69" s="15" t="s">
        <v>236</v>
      </c>
      <c r="C69" s="122">
        <v>0</v>
      </c>
      <c r="D69" s="122">
        <v>0</v>
      </c>
      <c r="E69" s="161">
        <v>519</v>
      </c>
      <c r="F69" s="161">
        <v>615</v>
      </c>
      <c r="G69" s="164">
        <f t="shared" si="0"/>
        <v>0</v>
      </c>
      <c r="H69" s="116">
        <v>0</v>
      </c>
      <c r="I69" s="165">
        <f t="shared" si="1"/>
        <v>0</v>
      </c>
      <c r="J69" s="165">
        <f>I69+E31</f>
        <v>0</v>
      </c>
    </row>
    <row r="70" spans="1:10" ht="13.5" thickBot="1">
      <c r="A70" s="278"/>
      <c r="B70" s="163" t="s">
        <v>237</v>
      </c>
      <c r="C70" s="122">
        <v>0</v>
      </c>
      <c r="D70" s="122">
        <v>0</v>
      </c>
      <c r="E70" s="161">
        <v>2250</v>
      </c>
      <c r="F70" s="161">
        <v>2667</v>
      </c>
      <c r="G70" s="164">
        <f t="shared" si="0"/>
        <v>0</v>
      </c>
      <c r="H70" s="116">
        <v>0</v>
      </c>
      <c r="I70" s="165">
        <f t="shared" si="1"/>
        <v>0</v>
      </c>
      <c r="J70" s="165">
        <f>I70+F31</f>
        <v>0</v>
      </c>
    </row>
    <row r="71" spans="1:10" ht="13.5" thickBot="1">
      <c r="A71" s="278"/>
      <c r="B71" s="161" t="s">
        <v>238</v>
      </c>
      <c r="C71" s="122">
        <v>0</v>
      </c>
      <c r="D71" s="122">
        <v>0</v>
      </c>
      <c r="E71" s="161">
        <f>E70*2</f>
        <v>4500</v>
      </c>
      <c r="F71" s="161">
        <f>F70*2</f>
        <v>5334</v>
      </c>
      <c r="G71" s="164">
        <f t="shared" si="0"/>
        <v>0</v>
      </c>
      <c r="H71" s="116">
        <v>0</v>
      </c>
      <c r="I71" s="165">
        <f t="shared" si="1"/>
        <v>0</v>
      </c>
      <c r="J71" s="165">
        <f>I71+G31</f>
        <v>0</v>
      </c>
    </row>
    <row r="72" spans="1:10" ht="13.5" thickBot="1">
      <c r="A72" s="279"/>
      <c r="B72" s="161" t="s">
        <v>163</v>
      </c>
      <c r="C72" s="122">
        <v>0</v>
      </c>
      <c r="D72" s="122">
        <v>0</v>
      </c>
      <c r="E72" s="161">
        <f>E70*3</f>
        <v>6750</v>
      </c>
      <c r="F72" s="161">
        <f>F70*3</f>
        <v>8001</v>
      </c>
      <c r="G72" s="164">
        <f t="shared" si="0"/>
        <v>0</v>
      </c>
      <c r="H72" s="116">
        <v>0</v>
      </c>
      <c r="I72" s="165">
        <f t="shared" si="1"/>
        <v>0</v>
      </c>
      <c r="J72" s="165">
        <f>I72+H31</f>
        <v>0</v>
      </c>
    </row>
  </sheetData>
  <mergeCells count="26">
    <mergeCell ref="A65:A68"/>
    <mergeCell ref="A69:A72"/>
    <mergeCell ref="A1:J1"/>
    <mergeCell ref="A49:A52"/>
    <mergeCell ref="A53:A56"/>
    <mergeCell ref="A57:A60"/>
    <mergeCell ref="A61:A64"/>
    <mergeCell ref="A37:A40"/>
    <mergeCell ref="A41:A44"/>
    <mergeCell ref="A45:A48"/>
    <mergeCell ref="F5:H5"/>
    <mergeCell ref="C7:D7"/>
    <mergeCell ref="C15:D15"/>
    <mergeCell ref="A17:D17"/>
    <mergeCell ref="F20:H20"/>
    <mergeCell ref="E4:H4"/>
    <mergeCell ref="E19:H19"/>
    <mergeCell ref="C6:D6"/>
    <mergeCell ref="C16:D16"/>
    <mergeCell ref="C14:D14"/>
    <mergeCell ref="C13:D13"/>
    <mergeCell ref="C12:D12"/>
    <mergeCell ref="C11:D11"/>
    <mergeCell ref="C10:D10"/>
    <mergeCell ref="C9:D9"/>
    <mergeCell ref="C8:D8"/>
  </mergeCells>
  <pageMargins left="0.7" right="0.7" top="0.75" bottom="0.75" header="0.3" footer="0.3"/>
  <pageSetup paperSize="9"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view="pageBreakPreview" topLeftCell="A4" zoomScale="85" zoomScaleNormal="100" zoomScaleSheetLayoutView="85" workbookViewId="0">
      <selection activeCell="K22" sqref="K22"/>
    </sheetView>
  </sheetViews>
  <sheetFormatPr baseColWidth="10" defaultColWidth="19.7109375" defaultRowHeight="12.75"/>
  <cols>
    <col min="1" max="1" width="14.7109375" style="64" bestFit="1" customWidth="1"/>
    <col min="2" max="2" width="37.28515625" style="64" customWidth="1"/>
    <col min="3" max="3" width="31.140625" style="64" customWidth="1"/>
    <col min="4" max="4" width="28.85546875" style="64" customWidth="1"/>
    <col min="5" max="6" width="19.7109375" style="64"/>
    <col min="7" max="7" width="23" style="64" customWidth="1"/>
    <col min="8" max="8" width="7.42578125" style="64" customWidth="1"/>
    <col min="9" max="9" width="24" style="64" customWidth="1"/>
    <col min="10" max="10" width="27.140625" style="64" customWidth="1"/>
    <col min="11" max="12" width="19.7109375" style="64"/>
    <col min="13" max="13" width="24.28515625" style="64" customWidth="1"/>
    <col min="14" max="16384" width="19.7109375" style="64"/>
  </cols>
  <sheetData>
    <row r="1" spans="1:14" s="131" customFormat="1" ht="65.25" customHeight="1">
      <c r="A1" s="287" t="s">
        <v>218</v>
      </c>
      <c r="B1" s="287"/>
      <c r="C1" s="287"/>
      <c r="D1" s="287"/>
      <c r="E1" s="287"/>
      <c r="F1" s="287"/>
      <c r="G1" s="287"/>
      <c r="H1" s="130"/>
      <c r="I1" s="287" t="s">
        <v>336</v>
      </c>
      <c r="J1" s="287"/>
      <c r="K1" s="287"/>
      <c r="L1" s="287"/>
      <c r="M1" s="287"/>
      <c r="N1" s="287"/>
    </row>
    <row r="4" spans="1:14" ht="15.75" customHeight="1">
      <c r="A4"/>
      <c r="B4" s="284" t="s">
        <v>262</v>
      </c>
      <c r="C4" s="285"/>
      <c r="D4" s="285"/>
      <c r="E4" s="285"/>
      <c r="F4" s="285"/>
      <c r="G4" s="286"/>
      <c r="I4"/>
      <c r="J4" s="283" t="s">
        <v>262</v>
      </c>
      <c r="K4" s="283"/>
      <c r="L4" s="283"/>
      <c r="M4" s="283"/>
      <c r="N4" s="283"/>
    </row>
    <row r="5" spans="1:14" ht="63.75">
      <c r="A5"/>
      <c r="B5" s="127" t="s">
        <v>325</v>
      </c>
      <c r="C5" s="127" t="s">
        <v>326</v>
      </c>
      <c r="D5" s="127" t="s">
        <v>327</v>
      </c>
      <c r="E5" s="127" t="s">
        <v>322</v>
      </c>
      <c r="F5" s="127" t="s">
        <v>323</v>
      </c>
      <c r="G5" s="128" t="s">
        <v>324</v>
      </c>
      <c r="I5"/>
      <c r="J5" s="183" t="s">
        <v>267</v>
      </c>
      <c r="K5" s="183" t="s">
        <v>269</v>
      </c>
      <c r="L5" s="183" t="s">
        <v>270</v>
      </c>
      <c r="M5" s="183" t="s">
        <v>347</v>
      </c>
      <c r="N5" s="288" t="s">
        <v>266</v>
      </c>
    </row>
    <row r="6" spans="1:14" ht="39" thickBot="1">
      <c r="A6" s="129" t="s">
        <v>106</v>
      </c>
      <c r="B6" s="128" t="s">
        <v>259</v>
      </c>
      <c r="C6" s="128" t="s">
        <v>259</v>
      </c>
      <c r="D6" s="128" t="s">
        <v>259</v>
      </c>
      <c r="E6" s="128" t="s">
        <v>259</v>
      </c>
      <c r="F6" s="128" t="s">
        <v>259</v>
      </c>
      <c r="G6" s="128" t="s">
        <v>264</v>
      </c>
      <c r="I6" s="129" t="s">
        <v>106</v>
      </c>
      <c r="J6" s="128" t="s">
        <v>271</v>
      </c>
      <c r="K6" s="128" t="s">
        <v>271</v>
      </c>
      <c r="L6" s="128" t="s">
        <v>271</v>
      </c>
      <c r="M6" s="128" t="s">
        <v>271</v>
      </c>
      <c r="N6" s="288"/>
    </row>
    <row r="7" spans="1:14" ht="13.5" thickBot="1">
      <c r="A7" s="113" t="s">
        <v>167</v>
      </c>
      <c r="B7" s="114">
        <v>0</v>
      </c>
      <c r="C7" s="298">
        <v>0</v>
      </c>
      <c r="D7" s="298">
        <v>0</v>
      </c>
      <c r="E7" s="114">
        <v>0</v>
      </c>
      <c r="F7" s="298">
        <v>0</v>
      </c>
      <c r="G7" s="298">
        <v>0</v>
      </c>
      <c r="I7" s="113" t="s">
        <v>167</v>
      </c>
      <c r="J7" s="114">
        <v>0</v>
      </c>
      <c r="K7" s="114">
        <v>0</v>
      </c>
      <c r="L7" s="114">
        <v>0</v>
      </c>
      <c r="M7" s="114">
        <v>0</v>
      </c>
      <c r="N7" s="115">
        <f>SUM(J7:M7)</f>
        <v>0</v>
      </c>
    </row>
    <row r="8" spans="1:14" ht="13.5" thickBot="1">
      <c r="A8" s="82" t="s">
        <v>168</v>
      </c>
      <c r="B8" s="298">
        <v>0</v>
      </c>
      <c r="C8" s="298">
        <v>0</v>
      </c>
      <c r="D8" s="298">
        <v>0</v>
      </c>
      <c r="E8" s="114">
        <v>0</v>
      </c>
      <c r="F8" s="298">
        <v>0</v>
      </c>
      <c r="G8" s="298">
        <v>0</v>
      </c>
      <c r="I8" s="82" t="s">
        <v>168</v>
      </c>
      <c r="J8" s="114">
        <v>0</v>
      </c>
      <c r="K8" s="114">
        <v>0</v>
      </c>
      <c r="L8" s="114">
        <v>0</v>
      </c>
      <c r="M8" s="114">
        <v>0</v>
      </c>
      <c r="N8" s="115">
        <f t="shared" ref="N8:N17" si="0">SUM(J8:M8)</f>
        <v>0</v>
      </c>
    </row>
    <row r="9" spans="1:14" ht="13.5" thickBot="1">
      <c r="A9" s="82" t="s">
        <v>205</v>
      </c>
      <c r="B9" s="114">
        <v>0</v>
      </c>
      <c r="C9" s="298">
        <v>0</v>
      </c>
      <c r="D9" s="298">
        <v>0</v>
      </c>
      <c r="E9" s="298">
        <v>0</v>
      </c>
      <c r="F9" s="298">
        <v>0</v>
      </c>
      <c r="G9" s="114">
        <v>0</v>
      </c>
      <c r="I9" s="82" t="s">
        <v>205</v>
      </c>
      <c r="J9" s="114">
        <v>0</v>
      </c>
      <c r="K9" s="114">
        <v>0</v>
      </c>
      <c r="L9" s="114">
        <v>0</v>
      </c>
      <c r="M9" s="114">
        <v>0</v>
      </c>
      <c r="N9" s="115">
        <f t="shared" si="0"/>
        <v>0</v>
      </c>
    </row>
    <row r="10" spans="1:14" ht="13.5" thickBot="1">
      <c r="A10" s="82" t="s">
        <v>206</v>
      </c>
      <c r="B10" s="114">
        <v>0</v>
      </c>
      <c r="C10" s="298">
        <v>0</v>
      </c>
      <c r="D10" s="298">
        <v>0</v>
      </c>
      <c r="E10" s="298">
        <v>0</v>
      </c>
      <c r="F10" s="298">
        <v>0</v>
      </c>
      <c r="G10" s="114">
        <v>0</v>
      </c>
      <c r="I10" s="82" t="s">
        <v>206</v>
      </c>
      <c r="J10" s="114">
        <v>0</v>
      </c>
      <c r="K10" s="114">
        <v>0</v>
      </c>
      <c r="L10" s="114">
        <v>0</v>
      </c>
      <c r="M10" s="114">
        <v>0</v>
      </c>
      <c r="N10" s="115">
        <f t="shared" si="0"/>
        <v>0</v>
      </c>
    </row>
    <row r="11" spans="1:14" ht="13.5" thickBot="1">
      <c r="A11" s="82" t="s">
        <v>208</v>
      </c>
      <c r="B11" s="114">
        <v>0</v>
      </c>
      <c r="C11" s="114">
        <v>0</v>
      </c>
      <c r="D11" s="114">
        <v>0</v>
      </c>
      <c r="E11" s="114">
        <v>0</v>
      </c>
      <c r="F11" s="298">
        <v>0</v>
      </c>
      <c r="G11" s="298">
        <v>0</v>
      </c>
      <c r="I11" s="82" t="s">
        <v>208</v>
      </c>
      <c r="J11" s="114">
        <v>0</v>
      </c>
      <c r="K11" s="114">
        <v>0</v>
      </c>
      <c r="L11" s="114">
        <v>0</v>
      </c>
      <c r="M11" s="114">
        <v>0</v>
      </c>
      <c r="N11" s="115">
        <f t="shared" si="0"/>
        <v>0</v>
      </c>
    </row>
    <row r="12" spans="1:14" ht="13.5" thickBot="1">
      <c r="A12" s="82" t="s">
        <v>209</v>
      </c>
      <c r="B12" s="114">
        <v>0</v>
      </c>
      <c r="C12" s="298">
        <v>0</v>
      </c>
      <c r="D12" s="298">
        <v>0</v>
      </c>
      <c r="E12" s="298">
        <v>0</v>
      </c>
      <c r="F12" s="298">
        <v>0</v>
      </c>
      <c r="G12" s="298">
        <v>0</v>
      </c>
      <c r="I12" s="82" t="s">
        <v>209</v>
      </c>
      <c r="J12" s="114">
        <v>0</v>
      </c>
      <c r="K12" s="114">
        <v>0</v>
      </c>
      <c r="L12" s="114">
        <v>0</v>
      </c>
      <c r="M12" s="114">
        <v>0</v>
      </c>
      <c r="N12" s="115">
        <f t="shared" si="0"/>
        <v>0</v>
      </c>
    </row>
    <row r="13" spans="1:14" ht="13.5" thickBot="1">
      <c r="A13" s="82" t="s">
        <v>210</v>
      </c>
      <c r="B13" s="114">
        <v>0</v>
      </c>
      <c r="C13" s="298">
        <v>0</v>
      </c>
      <c r="D13" s="298">
        <v>0</v>
      </c>
      <c r="E13" s="298">
        <v>0</v>
      </c>
      <c r="F13" s="298">
        <v>0</v>
      </c>
      <c r="G13" s="298">
        <v>0</v>
      </c>
      <c r="I13" s="82" t="s">
        <v>210</v>
      </c>
      <c r="J13" s="114">
        <v>0</v>
      </c>
      <c r="K13" s="114">
        <v>0</v>
      </c>
      <c r="L13" s="114">
        <v>0</v>
      </c>
      <c r="M13" s="114">
        <v>0</v>
      </c>
      <c r="N13" s="115">
        <f t="shared" si="0"/>
        <v>0</v>
      </c>
    </row>
    <row r="14" spans="1:14" ht="13.5" thickBot="1">
      <c r="A14" s="82" t="s">
        <v>211</v>
      </c>
      <c r="B14" s="114">
        <v>0</v>
      </c>
      <c r="C14" s="298">
        <v>0</v>
      </c>
      <c r="D14" s="298">
        <v>0</v>
      </c>
      <c r="E14" s="298">
        <v>0</v>
      </c>
      <c r="F14" s="298">
        <v>0</v>
      </c>
      <c r="G14" s="298">
        <v>0</v>
      </c>
      <c r="I14" s="82" t="s">
        <v>211</v>
      </c>
      <c r="J14" s="114">
        <v>0</v>
      </c>
      <c r="K14" s="114">
        <v>0</v>
      </c>
      <c r="L14" s="114">
        <v>0</v>
      </c>
      <c r="M14" s="114">
        <v>0</v>
      </c>
      <c r="N14" s="115">
        <f t="shared" si="0"/>
        <v>0</v>
      </c>
    </row>
    <row r="15" spans="1:14" ht="13.5" thickBot="1">
      <c r="A15" s="82" t="s">
        <v>212</v>
      </c>
      <c r="B15" s="114">
        <v>0</v>
      </c>
      <c r="C15" s="114">
        <v>0</v>
      </c>
      <c r="D15" s="114">
        <v>0</v>
      </c>
      <c r="E15" s="114">
        <v>0</v>
      </c>
      <c r="F15" s="298">
        <v>0</v>
      </c>
      <c r="G15" s="298">
        <v>0</v>
      </c>
      <c r="I15" s="82" t="s">
        <v>212</v>
      </c>
      <c r="J15" s="114">
        <v>0</v>
      </c>
      <c r="K15" s="114">
        <v>0</v>
      </c>
      <c r="L15" s="114">
        <v>0</v>
      </c>
      <c r="M15" s="114">
        <v>0</v>
      </c>
      <c r="N15" s="115">
        <f t="shared" si="0"/>
        <v>0</v>
      </c>
    </row>
    <row r="16" spans="1:14" ht="13.5" thickBot="1">
      <c r="A16" s="82" t="s">
        <v>213</v>
      </c>
      <c r="B16" s="114">
        <v>0</v>
      </c>
      <c r="C16" s="114">
        <v>0</v>
      </c>
      <c r="D16" s="114">
        <v>0</v>
      </c>
      <c r="E16" s="114">
        <v>0</v>
      </c>
      <c r="F16" s="298">
        <v>0</v>
      </c>
      <c r="G16" s="298">
        <v>0</v>
      </c>
      <c r="I16" s="142" t="s">
        <v>213</v>
      </c>
      <c r="J16" s="114">
        <v>0</v>
      </c>
      <c r="K16" s="114">
        <v>0</v>
      </c>
      <c r="L16" s="114">
        <v>0</v>
      </c>
      <c r="M16" s="114">
        <v>0</v>
      </c>
      <c r="N16" s="115">
        <f t="shared" si="0"/>
        <v>0</v>
      </c>
    </row>
    <row r="17" spans="1:14" s="144" customFormat="1" ht="15">
      <c r="A17" s="143"/>
      <c r="B17" s="143"/>
      <c r="C17" s="143"/>
      <c r="D17" s="143"/>
      <c r="E17" s="143"/>
      <c r="F17" s="143"/>
      <c r="G17" s="143"/>
      <c r="I17" s="145" t="s">
        <v>268</v>
      </c>
      <c r="J17" s="146">
        <f>SUM(J7:J16)</f>
        <v>0</v>
      </c>
      <c r="K17" s="146">
        <f>SUM(K7:K16)</f>
        <v>0</v>
      </c>
      <c r="L17" s="146">
        <f>SUM(L7:L16)</f>
        <v>0</v>
      </c>
      <c r="M17" s="146">
        <f>SUM(M7:M16)</f>
        <v>0</v>
      </c>
      <c r="N17" s="146">
        <f t="shared" si="0"/>
        <v>0</v>
      </c>
    </row>
    <row r="18" spans="1:14">
      <c r="A18"/>
      <c r="B18"/>
      <c r="C18"/>
      <c r="D18"/>
      <c r="E18"/>
      <c r="F18"/>
      <c r="G18"/>
    </row>
    <row r="19" spans="1:14">
      <c r="A19"/>
      <c r="B19"/>
      <c r="C19"/>
      <c r="D19"/>
      <c r="E19"/>
      <c r="F19"/>
      <c r="G19"/>
    </row>
    <row r="20" spans="1:14" ht="15.75" customHeight="1">
      <c r="A20"/>
      <c r="B20" s="284" t="s">
        <v>263</v>
      </c>
      <c r="C20" s="285"/>
      <c r="D20" s="285"/>
      <c r="E20" s="285"/>
      <c r="F20" s="285"/>
      <c r="G20" s="286"/>
      <c r="I20"/>
      <c r="J20" s="283" t="s">
        <v>263</v>
      </c>
      <c r="K20" s="283"/>
      <c r="L20" s="283"/>
      <c r="M20" s="283"/>
      <c r="N20" s="283"/>
    </row>
    <row r="21" spans="1:14" ht="63.75">
      <c r="A21"/>
      <c r="B21" s="127" t="s">
        <v>214</v>
      </c>
      <c r="C21" s="127" t="s">
        <v>272</v>
      </c>
      <c r="D21" s="127" t="s">
        <v>327</v>
      </c>
      <c r="E21" s="127" t="s">
        <v>215</v>
      </c>
      <c r="F21" s="127" t="s">
        <v>216</v>
      </c>
      <c r="G21" s="128" t="s">
        <v>217</v>
      </c>
      <c r="I21"/>
      <c r="J21" s="128" t="s">
        <v>267</v>
      </c>
      <c r="K21" s="128" t="s">
        <v>269</v>
      </c>
      <c r="L21" s="128" t="s">
        <v>270</v>
      </c>
      <c r="M21" s="128" t="s">
        <v>347</v>
      </c>
      <c r="N21" s="282" t="s">
        <v>266</v>
      </c>
    </row>
    <row r="22" spans="1:14" ht="39" thickBot="1">
      <c r="A22" s="129" t="s">
        <v>106</v>
      </c>
      <c r="B22" s="302" t="s">
        <v>259</v>
      </c>
      <c r="C22" s="302" t="s">
        <v>259</v>
      </c>
      <c r="D22" s="302" t="s">
        <v>259</v>
      </c>
      <c r="E22" s="302" t="s">
        <v>259</v>
      </c>
      <c r="F22" s="302" t="s">
        <v>259</v>
      </c>
      <c r="G22" s="302" t="s">
        <v>258</v>
      </c>
      <c r="I22" s="129" t="s">
        <v>106</v>
      </c>
      <c r="J22" s="302" t="s">
        <v>271</v>
      </c>
      <c r="K22" s="302" t="s">
        <v>271</v>
      </c>
      <c r="L22" s="302" t="s">
        <v>271</v>
      </c>
      <c r="M22" s="302" t="s">
        <v>271</v>
      </c>
      <c r="N22" s="282"/>
    </row>
    <row r="23" spans="1:14" ht="13.5" thickBot="1">
      <c r="A23" s="132" t="s">
        <v>132</v>
      </c>
      <c r="B23" s="184">
        <v>0</v>
      </c>
      <c r="C23" s="184">
        <v>0</v>
      </c>
      <c r="D23" s="184">
        <v>0</v>
      </c>
      <c r="E23" s="184">
        <v>0</v>
      </c>
      <c r="F23" s="184">
        <v>0</v>
      </c>
      <c r="G23" s="184">
        <v>0</v>
      </c>
      <c r="I23" s="132" t="s">
        <v>132</v>
      </c>
      <c r="J23" s="184">
        <v>0</v>
      </c>
      <c r="K23" s="184">
        <v>0</v>
      </c>
      <c r="L23" s="184">
        <v>0</v>
      </c>
      <c r="M23" s="184">
        <v>0</v>
      </c>
    </row>
    <row r="24" spans="1:14">
      <c r="A24" s="299" t="s">
        <v>167</v>
      </c>
      <c r="B24" s="115">
        <f>B7*(1+B23)</f>
        <v>0</v>
      </c>
      <c r="C24" s="301">
        <f>C7*(1+C23)</f>
        <v>0</v>
      </c>
      <c r="D24" s="301">
        <f>D7*(1+D23)</f>
        <v>0</v>
      </c>
      <c r="E24" s="115">
        <f>E7*(1+E23)</f>
        <v>0</v>
      </c>
      <c r="F24" s="301">
        <f>F7*(1+F23)</f>
        <v>0</v>
      </c>
      <c r="G24" s="301">
        <f>G7*(1+G23)</f>
        <v>0</v>
      </c>
      <c r="I24" s="113" t="s">
        <v>167</v>
      </c>
      <c r="J24" s="115">
        <f>J7*(1+$J$23)</f>
        <v>0</v>
      </c>
      <c r="K24" s="115">
        <f>K7*(1+$K$23)</f>
        <v>0</v>
      </c>
      <c r="L24" s="115">
        <f>L7*(1+$L$23)</f>
        <v>0</v>
      </c>
      <c r="M24" s="115">
        <f>M7*(1+$M$23)</f>
        <v>0</v>
      </c>
      <c r="N24" s="115">
        <f>SUM(J24:M24)</f>
        <v>0</v>
      </c>
    </row>
    <row r="25" spans="1:14">
      <c r="A25" s="300" t="s">
        <v>168</v>
      </c>
      <c r="B25" s="301">
        <f>B8*(1+B24)</f>
        <v>0</v>
      </c>
      <c r="C25" s="301">
        <f>C8*(1+C24)</f>
        <v>0</v>
      </c>
      <c r="D25" s="301">
        <f>D8*(1+D24)</f>
        <v>0</v>
      </c>
      <c r="E25" s="115">
        <f>E8*(1+E24)</f>
        <v>0</v>
      </c>
      <c r="F25" s="301">
        <f>F8*(1+F24)</f>
        <v>0</v>
      </c>
      <c r="G25" s="301">
        <f>G8*(1+G24)</f>
        <v>0</v>
      </c>
      <c r="I25" s="82" t="s">
        <v>168</v>
      </c>
      <c r="J25" s="115">
        <f>J8*(1+$J$23)</f>
        <v>0</v>
      </c>
      <c r="K25" s="115">
        <f>K8*(1+$K$23)</f>
        <v>0</v>
      </c>
      <c r="L25" s="115">
        <f>L8*(1+$L$23)</f>
        <v>0</v>
      </c>
      <c r="M25" s="115">
        <f>M8*(1+$M$23)</f>
        <v>0</v>
      </c>
      <c r="N25" s="115">
        <f t="shared" ref="N25:N32" si="1">SUM(J25:M25)</f>
        <v>0</v>
      </c>
    </row>
    <row r="26" spans="1:14">
      <c r="A26" s="300" t="s">
        <v>205</v>
      </c>
      <c r="B26" s="115">
        <f>B9*(1+B25)</f>
        <v>0</v>
      </c>
      <c r="C26" s="301">
        <f>C9*(1+C25)</f>
        <v>0</v>
      </c>
      <c r="D26" s="301">
        <f>D9*(1+D25)</f>
        <v>0</v>
      </c>
      <c r="E26" s="301">
        <f>E9*(1+E25)</f>
        <v>0</v>
      </c>
      <c r="F26" s="301">
        <f>F9*(1+F25)</f>
        <v>0</v>
      </c>
      <c r="G26" s="115">
        <f>G9*(1+G25)</f>
        <v>0</v>
      </c>
      <c r="I26" s="82" t="s">
        <v>205</v>
      </c>
      <c r="J26" s="115">
        <f>J9*(1+$J$23)</f>
        <v>0</v>
      </c>
      <c r="K26" s="115">
        <f>K9*(1+$K$23)</f>
        <v>0</v>
      </c>
      <c r="L26" s="115">
        <f>L9*(1+$L$23)</f>
        <v>0</v>
      </c>
      <c r="M26" s="115">
        <f>M9*(1+$M$23)</f>
        <v>0</v>
      </c>
      <c r="N26" s="115">
        <f t="shared" si="1"/>
        <v>0</v>
      </c>
    </row>
    <row r="27" spans="1:14">
      <c r="A27" s="300" t="s">
        <v>206</v>
      </c>
      <c r="B27" s="115">
        <f>B10*(1+B26)</f>
        <v>0</v>
      </c>
      <c r="C27" s="301">
        <f>C10*(1+C26)</f>
        <v>0</v>
      </c>
      <c r="D27" s="301">
        <f>D10*(1+D26)</f>
        <v>0</v>
      </c>
      <c r="E27" s="301">
        <f>E10*(1+E26)</f>
        <v>0</v>
      </c>
      <c r="F27" s="301">
        <f>F10*(1+F26)</f>
        <v>0</v>
      </c>
      <c r="G27" s="115">
        <f>G10*(1+G26)</f>
        <v>0</v>
      </c>
      <c r="I27" s="82" t="s">
        <v>206</v>
      </c>
      <c r="J27" s="115">
        <f>J10*(1+$J$23)</f>
        <v>0</v>
      </c>
      <c r="K27" s="115">
        <f>K10*(1+$K$23)</f>
        <v>0</v>
      </c>
      <c r="L27" s="115">
        <f>L10*(1+$L$23)</f>
        <v>0</v>
      </c>
      <c r="M27" s="115">
        <f>M10*(1+$M$23)</f>
        <v>0</v>
      </c>
      <c r="N27" s="115">
        <f t="shared" si="1"/>
        <v>0</v>
      </c>
    </row>
    <row r="28" spans="1:14">
      <c r="A28" s="300" t="s">
        <v>208</v>
      </c>
      <c r="B28" s="115">
        <f>B11*(1+B23)</f>
        <v>0</v>
      </c>
      <c r="C28" s="115">
        <f>C11*(1+C23)</f>
        <v>0</v>
      </c>
      <c r="D28" s="115">
        <f>D11*(1+D23)</f>
        <v>0</v>
      </c>
      <c r="E28" s="115">
        <f>E11*(E23)</f>
        <v>0</v>
      </c>
      <c r="F28" s="301">
        <f>F11*(1+F23)</f>
        <v>0</v>
      </c>
      <c r="G28" s="301">
        <f>G11*(1+G23)</f>
        <v>0</v>
      </c>
      <c r="I28" s="82" t="s">
        <v>208</v>
      </c>
      <c r="J28" s="115">
        <f>J11*(1+$J$23)</f>
        <v>0</v>
      </c>
      <c r="K28" s="115">
        <f>K11*(1+$K$23)</f>
        <v>0</v>
      </c>
      <c r="L28" s="115">
        <f>L11*(1+$L$23)</f>
        <v>0</v>
      </c>
      <c r="M28" s="115">
        <f>M11*(1+$M$23)</f>
        <v>0</v>
      </c>
      <c r="N28" s="115">
        <f t="shared" si="1"/>
        <v>0</v>
      </c>
    </row>
    <row r="29" spans="1:14">
      <c r="A29" s="300" t="s">
        <v>209</v>
      </c>
      <c r="B29" s="115">
        <f>B12*(1+B28)</f>
        <v>0</v>
      </c>
      <c r="C29" s="301">
        <f>C12*(1+C28)</f>
        <v>0</v>
      </c>
      <c r="D29" s="301">
        <f>D12*(1+D28)</f>
        <v>0</v>
      </c>
      <c r="E29" s="301">
        <f>E12*(1+E28)</f>
        <v>0</v>
      </c>
      <c r="F29" s="301">
        <f>F12*(1+F28)</f>
        <v>0</v>
      </c>
      <c r="G29" s="301">
        <f>G12*(1+G28)</f>
        <v>0</v>
      </c>
      <c r="I29" s="82" t="s">
        <v>209</v>
      </c>
      <c r="J29" s="115">
        <f>J12*(1+$J$23)</f>
        <v>0</v>
      </c>
      <c r="K29" s="115">
        <f>K12*(1+$K$23)</f>
        <v>0</v>
      </c>
      <c r="L29" s="115">
        <f>L12*(1+$L$23)</f>
        <v>0</v>
      </c>
      <c r="M29" s="115">
        <f>M12*(1+$M$23)</f>
        <v>0</v>
      </c>
      <c r="N29" s="115">
        <f t="shared" si="1"/>
        <v>0</v>
      </c>
    </row>
    <row r="30" spans="1:14">
      <c r="A30" s="300" t="s">
        <v>210</v>
      </c>
      <c r="B30" s="115">
        <f>B13*(1+B29)</f>
        <v>0</v>
      </c>
      <c r="C30" s="301">
        <f>C13*(1+C29)</f>
        <v>0</v>
      </c>
      <c r="D30" s="301">
        <f>D13*(1+D29)</f>
        <v>0</v>
      </c>
      <c r="E30" s="301">
        <f>E13*(1+E29)</f>
        <v>0</v>
      </c>
      <c r="F30" s="301">
        <f>F13*(1+F29)</f>
        <v>0</v>
      </c>
      <c r="G30" s="301">
        <f>G13*(1+G29)</f>
        <v>0</v>
      </c>
      <c r="I30" s="82" t="s">
        <v>210</v>
      </c>
      <c r="J30" s="115">
        <f>J13*(1+$J$23)</f>
        <v>0</v>
      </c>
      <c r="K30" s="115">
        <f>K13*(1+$K$23)</f>
        <v>0</v>
      </c>
      <c r="L30" s="115">
        <f>L13*(1+$L$23)</f>
        <v>0</v>
      </c>
      <c r="M30" s="115">
        <f>M13*(1+$M$23)</f>
        <v>0</v>
      </c>
      <c r="N30" s="115">
        <f t="shared" si="1"/>
        <v>0</v>
      </c>
    </row>
    <row r="31" spans="1:14">
      <c r="A31" s="300" t="s">
        <v>211</v>
      </c>
      <c r="B31" s="115">
        <f>B14*(1+B30)</f>
        <v>0</v>
      </c>
      <c r="C31" s="301">
        <f>C14*(1+C30)</f>
        <v>0</v>
      </c>
      <c r="D31" s="301">
        <f>D14*(1+D30)</f>
        <v>0</v>
      </c>
      <c r="E31" s="301">
        <f>E14*(1+E30)</f>
        <v>0</v>
      </c>
      <c r="F31" s="301">
        <f>F14*(1+F30)</f>
        <v>0</v>
      </c>
      <c r="G31" s="301">
        <f>G14*(1+G30)</f>
        <v>0</v>
      </c>
      <c r="I31" s="82" t="s">
        <v>211</v>
      </c>
      <c r="J31" s="115">
        <f>J14*(1+$J$23)</f>
        <v>0</v>
      </c>
      <c r="K31" s="115">
        <f>K14*(1+$K$23)</f>
        <v>0</v>
      </c>
      <c r="L31" s="115">
        <f>L14*(1+$L$23)</f>
        <v>0</v>
      </c>
      <c r="M31" s="115">
        <f>M14*(1+$M$23)</f>
        <v>0</v>
      </c>
      <c r="N31" s="115">
        <f t="shared" si="1"/>
        <v>0</v>
      </c>
    </row>
    <row r="32" spans="1:14">
      <c r="A32" s="300" t="s">
        <v>212</v>
      </c>
      <c r="B32" s="115">
        <f>B15*(1+B31)</f>
        <v>0</v>
      </c>
      <c r="C32" s="115">
        <f>C15*(1+C31)</f>
        <v>0</v>
      </c>
      <c r="D32" s="115">
        <f>D15*(1+D31)</f>
        <v>0</v>
      </c>
      <c r="E32" s="115">
        <f>E15*(1+E31)</f>
        <v>0</v>
      </c>
      <c r="F32" s="301">
        <f>F15*(1+F31)</f>
        <v>0</v>
      </c>
      <c r="G32" s="301">
        <f>G15*(1+G31)</f>
        <v>0</v>
      </c>
      <c r="I32" s="82" t="s">
        <v>212</v>
      </c>
      <c r="J32" s="115">
        <f>J15*(1+$J$23)</f>
        <v>0</v>
      </c>
      <c r="K32" s="115">
        <f>K15*(1+$K$23)</f>
        <v>0</v>
      </c>
      <c r="L32" s="115">
        <f>L15*(1+$L$23)</f>
        <v>0</v>
      </c>
      <c r="M32" s="115">
        <f>M15*(1+$M$23)</f>
        <v>0</v>
      </c>
      <c r="N32" s="115">
        <f t="shared" si="1"/>
        <v>0</v>
      </c>
    </row>
    <row r="33" spans="1:14">
      <c r="A33" s="300" t="s">
        <v>213</v>
      </c>
      <c r="B33" s="115">
        <f>B16*(1+B32)</f>
        <v>0</v>
      </c>
      <c r="C33" s="115">
        <f>C16*(1+C32)</f>
        <v>0</v>
      </c>
      <c r="D33" s="115">
        <f>D16*(1+D32)</f>
        <v>0</v>
      </c>
      <c r="E33" s="115">
        <f>E16*(1+E32)</f>
        <v>0</v>
      </c>
      <c r="F33" s="301">
        <f>F16*(1+F32)</f>
        <v>0</v>
      </c>
      <c r="G33" s="301">
        <f>G16*(1+G32)</f>
        <v>0</v>
      </c>
      <c r="I33" s="142" t="s">
        <v>213</v>
      </c>
      <c r="J33" s="115">
        <f>J16*(1+$J$23)</f>
        <v>0</v>
      </c>
      <c r="K33" s="115">
        <f>K16*(1+$K$23)</f>
        <v>0</v>
      </c>
      <c r="L33" s="115">
        <f>L16*(1+$L$23)</f>
        <v>0</v>
      </c>
      <c r="M33" s="115">
        <f>M16*(1+$M$23)</f>
        <v>0</v>
      </c>
      <c r="N33" s="115">
        <f>SUM(J33:M33)</f>
        <v>0</v>
      </c>
    </row>
    <row r="34" spans="1:14" ht="15">
      <c r="I34" s="145" t="s">
        <v>268</v>
      </c>
      <c r="J34" s="146">
        <f>SUM(J24:J33)</f>
        <v>0</v>
      </c>
      <c r="K34" s="146">
        <f>SUM(K24:K33)</f>
        <v>0</v>
      </c>
      <c r="L34" s="146">
        <f t="shared" ref="L34" si="2">SUM(L24:L33)</f>
        <v>0</v>
      </c>
      <c r="M34" s="146">
        <f>SUM(M24:M33)</f>
        <v>0</v>
      </c>
      <c r="N34" s="146">
        <f>SUM(J34:M34)</f>
        <v>0</v>
      </c>
    </row>
  </sheetData>
  <mergeCells count="8">
    <mergeCell ref="N21:N22"/>
    <mergeCell ref="J20:N20"/>
    <mergeCell ref="I1:N1"/>
    <mergeCell ref="B4:G4"/>
    <mergeCell ref="B20:G20"/>
    <mergeCell ref="A1:G1"/>
    <mergeCell ref="N5:N6"/>
    <mergeCell ref="J4:N4"/>
  </mergeCells>
  <pageMargins left="0.7" right="0.7" top="0.75" bottom="0.75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Page de garde</vt:lpstr>
      <vt:lpstr>BPU LOT 1</vt:lpstr>
      <vt:lpstr>BPU LOT 2</vt:lpstr>
      <vt:lpstr>BPU LOT 3</vt:lpstr>
      <vt:lpstr>BPU LOT 4</vt:lpstr>
      <vt:lpstr>BPU LOT 5</vt:lpstr>
      <vt:lpstr>BPU LOT 6</vt:lpstr>
      <vt:lpstr>BPU Mission B</vt:lpstr>
      <vt:lpstr>PSE et options</vt:lpstr>
      <vt:lpstr>Simulation</vt:lpstr>
      <vt:lpstr>'PSE et options'!Zone_d_impression</vt:lpstr>
      <vt:lpstr>Simulation!Zone_d_impression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MILIE</dc:creator>
  <cp:lastModifiedBy>Cecile MILIE</cp:lastModifiedBy>
  <cp:lastPrinted>2025-03-31T02:49:36Z</cp:lastPrinted>
  <dcterms:created xsi:type="dcterms:W3CDTF">2025-02-09T23:43:03Z</dcterms:created>
  <dcterms:modified xsi:type="dcterms:W3CDTF">2025-04-06T22:58:34Z</dcterms:modified>
</cp:coreProperties>
</file>