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PLACE\PHARMACIE\2025\25A0034 - AO DIVERS MEDICAMENTS\1 - DCE\RC\"/>
    </mc:Choice>
  </mc:AlternateContent>
  <bookViews>
    <workbookView xWindow="0" yWindow="0" windowWidth="23040" windowHeight="9192"/>
  </bookViews>
  <sheets>
    <sheet name="DQE COMPLET " sheetId="1" r:id="rId1"/>
  </sheets>
  <definedNames>
    <definedName name="_xlnm._FilterDatabase" localSheetId="0" hidden="1">'DQE COMPLET '!$A$16:$M$84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1" l="1"/>
  <c r="O9" i="1"/>
  <c r="J21" i="1" l="1"/>
  <c r="K21" i="1" s="1"/>
  <c r="L21" i="1" s="1"/>
  <c r="J80" i="1"/>
  <c r="J81" i="1"/>
  <c r="J82" i="1"/>
  <c r="K82" i="1" s="1"/>
  <c r="L82" i="1" s="1"/>
  <c r="J83" i="1"/>
  <c r="K83" i="1" s="1"/>
  <c r="L83" i="1" s="1"/>
  <c r="J84" i="1"/>
  <c r="K84" i="1" s="1"/>
  <c r="L84" i="1" s="1"/>
  <c r="J79" i="1"/>
  <c r="J71" i="1"/>
  <c r="K71" i="1" s="1"/>
  <c r="L71" i="1" s="1"/>
  <c r="J72" i="1"/>
  <c r="K72" i="1" s="1"/>
  <c r="L72" i="1" s="1"/>
  <c r="J73" i="1"/>
  <c r="K73" i="1" s="1"/>
  <c r="L73" i="1" s="1"/>
  <c r="J74" i="1"/>
  <c r="K74" i="1" s="1"/>
  <c r="L74" i="1" s="1"/>
  <c r="J75" i="1"/>
  <c r="K75" i="1" s="1"/>
  <c r="L75" i="1" s="1"/>
  <c r="J76" i="1"/>
  <c r="K76" i="1" s="1"/>
  <c r="L76" i="1" s="1"/>
  <c r="J77" i="1"/>
  <c r="K77" i="1" s="1"/>
  <c r="L77" i="1" s="1"/>
  <c r="J78" i="1"/>
  <c r="J62" i="1"/>
  <c r="K62" i="1" s="1"/>
  <c r="L62" i="1" s="1"/>
  <c r="J63" i="1"/>
  <c r="J64" i="1"/>
  <c r="J65" i="1"/>
  <c r="J66" i="1"/>
  <c r="J67" i="1"/>
  <c r="J68" i="1"/>
  <c r="J69" i="1"/>
  <c r="K69" i="1" s="1"/>
  <c r="L69" i="1" s="1"/>
  <c r="J70" i="1"/>
  <c r="K70" i="1" s="1"/>
  <c r="L70" i="1" s="1"/>
  <c r="K80" i="1" l="1"/>
  <c r="L80" i="1" s="1"/>
  <c r="K78" i="1"/>
  <c r="L78" i="1" s="1"/>
  <c r="K63" i="1"/>
  <c r="L63" i="1" s="1"/>
  <c r="J35" i="1" l="1"/>
  <c r="K35" i="1" s="1"/>
  <c r="L35" i="1" s="1"/>
  <c r="J33" i="1"/>
  <c r="K33" i="1" s="1"/>
  <c r="L33" i="1" s="1"/>
  <c r="J25" i="1" l="1"/>
  <c r="K25" i="1" s="1"/>
  <c r="L25" i="1" s="1"/>
  <c r="J60" i="1" l="1"/>
  <c r="K60" i="1" s="1"/>
  <c r="L60" i="1" s="1"/>
  <c r="J61" i="1"/>
  <c r="K61" i="1" s="1"/>
  <c r="L61" i="1" s="1"/>
  <c r="J55" i="1"/>
  <c r="J56" i="1"/>
  <c r="J57" i="1"/>
  <c r="K57" i="1" s="1"/>
  <c r="L57" i="1" s="1"/>
  <c r="J58" i="1"/>
  <c r="J59" i="1"/>
  <c r="J52" i="1"/>
  <c r="K52" i="1" s="1"/>
  <c r="L52" i="1" s="1"/>
  <c r="J53" i="1"/>
  <c r="K53" i="1" s="1"/>
  <c r="L53" i="1" s="1"/>
  <c r="J54" i="1"/>
  <c r="K54" i="1" s="1"/>
  <c r="L54" i="1" s="1"/>
  <c r="J51" i="1"/>
  <c r="K51" i="1" s="1"/>
  <c r="L51" i="1" s="1"/>
  <c r="J50" i="1"/>
  <c r="K50" i="1" s="1"/>
  <c r="L50" i="1" s="1"/>
  <c r="J49" i="1"/>
  <c r="K49" i="1" s="1"/>
  <c r="L49" i="1" s="1"/>
  <c r="J48" i="1"/>
  <c r="K48" i="1" s="1"/>
  <c r="L48" i="1" s="1"/>
  <c r="J47" i="1"/>
  <c r="J46" i="1"/>
  <c r="J45" i="1"/>
  <c r="K45" i="1" s="1"/>
  <c r="L45" i="1" s="1"/>
  <c r="J44" i="1"/>
  <c r="K44" i="1" s="1"/>
  <c r="L44" i="1" s="1"/>
  <c r="J43" i="1"/>
  <c r="K43" i="1" s="1"/>
  <c r="L43" i="1" s="1"/>
  <c r="J42" i="1"/>
  <c r="J41" i="1"/>
  <c r="J40" i="1"/>
  <c r="J39" i="1"/>
  <c r="J38" i="1"/>
  <c r="J37" i="1"/>
  <c r="K37" i="1" s="1"/>
  <c r="L37" i="1" s="1"/>
  <c r="J36" i="1"/>
  <c r="K36" i="1" s="1"/>
  <c r="L36" i="1" s="1"/>
  <c r="J34" i="1"/>
  <c r="K34" i="1" s="1"/>
  <c r="L34" i="1" s="1"/>
  <c r="J32" i="1"/>
  <c r="K32" i="1" s="1"/>
  <c r="L32" i="1" s="1"/>
  <c r="J31" i="1"/>
  <c r="K31" i="1" s="1"/>
  <c r="L31" i="1" s="1"/>
  <c r="J30" i="1"/>
  <c r="K30" i="1" s="1"/>
  <c r="L30" i="1" s="1"/>
  <c r="K46" i="1" l="1"/>
  <c r="L46" i="1" s="1"/>
  <c r="K58" i="1"/>
  <c r="L58" i="1" s="1"/>
  <c r="K38" i="1"/>
  <c r="L38" i="1" s="1"/>
  <c r="K55" i="1"/>
  <c r="L55" i="1" s="1"/>
  <c r="J29" i="1"/>
  <c r="K29" i="1" s="1"/>
  <c r="L29" i="1" s="1"/>
  <c r="J28" i="1"/>
  <c r="J27" i="1"/>
  <c r="J26" i="1"/>
  <c r="J24" i="1"/>
  <c r="K24" i="1" s="1"/>
  <c r="L24" i="1" s="1"/>
  <c r="J23" i="1"/>
  <c r="K23" i="1" s="1"/>
  <c r="L23" i="1" s="1"/>
  <c r="J22" i="1"/>
  <c r="K22" i="1" s="1"/>
  <c r="L22" i="1" s="1"/>
  <c r="J20" i="1"/>
  <c r="K20" i="1" s="1"/>
  <c r="L20" i="1" s="1"/>
  <c r="J19" i="1"/>
  <c r="J18" i="1"/>
  <c r="J17" i="1"/>
  <c r="K17" i="1" s="1"/>
  <c r="K26" i="1" l="1"/>
  <c r="L26" i="1" s="1"/>
  <c r="K18" i="1"/>
  <c r="O5" i="1" s="1"/>
  <c r="L17" i="1"/>
  <c r="L18" i="1" l="1"/>
  <c r="P5" i="1" s="1"/>
</calcChain>
</file>

<file path=xl/sharedStrings.xml><?xml version="1.0" encoding="utf-8"?>
<sst xmlns="http://schemas.openxmlformats.org/spreadsheetml/2006/main" count="344" uniqueCount="181">
  <si>
    <t xml:space="preserve">Nom du candidat : </t>
  </si>
  <si>
    <t>en € HT</t>
  </si>
  <si>
    <t>en € TTC</t>
  </si>
  <si>
    <t xml:space="preserve">Montant éventuel des frais de port pour commande urgente ( ≤ 24h) </t>
  </si>
  <si>
    <t>(Si nécessaire fournir la grille tarifaire pour livraison urgente)</t>
  </si>
  <si>
    <t>%</t>
  </si>
  <si>
    <t xml:space="preserve">Pourcentage de remise sur produits similaires ou de même nature </t>
  </si>
  <si>
    <t xml:space="preserve">N° DE LOT </t>
  </si>
  <si>
    <t>N° DE SOUS LOT</t>
  </si>
  <si>
    <t xml:space="preserve">INTITULE DU LOT </t>
  </si>
  <si>
    <t xml:space="preserve">INTITULE SOUS-LOT / DESCRIPTION TECHNQIUE </t>
  </si>
  <si>
    <t xml:space="preserve">QUANTITES ANNUELLES </t>
  </si>
  <si>
    <t xml:space="preserve">ATTRIBUTION </t>
  </si>
  <si>
    <t>PRIX</t>
  </si>
  <si>
    <t>MONTANT ESTIME ANNUELLE HT</t>
  </si>
  <si>
    <t xml:space="preserve">MONTANT POUR 4 ANS </t>
  </si>
  <si>
    <t xml:space="preserve">MONTANT MAXIMUM SUR LA DUREE DU MARCHE </t>
  </si>
  <si>
    <t>ACETYLCYSTEINE FORME BUVABLE</t>
  </si>
  <si>
    <t xml:space="preserve">MONO ATTRIBUTAIRE </t>
  </si>
  <si>
    <t>ACIDE OBETICHOLIQUE FORME ORALE</t>
  </si>
  <si>
    <t>ACIDE OBETICHOLIQUE 5 MG COMPRIME PELLICULE</t>
  </si>
  <si>
    <t>ACIDE OBETICHOLIQUE 10 MG COMPRIME PELLICULE</t>
  </si>
  <si>
    <t>ALIPRAZIDE FORME INJECTABLE</t>
  </si>
  <si>
    <t>ALIPRAZIDE 50 MG AMPOULE INJECTABLE</t>
  </si>
  <si>
    <t>AMPHOTERICINE B FORME INJECTABLE</t>
  </si>
  <si>
    <t>AMPHOTERICINE B 50 MG PDRE POUR PERFUSION</t>
  </si>
  <si>
    <t>AMPHOTERICINE B FORME BUVABLE</t>
  </si>
  <si>
    <t>AMPHOTERICINE B 100 MG/ML FLACON SUSPENSION BUVABLE</t>
  </si>
  <si>
    <t>BAIN DE BOUCHE ANTISEPTIQUE A BASE D HEXETIDINE</t>
  </si>
  <si>
    <t>BAIN DE BOUCHE ANTISEPTIQUE FLACON A BASE D'HEXETIDINE</t>
  </si>
  <si>
    <t>BECLOMETHASONE AEROSOL BUCCAL</t>
  </si>
  <si>
    <t>BECLOMETHASONE 250 MCG AEROSOL BUCCAL</t>
  </si>
  <si>
    <t xml:space="preserve">CHAMBRE INHALATION </t>
  </si>
  <si>
    <t>CHAMBRE INHALATION POUR ADMINISTRATION AEROSOL DOSEUR BEBE</t>
  </si>
  <si>
    <t xml:space="preserve">CHAMBRE INHALATION POUR ADMINISTRATION AEROSOL DOSEUR ENFANT </t>
  </si>
  <si>
    <t xml:space="preserve">CHAMBRE INHALATION POUR ADMINISTRATION AEROSOL DOSEUR ADULTE </t>
  </si>
  <si>
    <t>CLONIDINE FORME INJECTABLE</t>
  </si>
  <si>
    <t>CLONIDINE 0,15 MG AMPOULE INJECTABLE</t>
  </si>
  <si>
    <t>CYTARABINE 2 G FORME INJECTABLE CONCENTRATION 40MG/ML</t>
  </si>
  <si>
    <t>CYTARABINE 2 G SOLUTION INJECTABLE FLACON 40 ML CONCENTRATION 40 MG/ML</t>
  </si>
  <si>
    <t>DELTA-9 TETRAHYDROCANNABINOL 0,75 MG SOLUTION ORALE FLACON  30 ML</t>
  </si>
  <si>
    <t>DIPYRIDAMOLE FORME INJECTABLE</t>
  </si>
  <si>
    <t>DIPYRIDAMOLE 10 MG AMPOULE INJECTABLE</t>
  </si>
  <si>
    <t>ISONIAZIDE FORME INJECTABLE</t>
  </si>
  <si>
    <t>ISONIAZIDE 500 MG AMPOULE INJECTABLE</t>
  </si>
  <si>
    <t>ISOPRENALINE FORME INJECTABLE</t>
  </si>
  <si>
    <t>ISOPRENALINE 0,20 MG FLACON 1 ML SOLUTION INJECTABLE</t>
  </si>
  <si>
    <t>LAUROMACROGOL 400 FORME INJECTABLE</t>
  </si>
  <si>
    <t>LAUROMACROGOL 400 0,5% AMPOULE INJECTABLE</t>
  </si>
  <si>
    <t>LAUROMACROGOL 400 2% AMPOULE INJECTABLE</t>
  </si>
  <si>
    <t>LAUROMACROGOL 400 3% AMPOULE INJECTABLE</t>
  </si>
  <si>
    <t>LAUROMACROGOL 400 0,25% AMPOULE INJECTABLE</t>
  </si>
  <si>
    <t>LAUROMACROGOL 400 1% AMPOULE INJECTABLE</t>
  </si>
  <si>
    <t>LINIMENT OLEOCALCAIRE FORME LOCALE</t>
  </si>
  <si>
    <t>LOMUSTINE FORME ORALE</t>
  </si>
  <si>
    <t>LOMUSTINE 40 MG GELULE OU COMPRIME</t>
  </si>
  <si>
    <t>MELATONINE FORME RETARD FORME ORALE</t>
  </si>
  <si>
    <t>MELATONINE 2 MG COMPRIME OU GELULE A LIBERATION PROLONGEE</t>
  </si>
  <si>
    <t>NICOTINE FORME ORALE GOUT MENTHE</t>
  </si>
  <si>
    <t>NICOTINE 1 MG COMPRIME A SUCER GOUT MENTHE</t>
  </si>
  <si>
    <t>NICOTINE 12MG COMPRIME A SUCER GOUT MENTHE</t>
  </si>
  <si>
    <t>ONDANSETRON FORME BUVABLE</t>
  </si>
  <si>
    <t>ONDANSETRON SIROP 4 MG/5 ML FLACON 50 ML</t>
  </si>
  <si>
    <t>ONDANSETRON FORME ORALE</t>
  </si>
  <si>
    <t>ONDANSETRON 8 MG COMPRIME PELLICULE</t>
  </si>
  <si>
    <t xml:space="preserve">OXYBUTININE FORME ORALE </t>
  </si>
  <si>
    <t>OXYBUTININE 5 MG COMPRIME</t>
  </si>
  <si>
    <t>SODIUM CHLORURE 0.9% USAGE EXTERNE</t>
  </si>
  <si>
    <t>SODIUM CHLORURE 0.9% SOLUTION STERILE USAGE EXTERNE FLACON ENTRE 100 ET 200 ML</t>
  </si>
  <si>
    <t>SOLUTION ANTI-ADHESIF FORME LOCALE</t>
  </si>
  <si>
    <t>SOLUTION ANTI-ADHESIF FLACON</t>
  </si>
  <si>
    <t>SUCROSE SOLUTION BUVABLE FORME UNIDOSE</t>
  </si>
  <si>
    <t>TRAITEMENT LOCAL DE LA CRISE HEMORROIDAIRE</t>
  </si>
  <si>
    <t>CARRAGHENATES+TITANE DIOXYDE+ZINC OXYDE FORME SUPPOSITOIRE</t>
  </si>
  <si>
    <t>CARRAGHENATES+TITANE DIOXYDE+ZINC OXYDE FORME CREME LOCALE</t>
  </si>
  <si>
    <t>TRI IODE POUR ADMINISTRATION DIGESTIVE</t>
  </si>
  <si>
    <t>UPADACITINIB FORME ORALE</t>
  </si>
  <si>
    <t>UPADACITINIB 15 MG COMPRIME</t>
  </si>
  <si>
    <t>UPADACITINIB 30 MG COMPRIME</t>
  </si>
  <si>
    <t xml:space="preserve">VACCIN ENCEPHALITE JAPONAISE INACTIVE </t>
  </si>
  <si>
    <t>VACCIN ENCEPHALITE JAPONAISE INACTIVE ADSORBE SUSPENSION INJECTABLE</t>
  </si>
  <si>
    <t>VALGANCICLOVIR FORME BUVABLE</t>
  </si>
  <si>
    <t>VALGANCICLOVIR 50MG/ML SOLUTION BUVABLE FLACON 100 ML</t>
  </si>
  <si>
    <t xml:space="preserve">SOMME : </t>
  </si>
  <si>
    <t>30 000</t>
  </si>
  <si>
    <t>6 000</t>
  </si>
  <si>
    <t>5 800</t>
  </si>
  <si>
    <t>1 100</t>
  </si>
  <si>
    <t>18 000</t>
  </si>
  <si>
    <t>3 000</t>
  </si>
  <si>
    <t>5 000</t>
  </si>
  <si>
    <t>58 000</t>
  </si>
  <si>
    <t>180 000</t>
  </si>
  <si>
    <t>10 000</t>
  </si>
  <si>
    <t>2 700</t>
  </si>
  <si>
    <t>9 000</t>
  </si>
  <si>
    <t>8 000</t>
  </si>
  <si>
    <t>60 000</t>
  </si>
  <si>
    <t>4 000</t>
  </si>
  <si>
    <t>2 400</t>
  </si>
  <si>
    <t xml:space="preserve">CANNABIDIOL 50 MG/ML FLACON 100 ML </t>
  </si>
  <si>
    <t>40</t>
  </si>
  <si>
    <t>CANNA BIDIOL 20 MG/ML ET DELTA-9-TETRAHYDROCANNABINOL 1 MG/ML SOLUTION ORALE FLACON 100 ML</t>
  </si>
  <si>
    <t>120</t>
  </si>
  <si>
    <t>FLUCYTOSINE FORME INJECTABLE</t>
  </si>
  <si>
    <t>FLUCYTOSINE 2,5G FLACON 250ML SOLUTION POUR PERFUSION</t>
  </si>
  <si>
    <t>30</t>
  </si>
  <si>
    <t xml:space="preserve">MONTANT MINIMUM (prévisionnelle) sur 4 ans </t>
  </si>
  <si>
    <t xml:space="preserve">MONTANT MAXIMUM (x2) sur 4 ans </t>
  </si>
  <si>
    <t xml:space="preserve">DIAZEPAM SOLUTION BUVABLE </t>
  </si>
  <si>
    <t>SOTORASIB FORME ORALE</t>
  </si>
  <si>
    <t>SOTORASIB 20 MG COMPRIME PELLICULE</t>
  </si>
  <si>
    <t>EPOETINE BETA FORME INJECTABLE</t>
  </si>
  <si>
    <t>EPOETINE BETA 3000 UI SERINGUE PREREMPLIE</t>
  </si>
  <si>
    <t>EPOETINE BETA 4000 UI SERINGUE PREREMPLIE</t>
  </si>
  <si>
    <t>EPOETINE BETA 30000 UI SERINGUE PREREMPLIE</t>
  </si>
  <si>
    <t>EPOETINE BETA 5000 UI SERINGUE PREREMPLIE</t>
  </si>
  <si>
    <t>EPOETINE BETA 2000 UI SERINGUE PREREMPLIE</t>
  </si>
  <si>
    <t>EPOETINE BETA 6000 UI SERINGUE PREREMPLIE</t>
  </si>
  <si>
    <t>RIFAXIMINE 550 MG COMPRIME PELLICULE</t>
  </si>
  <si>
    <t>RIFAXIMINE FORME ORALE</t>
  </si>
  <si>
    <t>HEPARINE SODIQUE 5000 UI FLACON 1 ML SOLUTION INJECTABLE AVEC INDICATION EN PEDIATRIE</t>
  </si>
  <si>
    <t>HEPARINE SODIQUE FORME INJECTABLE</t>
  </si>
  <si>
    <t>PREDNISOLONE FORME INJECTABLE</t>
  </si>
  <si>
    <t>PREDNISOLONE 125 MG SUSPENSION INJECTABLE FLACON 5 ML</t>
  </si>
  <si>
    <t>CANGRELOR FORME INJECTABLE</t>
  </si>
  <si>
    <t>CANGRELOR 50 MG POUDRE POUR SOLUTION INJECTABLE FLACON</t>
  </si>
  <si>
    <t>TRIAMCINOLONE HEXACETONIDE FORME INJECTABLE</t>
  </si>
  <si>
    <t xml:space="preserve">TRIAMCINOLONE HEXACETONIDE 40 MG VOIE INTRA ARTICULAIRE  </t>
  </si>
  <si>
    <t>CANRENOATE DE POTASSIUM FORME INJECTABLE</t>
  </si>
  <si>
    <t>CANRENOATE DE POTASSION 200 MG SOLUTION INJECTABLE AMPOULE 10 ML</t>
  </si>
  <si>
    <t>FOSPHENYTOINE FORME INJECTABLE</t>
  </si>
  <si>
    <t>FOSPHENYTOINE 750 MG FLACON 10 ML SOLUTION INJECTABLE</t>
  </si>
  <si>
    <t>PHENYTOINE FORME INJECTABLE</t>
  </si>
  <si>
    <t>PHENYTOINE 250 MG FLACON 5 ML SOLUTION INJECTABLE</t>
  </si>
  <si>
    <t>ASFOTASE ALFA 18 MG SOLUTION INJECTABLE FLACON 0,45 ML</t>
  </si>
  <si>
    <t>ASFOTASE ALFA 28 MG SOLUTION INJECTABLE FLACON 0,7 ML</t>
  </si>
  <si>
    <t>ASFOTASE FORME INJECTABLE</t>
  </si>
  <si>
    <t>APPORT ENERGETIQUE GLUCIDO-LIPIDIQUE SANS PROTEINE NI ACIDES AMINES</t>
  </si>
  <si>
    <t>Forme orale sachet</t>
  </si>
  <si>
    <t>Forme orale sèche</t>
  </si>
  <si>
    <t>Forme injectable</t>
  </si>
  <si>
    <t>Forme orale buvable flacon</t>
  </si>
  <si>
    <t>Forme locale dermato</t>
  </si>
  <si>
    <t>Forme inhalée</t>
  </si>
  <si>
    <t>CANNABIDIOL FORME BUVABLE</t>
  </si>
  <si>
    <t>Spécifique chambre</t>
  </si>
  <si>
    <t>DELTA-9 TETRAHYDROCANNABINOL FORME BUVABLE</t>
  </si>
  <si>
    <t>DELTA-9 TETRAHYDROCANNABINOL ET CANNABIDIOL FORME BUVABLE</t>
  </si>
  <si>
    <t>DELTA-9 TETRAHYDROCANNABINOL ET CANNABIDIOL FORME BUVABLE (Cannabidiol dominant)</t>
  </si>
  <si>
    <t>PARAFFINE HUILE FORME BUVABLE</t>
  </si>
  <si>
    <t>SUCROSE FORME BUVABLE</t>
  </si>
  <si>
    <t>Forme locale gynéco et rectale</t>
  </si>
  <si>
    <t>DILUANT HSA 0,03 % SOLUTION INJECTABLE FLACON 1,8 ML </t>
  </si>
  <si>
    <t>VENIN GUEPE VESPULA 550 MCG ALBEY  FLACON 5,5 ML</t>
  </si>
  <si>
    <t>VENIN ABEILLE APIS 550MCG ALBEY FLACON 5,5 ML</t>
  </si>
  <si>
    <t>CANNABIDIOL 0,75 MG ET DELTA-9 TETRAHYDROCANNABINOL 0,75 MG  SOLUTION ORALE  FLACON  30 ML</t>
  </si>
  <si>
    <t>FORME GALENIQUE</t>
  </si>
  <si>
    <t xml:space="preserve">iconographie autorisé </t>
  </si>
  <si>
    <t xml:space="preserve">SPECIMENS (QNT = 1) ET ICONOGRAPHIES </t>
  </si>
  <si>
    <t>Familles</t>
  </si>
  <si>
    <t>Spécialités pharmaceutiques</t>
  </si>
  <si>
    <t>Dispositifs d'administration pour spéicalités pharmaceutiques</t>
  </si>
  <si>
    <t>Allergène</t>
  </si>
  <si>
    <t>Produits de diététiques</t>
  </si>
  <si>
    <r>
      <rPr>
        <b/>
        <u/>
        <sz val="11"/>
        <color theme="1"/>
        <rFont val="Calibri"/>
        <family val="2"/>
        <scheme val="minor"/>
      </rPr>
      <t>DETAILS QUANTITATIF ESTIMATIF</t>
    </r>
    <r>
      <rPr>
        <sz val="11"/>
        <color theme="1"/>
        <rFont val="Calibri"/>
        <family val="2"/>
        <scheme val="minor"/>
      </rPr>
      <t xml:space="preserve"> - N°25A0034 - </t>
    </r>
    <r>
      <rPr>
        <b/>
        <sz val="11"/>
        <color rgb="FFFF0000"/>
        <rFont val="Calibri"/>
        <family val="2"/>
        <scheme val="minor"/>
      </rPr>
      <t>FOURNITURE DE SPECAILITES PHARMACEUTIQUES, PREPARATIONS PHARMACEUTIQUES, DISPOSITIF D’ADMINISTRATION POUR SPECIALITES PHARMACEUTIQUES, ALLERGENE, PRODUITS DE DIETETIQUES SPECIALISES A DES FINS MEDICALISES POUR LE CHU DE MONTPELLIER ETABLISSEMENT SUPPORT DU GHT EST HERAULT SUD AVEYRON.</t>
    </r>
  </si>
  <si>
    <t xml:space="preserve">TRI IODE POUR ADMINISTRATION DIGESTIVE FL 100 ML </t>
  </si>
  <si>
    <t>LINIMENT OLEOCALCAIRE FLACON ENTRE 200 ET 300 ML</t>
  </si>
  <si>
    <t>PARAFFINE HUILE FLACON ENTRE 200 ET 300 ML</t>
  </si>
  <si>
    <t>DIAZEPAM FLACON POUR SOLUTION BUVABLE 10MG/ML ENTRE 20 ET 30 ML</t>
  </si>
  <si>
    <t>APPORT ENERGETIQUE GLUCIDO-LIPIDIQUE SANS PROTEINE NI ACIDES AMINES TYPE PFD2 BOITE ENTRE 400 ET 500 G</t>
  </si>
  <si>
    <t>APPORT ENERGETIQUE GLUCIDO-LIPIDIQUE SANS PROTEINE NI ACIDES AMINES TYPE PFD2 POWDER BOITE ENTRE 400 ET 500 G</t>
  </si>
  <si>
    <r>
      <t>ACETYLCYSTEIN</t>
    </r>
    <r>
      <rPr>
        <sz val="11"/>
        <rFont val="Calibri"/>
        <family val="2"/>
        <scheme val="minor"/>
      </rPr>
      <t>E 200 MG FO</t>
    </r>
    <r>
      <rPr>
        <sz val="11"/>
        <color theme="1"/>
        <rFont val="Calibri"/>
        <family val="2"/>
        <scheme val="minor"/>
      </rPr>
      <t>RME SACHET</t>
    </r>
  </si>
  <si>
    <t>FOURNITURE DE SPECIALITES  PHARMACEUTIQUES, PREPARATIONS PHARMACEUTIQUES, DISPOSITIF D’ADMINISTRATION POUR SPECIALITES PHARMACEUTIQUES, ALLERGENES, PRODUITS DE DIETETIQUES SPECIALISES A DES FINS MEDICALISES POUR LE CHU DE MONTPELLIER ETABLISSEMENT SUPPORT DU GHT EST HERAULT SUD AVEYRON.</t>
  </si>
  <si>
    <t xml:space="preserve">faire comme au CCAP </t>
  </si>
  <si>
    <t>ALLERGENES FORME INJECTABLE DILUANT</t>
  </si>
  <si>
    <t>ALLERGENES FORME INJECTABLE VENIN GUEPE</t>
  </si>
  <si>
    <t>ALLERGENES FORME INJECTABLE VENIN ABEILLE</t>
  </si>
  <si>
    <t xml:space="preserve">SOMME </t>
  </si>
  <si>
    <t>MONTANT MAXI + PETIT LOTS</t>
  </si>
  <si>
    <t>MONTANT MINI + PETIT LOTS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</si>
</sst>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0\ &quot;€&quot;_-;\-* #,##0.000\ &quot;€&quot;_-;_-* &quot;-&quot;??\ &quot;€&quot;_-;_-@_-"/>
    <numFmt numFmtId="165" formatCode="_-* #,##0.0000\ &quot;€&quot;_-;\-* #,##0.00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9"/>
      <color rgb="FF000000"/>
      <name val="Verdan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5" fontId="0" fillId="0" borderId="1" xfId="1" applyNumberFormat="1" applyFont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 vertical="center" wrapText="1"/>
    </xf>
    <xf numFmtId="44" fontId="0" fillId="0" borderId="0" xfId="0" applyNumberFormat="1"/>
    <xf numFmtId="0" fontId="0" fillId="4" borderId="1" xfId="0" applyFill="1" applyBorder="1" applyAlignment="1">
      <alignment horizontal="center" vertical="center" wrapText="1"/>
    </xf>
    <xf numFmtId="44" fontId="0" fillId="4" borderId="1" xfId="1" applyFont="1" applyFill="1" applyBorder="1" applyAlignment="1">
      <alignment horizontal="center" vertical="center" wrapText="1"/>
    </xf>
    <xf numFmtId="164" fontId="0" fillId="4" borderId="1" xfId="1" applyNumberFormat="1" applyFont="1" applyFill="1" applyBorder="1" applyAlignment="1">
      <alignment horizontal="center" vertical="center" wrapText="1"/>
    </xf>
    <xf numFmtId="165" fontId="0" fillId="4" borderId="1" xfId="1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4" borderId="1" xfId="0" applyNumberFormat="1" applyFill="1" applyBorder="1" applyAlignment="1">
      <alignment horizontal="center" vertical="center" wrapText="1"/>
    </xf>
    <xf numFmtId="44" fontId="0" fillId="0" borderId="0" xfId="0" applyNumberFormat="1" applyFill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164" fontId="0" fillId="0" borderId="1" xfId="1" applyNumberFormat="1" applyFont="1" applyFill="1" applyBorder="1" applyAlignment="1">
      <alignment horizontal="center" vertical="center" wrapText="1"/>
    </xf>
    <xf numFmtId="44" fontId="0" fillId="0" borderId="1" xfId="1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164" fontId="0" fillId="5" borderId="1" xfId="1" applyNumberFormat="1" applyFont="1" applyFill="1" applyBorder="1" applyAlignment="1">
      <alignment horizontal="center" vertical="center" wrapText="1"/>
    </xf>
    <xf numFmtId="44" fontId="0" fillId="5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0" fillId="0" borderId="0" xfId="0" applyFill="1"/>
    <xf numFmtId="0" fontId="5" fillId="0" borderId="0" xfId="0" applyFont="1" applyFill="1"/>
    <xf numFmtId="0" fontId="8" fillId="0" borderId="0" xfId="0" applyFont="1" applyFill="1"/>
    <xf numFmtId="44" fontId="8" fillId="0" borderId="0" xfId="0" applyNumberFormat="1" applyFont="1" applyFill="1"/>
    <xf numFmtId="0" fontId="5" fillId="8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4" fontId="0" fillId="4" borderId="14" xfId="1" applyFont="1" applyFill="1" applyBorder="1" applyAlignment="1">
      <alignment horizontal="center" vertical="center" wrapText="1"/>
    </xf>
    <xf numFmtId="44" fontId="0" fillId="4" borderId="15" xfId="1" applyFont="1" applyFill="1" applyBorder="1" applyAlignment="1">
      <alignment horizontal="center" vertical="center" wrapText="1"/>
    </xf>
    <xf numFmtId="44" fontId="0" fillId="4" borderId="16" xfId="1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left" vertical="center" wrapText="1"/>
    </xf>
    <xf numFmtId="0" fontId="0" fillId="3" borderId="4" xfId="0" applyFont="1" applyFill="1" applyBorder="1" applyAlignment="1">
      <alignment horizontal="left" vertical="center" wrapText="1"/>
    </xf>
    <xf numFmtId="0" fontId="0" fillId="3" borderId="5" xfId="0" applyFont="1" applyFill="1" applyBorder="1" applyAlignment="1">
      <alignment horizontal="left" vertical="center" wrapText="1"/>
    </xf>
    <xf numFmtId="0" fontId="0" fillId="3" borderId="6" xfId="0" applyFont="1" applyFill="1" applyBorder="1" applyAlignment="1">
      <alignment horizontal="left" vertical="center" wrapText="1"/>
    </xf>
    <xf numFmtId="0" fontId="0" fillId="3" borderId="0" xfId="0" applyFont="1" applyFill="1" applyBorder="1" applyAlignment="1">
      <alignment horizontal="left" vertical="center" wrapText="1"/>
    </xf>
    <xf numFmtId="0" fontId="0" fillId="3" borderId="7" xfId="0" applyFont="1" applyFill="1" applyBorder="1" applyAlignment="1">
      <alignment horizontal="left" vertical="center" wrapText="1"/>
    </xf>
    <xf numFmtId="0" fontId="0" fillId="3" borderId="8" xfId="0" applyFont="1" applyFill="1" applyBorder="1" applyAlignment="1">
      <alignment horizontal="left" vertical="center" wrapText="1"/>
    </xf>
    <xf numFmtId="0" fontId="0" fillId="3" borderId="9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6" fillId="7" borderId="1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8" xfId="0" applyBorder="1" applyAlignment="1">
      <alignment horizontal="center"/>
    </xf>
    <xf numFmtId="44" fontId="0" fillId="5" borderId="14" xfId="1" applyFont="1" applyFill="1" applyBorder="1" applyAlignment="1">
      <alignment horizontal="center" vertical="center" wrapText="1"/>
    </xf>
    <xf numFmtId="44" fontId="0" fillId="5" borderId="16" xfId="1" applyFont="1" applyFill="1" applyBorder="1" applyAlignment="1">
      <alignment horizontal="center" vertical="center" wrapText="1"/>
    </xf>
    <xf numFmtId="44" fontId="0" fillId="5" borderId="15" xfId="1" applyFont="1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6" borderId="16" xfId="0" applyFill="1" applyBorder="1" applyAlignment="1">
      <alignment horizontal="center" vertical="center" wrapText="1"/>
    </xf>
    <xf numFmtId="0" fontId="2" fillId="0" borderId="20" xfId="0" applyFont="1" applyBorder="1"/>
    <xf numFmtId="0" fontId="2" fillId="0" borderId="21" xfId="0" applyFont="1" applyBorder="1" applyAlignment="1">
      <alignment vertical="top" wrapText="1"/>
    </xf>
    <xf numFmtId="0" fontId="2" fillId="0" borderId="22" xfId="0" applyFont="1" applyBorder="1" applyAlignment="1">
      <alignment wrapText="1"/>
    </xf>
    <xf numFmtId="0" fontId="2" fillId="0" borderId="23" xfId="0" applyFont="1" applyBorder="1"/>
    <xf numFmtId="44" fontId="2" fillId="0" borderId="24" xfId="0" applyNumberFormat="1" applyFont="1" applyBorder="1"/>
    <xf numFmtId="44" fontId="2" fillId="0" borderId="25" xfId="0" applyNumberFormat="1" applyFont="1" applyBorder="1"/>
    <xf numFmtId="0" fontId="9" fillId="0" borderId="20" xfId="0" applyFont="1" applyBorder="1"/>
    <xf numFmtId="44" fontId="9" fillId="0" borderId="21" xfId="0" applyNumberFormat="1" applyFont="1" applyBorder="1" applyAlignment="1">
      <alignment vertical="top" wrapText="1"/>
    </xf>
    <xf numFmtId="0" fontId="9" fillId="0" borderId="22" xfId="0" applyFont="1" applyBorder="1" applyAlignment="1">
      <alignment wrapText="1"/>
    </xf>
    <xf numFmtId="0" fontId="9" fillId="0" borderId="23" xfId="0" applyFont="1" applyBorder="1"/>
    <xf numFmtId="44" fontId="9" fillId="0" borderId="24" xfId="1" applyFont="1" applyBorder="1" applyAlignment="1">
      <alignment wrapText="1"/>
    </xf>
    <xf numFmtId="44" fontId="9" fillId="0" borderId="25" xfId="1" applyFont="1" applyBorder="1" applyAlignment="1">
      <alignment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DDDDDD"/>
      <color rgb="FFFFFF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0"/>
  <sheetViews>
    <sheetView tabSelected="1" zoomScale="70" zoomScaleNormal="70" workbookViewId="0">
      <selection activeCell="L5" sqref="L5"/>
    </sheetView>
  </sheetViews>
  <sheetFormatPr baseColWidth="10" defaultRowHeight="14.4" x14ac:dyDescent="0.3"/>
  <cols>
    <col min="1" max="1" width="14.44140625" bestFit="1" customWidth="1"/>
    <col min="2" max="2" width="16.109375" customWidth="1"/>
    <col min="3" max="3" width="52.109375" bestFit="1" customWidth="1"/>
    <col min="4" max="4" width="40.6640625" customWidth="1"/>
    <col min="5" max="5" width="40.6640625" style="17" customWidth="1"/>
    <col min="6" max="6" width="16.33203125" customWidth="1"/>
    <col min="7" max="7" width="14.5546875" customWidth="1"/>
    <col min="8" max="8" width="16.44140625" customWidth="1"/>
    <col min="9" max="9" width="12.5546875" style="17" hidden="1" customWidth="1"/>
    <col min="10" max="10" width="17.33203125" style="17" customWidth="1"/>
    <col min="11" max="11" width="16.33203125" style="17" customWidth="1"/>
    <col min="12" max="12" width="17.5546875" style="17" customWidth="1"/>
    <col min="13" max="13" width="24" customWidth="1"/>
    <col min="15" max="15" width="28.6640625" customWidth="1"/>
    <col min="16" max="16" width="20.33203125" bestFit="1" customWidth="1"/>
    <col min="17" max="17" width="15.5546875" bestFit="1" customWidth="1"/>
  </cols>
  <sheetData>
    <row r="1" spans="1:17" x14ac:dyDescent="0.3">
      <c r="A1" s="54" t="s">
        <v>165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6"/>
    </row>
    <row r="2" spans="1:17" x14ac:dyDescent="0.3">
      <c r="A2" s="57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9"/>
    </row>
    <row r="3" spans="1:17" ht="51" customHeight="1" thickBot="1" x14ac:dyDescent="0.35">
      <c r="A3" s="60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59"/>
    </row>
    <row r="4" spans="1:17" ht="29.4" thickBot="1" x14ac:dyDescent="0.35">
      <c r="A4" s="67" t="s">
        <v>173</v>
      </c>
      <c r="B4" s="67"/>
      <c r="C4" s="67"/>
      <c r="D4" s="67"/>
      <c r="E4" s="67"/>
      <c r="F4" s="67"/>
      <c r="G4" s="67"/>
      <c r="H4" s="67"/>
      <c r="N4" s="79"/>
      <c r="O4" s="80" t="s">
        <v>107</v>
      </c>
      <c r="P4" s="81" t="s">
        <v>108</v>
      </c>
    </row>
    <row r="5" spans="1:17" ht="15" thickBot="1" x14ac:dyDescent="0.35">
      <c r="A5" s="62" t="s">
        <v>0</v>
      </c>
      <c r="B5" s="63"/>
      <c r="C5" s="63"/>
      <c r="D5" s="63"/>
      <c r="E5" s="63"/>
      <c r="F5" s="63"/>
      <c r="G5" s="63"/>
      <c r="H5" s="64"/>
      <c r="N5" s="82" t="s">
        <v>83</v>
      </c>
      <c r="O5" s="83">
        <f>SUM(K17:K84)</f>
        <v>4875403.28</v>
      </c>
      <c r="P5" s="84">
        <f>SUM(L17:L84)</f>
        <v>9750806.5600000005</v>
      </c>
    </row>
    <row r="6" spans="1:17" x14ac:dyDescent="0.3">
      <c r="A6" s="68"/>
      <c r="B6" s="68"/>
      <c r="C6" s="68"/>
      <c r="D6" s="68"/>
      <c r="E6" s="68"/>
      <c r="F6" s="68"/>
      <c r="G6" s="69"/>
      <c r="H6" s="69"/>
      <c r="P6" s="8"/>
    </row>
    <row r="7" spans="1:17" ht="15" thickBot="1" x14ac:dyDescent="0.35">
      <c r="A7" s="47"/>
      <c r="B7" s="47"/>
      <c r="C7" s="47"/>
      <c r="D7" s="47"/>
      <c r="E7" s="47"/>
      <c r="F7" s="47"/>
      <c r="G7" s="66" t="s">
        <v>1</v>
      </c>
      <c r="H7" s="66"/>
      <c r="I7" s="31"/>
      <c r="J7" s="31" t="s">
        <v>2</v>
      </c>
      <c r="O7" s="8"/>
    </row>
    <row r="8" spans="1:17" ht="28.8" x14ac:dyDescent="0.3">
      <c r="A8" s="65" t="s">
        <v>3</v>
      </c>
      <c r="B8" s="65"/>
      <c r="C8" s="65"/>
      <c r="D8" s="65"/>
      <c r="E8" s="65"/>
      <c r="F8" s="65"/>
      <c r="G8" s="46"/>
      <c r="H8" s="46"/>
      <c r="I8" s="31"/>
      <c r="J8" s="31"/>
      <c r="N8" s="85" t="s">
        <v>178</v>
      </c>
      <c r="O8" s="86" t="s">
        <v>180</v>
      </c>
      <c r="P8" s="87" t="s">
        <v>179</v>
      </c>
    </row>
    <row r="9" spans="1:17" ht="15" thickBot="1" x14ac:dyDescent="0.35">
      <c r="A9" s="44" t="s">
        <v>4</v>
      </c>
      <c r="B9" s="44"/>
      <c r="C9" s="44"/>
      <c r="D9" s="44"/>
      <c r="E9" s="44"/>
      <c r="F9" s="44"/>
      <c r="G9" s="45"/>
      <c r="H9" s="45"/>
      <c r="I9" s="45"/>
      <c r="J9" s="45"/>
      <c r="N9" s="88"/>
      <c r="O9" s="89">
        <f>91831.62 + O5</f>
        <v>4967234.9000000004</v>
      </c>
      <c r="P9" s="90">
        <f>183663.23+P5</f>
        <v>9934469.790000001</v>
      </c>
    </row>
    <row r="10" spans="1:17" x14ac:dyDescent="0.3">
      <c r="A10" s="44"/>
      <c r="B10" s="44"/>
      <c r="C10" s="44"/>
      <c r="D10" s="44"/>
      <c r="E10" s="44"/>
      <c r="F10" s="44"/>
      <c r="G10" s="44"/>
      <c r="H10" s="44"/>
      <c r="I10" s="44"/>
      <c r="J10" s="44"/>
    </row>
    <row r="11" spans="1:17" x14ac:dyDescent="0.3">
      <c r="A11" s="44"/>
      <c r="B11" s="44"/>
      <c r="C11" s="44"/>
      <c r="D11" s="44"/>
      <c r="E11" s="44"/>
      <c r="F11" s="44"/>
      <c r="G11" s="44"/>
      <c r="H11" s="44"/>
      <c r="I11" s="44"/>
      <c r="J11" s="44"/>
    </row>
    <row r="12" spans="1:17" x14ac:dyDescent="0.3">
      <c r="A12" s="47"/>
      <c r="B12" s="47"/>
      <c r="C12" s="47"/>
      <c r="D12" s="47"/>
      <c r="E12" s="47"/>
      <c r="F12" s="48"/>
      <c r="G12" s="46" t="s">
        <v>5</v>
      </c>
      <c r="H12" s="46"/>
      <c r="I12" s="49"/>
      <c r="J12" s="50"/>
    </row>
    <row r="13" spans="1:17" x14ac:dyDescent="0.3">
      <c r="A13" s="46" t="s">
        <v>6</v>
      </c>
      <c r="B13" s="46"/>
      <c r="C13" s="46"/>
      <c r="D13" s="46"/>
      <c r="E13" s="46"/>
      <c r="F13" s="46"/>
      <c r="G13" s="46"/>
      <c r="H13" s="46"/>
      <c r="I13" s="49"/>
      <c r="J13" s="50"/>
    </row>
    <row r="14" spans="1:17" x14ac:dyDescent="0.3">
      <c r="I14" s="36"/>
      <c r="J14" s="37"/>
      <c r="K14" s="36"/>
      <c r="L14" s="38"/>
    </row>
    <row r="16" spans="1:17" ht="43.2" x14ac:dyDescent="0.3">
      <c r="A16" s="3" t="s">
        <v>7</v>
      </c>
      <c r="B16" s="3" t="s">
        <v>8</v>
      </c>
      <c r="C16" s="3" t="s">
        <v>9</v>
      </c>
      <c r="D16" s="3" t="s">
        <v>10</v>
      </c>
      <c r="E16" s="3" t="s">
        <v>157</v>
      </c>
      <c r="F16" s="3" t="s">
        <v>11</v>
      </c>
      <c r="G16" s="3" t="s">
        <v>12</v>
      </c>
      <c r="H16" s="3" t="s">
        <v>159</v>
      </c>
      <c r="I16" s="3" t="s">
        <v>13</v>
      </c>
      <c r="J16" s="3" t="s">
        <v>14</v>
      </c>
      <c r="K16" s="3" t="s">
        <v>15</v>
      </c>
      <c r="L16" s="3" t="s">
        <v>16</v>
      </c>
      <c r="M16" s="3" t="s">
        <v>160</v>
      </c>
      <c r="N16" s="1"/>
      <c r="O16" s="15"/>
      <c r="P16" s="8"/>
      <c r="Q16" s="8"/>
    </row>
    <row r="17" spans="1:17" ht="28.8" x14ac:dyDescent="0.3">
      <c r="A17" s="4">
        <v>1</v>
      </c>
      <c r="B17" s="4">
        <v>1</v>
      </c>
      <c r="C17" s="18" t="s">
        <v>17</v>
      </c>
      <c r="D17" s="35" t="s">
        <v>172</v>
      </c>
      <c r="E17" s="16" t="s">
        <v>139</v>
      </c>
      <c r="F17" s="13" t="s">
        <v>84</v>
      </c>
      <c r="G17" s="4" t="s">
        <v>18</v>
      </c>
      <c r="H17" s="4">
        <v>1</v>
      </c>
      <c r="I17" s="5">
        <v>9.4299999999999995E-2</v>
      </c>
      <c r="J17" s="6">
        <f t="shared" ref="J17:J51" si="0">F17*I17</f>
        <v>2829</v>
      </c>
      <c r="K17" s="6">
        <f t="shared" ref="K17:K51" si="1">J17*4</f>
        <v>11316</v>
      </c>
      <c r="L17" s="6">
        <f t="shared" ref="L17:L51" si="2">K17*2</f>
        <v>22632</v>
      </c>
      <c r="M17" s="4" t="s">
        <v>161</v>
      </c>
      <c r="O17" s="39"/>
      <c r="P17" s="42"/>
      <c r="Q17" s="8"/>
    </row>
    <row r="18" spans="1:17" ht="28.8" x14ac:dyDescent="0.3">
      <c r="A18" s="9">
        <v>2</v>
      </c>
      <c r="B18" s="9">
        <v>1</v>
      </c>
      <c r="C18" s="9" t="s">
        <v>19</v>
      </c>
      <c r="D18" s="9" t="s">
        <v>20</v>
      </c>
      <c r="E18" s="30" t="s">
        <v>140</v>
      </c>
      <c r="F18" s="14">
        <v>800</v>
      </c>
      <c r="G18" s="9" t="s">
        <v>18</v>
      </c>
      <c r="H18" s="9">
        <v>1</v>
      </c>
      <c r="I18" s="10">
        <v>57.53</v>
      </c>
      <c r="J18" s="10">
        <f t="shared" si="0"/>
        <v>46024</v>
      </c>
      <c r="K18" s="51">
        <f>(J18+J19)*4</f>
        <v>368192</v>
      </c>
      <c r="L18" s="51">
        <f t="shared" si="2"/>
        <v>736384</v>
      </c>
      <c r="M18" s="73" t="s">
        <v>161</v>
      </c>
      <c r="P18" s="8"/>
      <c r="Q18" s="8"/>
    </row>
    <row r="19" spans="1:17" ht="28.8" x14ac:dyDescent="0.3">
      <c r="A19" s="9">
        <v>2</v>
      </c>
      <c r="B19" s="9">
        <v>2</v>
      </c>
      <c r="C19" s="9" t="s">
        <v>19</v>
      </c>
      <c r="D19" s="9" t="s">
        <v>21</v>
      </c>
      <c r="E19" s="30" t="s">
        <v>140</v>
      </c>
      <c r="F19" s="14">
        <v>800</v>
      </c>
      <c r="G19" s="9" t="s">
        <v>18</v>
      </c>
      <c r="H19" s="9">
        <v>1</v>
      </c>
      <c r="I19" s="10">
        <v>57.53</v>
      </c>
      <c r="J19" s="10">
        <f t="shared" si="0"/>
        <v>46024</v>
      </c>
      <c r="K19" s="52"/>
      <c r="L19" s="52"/>
      <c r="M19" s="74"/>
    </row>
    <row r="20" spans="1:17" ht="28.8" x14ac:dyDescent="0.3">
      <c r="A20" s="4">
        <v>3</v>
      </c>
      <c r="B20" s="4">
        <v>1</v>
      </c>
      <c r="C20" s="4" t="s">
        <v>22</v>
      </c>
      <c r="D20" s="4" t="s">
        <v>23</v>
      </c>
      <c r="E20" s="16" t="s">
        <v>141</v>
      </c>
      <c r="F20" s="13" t="s">
        <v>85</v>
      </c>
      <c r="G20" s="4" t="s">
        <v>18</v>
      </c>
      <c r="H20" s="4">
        <v>1</v>
      </c>
      <c r="I20" s="6">
        <v>0.66</v>
      </c>
      <c r="J20" s="6">
        <f t="shared" si="0"/>
        <v>3960</v>
      </c>
      <c r="K20" s="6">
        <f t="shared" si="1"/>
        <v>15840</v>
      </c>
      <c r="L20" s="6">
        <f t="shared" si="2"/>
        <v>31680</v>
      </c>
      <c r="M20" s="75" t="s">
        <v>161</v>
      </c>
    </row>
    <row r="21" spans="1:17" ht="28.8" x14ac:dyDescent="0.3">
      <c r="A21" s="4">
        <v>4</v>
      </c>
      <c r="B21" s="4">
        <v>1</v>
      </c>
      <c r="C21" s="4" t="s">
        <v>24</v>
      </c>
      <c r="D21" s="4" t="s">
        <v>25</v>
      </c>
      <c r="E21" s="16" t="s">
        <v>141</v>
      </c>
      <c r="F21" s="13">
        <v>600</v>
      </c>
      <c r="G21" s="4" t="s">
        <v>18</v>
      </c>
      <c r="H21" s="4">
        <v>1</v>
      </c>
      <c r="I21" s="6">
        <v>7</v>
      </c>
      <c r="J21" s="6">
        <f t="shared" si="0"/>
        <v>4200</v>
      </c>
      <c r="K21" s="6">
        <f t="shared" si="1"/>
        <v>16800</v>
      </c>
      <c r="L21" s="6">
        <f t="shared" si="2"/>
        <v>33600</v>
      </c>
      <c r="M21" s="76"/>
    </row>
    <row r="22" spans="1:17" ht="28.8" x14ac:dyDescent="0.3">
      <c r="A22" s="4">
        <v>5</v>
      </c>
      <c r="B22" s="4">
        <v>1</v>
      </c>
      <c r="C22" s="4" t="s">
        <v>26</v>
      </c>
      <c r="D22" s="4" t="s">
        <v>27</v>
      </c>
      <c r="E22" s="16" t="s">
        <v>142</v>
      </c>
      <c r="F22" s="13" t="s">
        <v>86</v>
      </c>
      <c r="G22" s="4" t="s">
        <v>18</v>
      </c>
      <c r="H22" s="4">
        <v>1</v>
      </c>
      <c r="I22" s="6">
        <v>4.1100000000000003</v>
      </c>
      <c r="J22" s="6">
        <f t="shared" si="0"/>
        <v>23838.000000000004</v>
      </c>
      <c r="K22" s="6">
        <f t="shared" si="1"/>
        <v>95352.000000000015</v>
      </c>
      <c r="L22" s="6">
        <f t="shared" si="2"/>
        <v>190704.00000000003</v>
      </c>
      <c r="M22" s="76"/>
    </row>
    <row r="23" spans="1:17" ht="48" customHeight="1" x14ac:dyDescent="0.3">
      <c r="A23" s="4">
        <v>6</v>
      </c>
      <c r="B23" s="4">
        <v>1</v>
      </c>
      <c r="C23" s="4" t="s">
        <v>28</v>
      </c>
      <c r="D23" s="4" t="s">
        <v>29</v>
      </c>
      <c r="E23" s="16" t="s">
        <v>143</v>
      </c>
      <c r="F23" s="13" t="s">
        <v>87</v>
      </c>
      <c r="G23" s="4" t="s">
        <v>18</v>
      </c>
      <c r="H23" s="4">
        <v>1</v>
      </c>
      <c r="I23" s="7">
        <v>1.351</v>
      </c>
      <c r="J23" s="6">
        <f t="shared" si="0"/>
        <v>1486.1</v>
      </c>
      <c r="K23" s="6">
        <f t="shared" si="1"/>
        <v>5944.4</v>
      </c>
      <c r="L23" s="6">
        <f t="shared" si="2"/>
        <v>11888.8</v>
      </c>
      <c r="M23" s="76"/>
      <c r="O23" s="39"/>
    </row>
    <row r="24" spans="1:17" ht="28.8" x14ac:dyDescent="0.3">
      <c r="A24" s="4">
        <v>7</v>
      </c>
      <c r="B24" s="4">
        <v>1</v>
      </c>
      <c r="C24" s="4" t="s">
        <v>30</v>
      </c>
      <c r="D24" s="4" t="s">
        <v>31</v>
      </c>
      <c r="E24" s="16" t="s">
        <v>144</v>
      </c>
      <c r="F24" s="13">
        <v>130</v>
      </c>
      <c r="G24" s="4" t="s">
        <v>18</v>
      </c>
      <c r="H24" s="4">
        <v>1</v>
      </c>
      <c r="I24" s="6">
        <v>12.66</v>
      </c>
      <c r="J24" s="6">
        <f t="shared" si="0"/>
        <v>1645.8</v>
      </c>
      <c r="K24" s="6">
        <f t="shared" si="1"/>
        <v>6583.2</v>
      </c>
      <c r="L24" s="6">
        <f t="shared" si="2"/>
        <v>13166.4</v>
      </c>
      <c r="M24" s="76"/>
    </row>
    <row r="25" spans="1:17" ht="28.8" x14ac:dyDescent="0.3">
      <c r="A25" s="4">
        <v>8</v>
      </c>
      <c r="B25" s="4">
        <v>1</v>
      </c>
      <c r="C25" s="4" t="s">
        <v>145</v>
      </c>
      <c r="D25" s="4" t="s">
        <v>100</v>
      </c>
      <c r="E25" s="16" t="s">
        <v>142</v>
      </c>
      <c r="F25" s="13" t="s">
        <v>101</v>
      </c>
      <c r="G25" s="4" t="s">
        <v>18</v>
      </c>
      <c r="H25" s="4" t="s">
        <v>158</v>
      </c>
      <c r="I25" s="5">
        <v>190</v>
      </c>
      <c r="J25" s="6">
        <f t="shared" si="0"/>
        <v>7600</v>
      </c>
      <c r="K25" s="6">
        <f t="shared" si="1"/>
        <v>30400</v>
      </c>
      <c r="L25" s="6">
        <f t="shared" si="2"/>
        <v>60800</v>
      </c>
      <c r="M25" s="77"/>
    </row>
    <row r="26" spans="1:17" ht="53.25" customHeight="1" x14ac:dyDescent="0.3">
      <c r="A26" s="9">
        <v>9</v>
      </c>
      <c r="B26" s="9">
        <v>1</v>
      </c>
      <c r="C26" s="9" t="s">
        <v>32</v>
      </c>
      <c r="D26" s="9" t="s">
        <v>33</v>
      </c>
      <c r="E26" s="30" t="s">
        <v>146</v>
      </c>
      <c r="F26" s="14">
        <v>300</v>
      </c>
      <c r="G26" s="9" t="s">
        <v>18</v>
      </c>
      <c r="H26" s="9">
        <v>1</v>
      </c>
      <c r="I26" s="10">
        <v>19.68</v>
      </c>
      <c r="J26" s="10">
        <f t="shared" si="0"/>
        <v>5904</v>
      </c>
      <c r="K26" s="51">
        <f>(J26+J27+J28)*4</f>
        <v>78768</v>
      </c>
      <c r="L26" s="51">
        <f t="shared" si="2"/>
        <v>157536</v>
      </c>
      <c r="M26" s="73" t="s">
        <v>162</v>
      </c>
    </row>
    <row r="27" spans="1:17" ht="53.25" customHeight="1" x14ac:dyDescent="0.3">
      <c r="A27" s="9">
        <v>9</v>
      </c>
      <c r="B27" s="9">
        <v>2</v>
      </c>
      <c r="C27" s="9" t="s">
        <v>32</v>
      </c>
      <c r="D27" s="9" t="s">
        <v>34</v>
      </c>
      <c r="E27" s="30" t="s">
        <v>146</v>
      </c>
      <c r="F27" s="14">
        <v>600</v>
      </c>
      <c r="G27" s="9" t="s">
        <v>18</v>
      </c>
      <c r="H27" s="9">
        <v>1</v>
      </c>
      <c r="I27" s="10">
        <v>19.68</v>
      </c>
      <c r="J27" s="10">
        <f t="shared" si="0"/>
        <v>11808</v>
      </c>
      <c r="K27" s="53"/>
      <c r="L27" s="53"/>
      <c r="M27" s="78"/>
    </row>
    <row r="28" spans="1:17" ht="53.25" customHeight="1" x14ac:dyDescent="0.3">
      <c r="A28" s="9">
        <v>9</v>
      </c>
      <c r="B28" s="9">
        <v>3</v>
      </c>
      <c r="C28" s="9" t="s">
        <v>32</v>
      </c>
      <c r="D28" s="9" t="s">
        <v>35</v>
      </c>
      <c r="E28" s="30" t="s">
        <v>146</v>
      </c>
      <c r="F28" s="14">
        <v>200</v>
      </c>
      <c r="G28" s="9" t="s">
        <v>18</v>
      </c>
      <c r="H28" s="9">
        <v>1</v>
      </c>
      <c r="I28" s="10">
        <v>9.9</v>
      </c>
      <c r="J28" s="10">
        <f t="shared" si="0"/>
        <v>1980</v>
      </c>
      <c r="K28" s="52"/>
      <c r="L28" s="52"/>
      <c r="M28" s="74"/>
    </row>
    <row r="29" spans="1:17" ht="28.8" x14ac:dyDescent="0.3">
      <c r="A29" s="4">
        <v>10</v>
      </c>
      <c r="B29" s="4">
        <v>1</v>
      </c>
      <c r="C29" s="4" t="s">
        <v>36</v>
      </c>
      <c r="D29" s="4" t="s">
        <v>37</v>
      </c>
      <c r="E29" s="16" t="s">
        <v>141</v>
      </c>
      <c r="F29" s="13" t="s">
        <v>88</v>
      </c>
      <c r="G29" s="4" t="s">
        <v>18</v>
      </c>
      <c r="H29" s="4">
        <v>1</v>
      </c>
      <c r="I29" s="7">
        <v>0.55700000000000005</v>
      </c>
      <c r="J29" s="6">
        <f t="shared" si="0"/>
        <v>10026.000000000002</v>
      </c>
      <c r="K29" s="6">
        <f t="shared" si="1"/>
        <v>40104.000000000007</v>
      </c>
      <c r="L29" s="6">
        <f t="shared" si="2"/>
        <v>80208.000000000015</v>
      </c>
      <c r="M29" s="75" t="s">
        <v>161</v>
      </c>
    </row>
    <row r="30" spans="1:17" ht="28.8" x14ac:dyDescent="0.3">
      <c r="A30" s="4">
        <v>11</v>
      </c>
      <c r="B30" s="4">
        <v>1</v>
      </c>
      <c r="C30" s="4" t="s">
        <v>38</v>
      </c>
      <c r="D30" s="4" t="s">
        <v>39</v>
      </c>
      <c r="E30" s="16" t="s">
        <v>141</v>
      </c>
      <c r="F30" s="13">
        <v>900</v>
      </c>
      <c r="G30" s="4" t="s">
        <v>18</v>
      </c>
      <c r="H30" s="4">
        <v>1</v>
      </c>
      <c r="I30" s="7">
        <v>18.704000000000001</v>
      </c>
      <c r="J30" s="6">
        <f t="shared" si="0"/>
        <v>16833.600000000002</v>
      </c>
      <c r="K30" s="6">
        <f t="shared" si="1"/>
        <v>67334.400000000009</v>
      </c>
      <c r="L30" s="6">
        <f t="shared" si="2"/>
        <v>134668.80000000002</v>
      </c>
      <c r="M30" s="76"/>
    </row>
    <row r="31" spans="1:17" ht="28.8" x14ac:dyDescent="0.3">
      <c r="A31" s="4">
        <v>12</v>
      </c>
      <c r="B31" s="4">
        <v>1</v>
      </c>
      <c r="C31" s="4" t="s">
        <v>147</v>
      </c>
      <c r="D31" s="4" t="s">
        <v>40</v>
      </c>
      <c r="E31" s="16" t="s">
        <v>142</v>
      </c>
      <c r="F31" s="13">
        <v>50</v>
      </c>
      <c r="G31" s="4" t="s">
        <v>18</v>
      </c>
      <c r="H31" s="4" t="s">
        <v>158</v>
      </c>
      <c r="I31" s="6">
        <v>135</v>
      </c>
      <c r="J31" s="6">
        <f t="shared" si="0"/>
        <v>6750</v>
      </c>
      <c r="K31" s="6">
        <f t="shared" si="1"/>
        <v>27000</v>
      </c>
      <c r="L31" s="6">
        <f t="shared" si="2"/>
        <v>54000</v>
      </c>
      <c r="M31" s="76"/>
    </row>
    <row r="32" spans="1:17" ht="43.2" x14ac:dyDescent="0.3">
      <c r="A32" s="4">
        <v>13</v>
      </c>
      <c r="B32" s="4">
        <v>1</v>
      </c>
      <c r="C32" s="4" t="s">
        <v>148</v>
      </c>
      <c r="D32" s="4" t="s">
        <v>156</v>
      </c>
      <c r="E32" s="16" t="s">
        <v>142</v>
      </c>
      <c r="F32" s="13">
        <v>150</v>
      </c>
      <c r="G32" s="4" t="s">
        <v>18</v>
      </c>
      <c r="H32" s="4" t="s">
        <v>158</v>
      </c>
      <c r="I32" s="6">
        <v>163.5</v>
      </c>
      <c r="J32" s="6">
        <f t="shared" si="0"/>
        <v>24525</v>
      </c>
      <c r="K32" s="6">
        <f t="shared" si="1"/>
        <v>98100</v>
      </c>
      <c r="L32" s="6">
        <f t="shared" si="2"/>
        <v>196200</v>
      </c>
      <c r="M32" s="76"/>
    </row>
    <row r="33" spans="1:18" ht="43.2" x14ac:dyDescent="0.3">
      <c r="A33" s="4">
        <v>14</v>
      </c>
      <c r="B33" s="4">
        <v>1</v>
      </c>
      <c r="C33" s="4" t="s">
        <v>149</v>
      </c>
      <c r="D33" s="4" t="s">
        <v>102</v>
      </c>
      <c r="E33" s="16" t="s">
        <v>142</v>
      </c>
      <c r="F33" s="13" t="s">
        <v>103</v>
      </c>
      <c r="G33" s="4" t="s">
        <v>18</v>
      </c>
      <c r="H33" s="4" t="s">
        <v>158</v>
      </c>
      <c r="I33" s="6">
        <v>94</v>
      </c>
      <c r="J33" s="6">
        <f t="shared" si="0"/>
        <v>11280</v>
      </c>
      <c r="K33" s="6">
        <f t="shared" si="1"/>
        <v>45120</v>
      </c>
      <c r="L33" s="6">
        <f t="shared" si="2"/>
        <v>90240</v>
      </c>
      <c r="M33" s="76"/>
    </row>
    <row r="34" spans="1:18" ht="28.8" x14ac:dyDescent="0.3">
      <c r="A34" s="4">
        <v>15</v>
      </c>
      <c r="B34" s="4">
        <v>1</v>
      </c>
      <c r="C34" s="4" t="s">
        <v>41</v>
      </c>
      <c r="D34" s="4" t="s">
        <v>42</v>
      </c>
      <c r="E34" s="16" t="s">
        <v>141</v>
      </c>
      <c r="F34" s="13" t="s">
        <v>89</v>
      </c>
      <c r="G34" s="4" t="s">
        <v>18</v>
      </c>
      <c r="H34" s="4">
        <v>1</v>
      </c>
      <c r="I34" s="7">
        <v>0.75800000000000001</v>
      </c>
      <c r="J34" s="6">
        <f t="shared" si="0"/>
        <v>2274</v>
      </c>
      <c r="K34" s="6">
        <f t="shared" si="1"/>
        <v>9096</v>
      </c>
      <c r="L34" s="6">
        <f t="shared" si="2"/>
        <v>18192</v>
      </c>
      <c r="M34" s="76"/>
    </row>
    <row r="35" spans="1:18" ht="28.8" x14ac:dyDescent="0.3">
      <c r="A35" s="4">
        <v>16</v>
      </c>
      <c r="B35" s="4">
        <v>1</v>
      </c>
      <c r="C35" s="4" t="s">
        <v>104</v>
      </c>
      <c r="D35" s="4" t="s">
        <v>105</v>
      </c>
      <c r="E35" s="16" t="s">
        <v>141</v>
      </c>
      <c r="F35" s="13" t="s">
        <v>106</v>
      </c>
      <c r="G35" s="4" t="s">
        <v>18</v>
      </c>
      <c r="H35" s="4">
        <v>1</v>
      </c>
      <c r="I35" s="6">
        <v>353.7</v>
      </c>
      <c r="J35" s="6">
        <f t="shared" si="0"/>
        <v>10611</v>
      </c>
      <c r="K35" s="6">
        <f t="shared" si="1"/>
        <v>42444</v>
      </c>
      <c r="L35" s="6">
        <f t="shared" si="2"/>
        <v>84888</v>
      </c>
      <c r="M35" s="76"/>
    </row>
    <row r="36" spans="1:18" ht="28.8" x14ac:dyDescent="0.3">
      <c r="A36" s="4">
        <v>17</v>
      </c>
      <c r="B36" s="4">
        <v>1</v>
      </c>
      <c r="C36" s="4" t="s">
        <v>43</v>
      </c>
      <c r="D36" s="4" t="s">
        <v>44</v>
      </c>
      <c r="E36" s="16" t="s">
        <v>141</v>
      </c>
      <c r="F36" s="13">
        <v>100</v>
      </c>
      <c r="G36" s="4" t="s">
        <v>18</v>
      </c>
      <c r="H36" s="4">
        <v>1</v>
      </c>
      <c r="I36" s="6">
        <v>21</v>
      </c>
      <c r="J36" s="6">
        <f t="shared" si="0"/>
        <v>2100</v>
      </c>
      <c r="K36" s="6">
        <f t="shared" si="1"/>
        <v>8400</v>
      </c>
      <c r="L36" s="6">
        <f t="shared" si="2"/>
        <v>16800</v>
      </c>
      <c r="M36" s="76"/>
    </row>
    <row r="37" spans="1:18" ht="28.8" x14ac:dyDescent="0.3">
      <c r="A37" s="4">
        <v>18</v>
      </c>
      <c r="B37" s="4">
        <v>1</v>
      </c>
      <c r="C37" s="4" t="s">
        <v>45</v>
      </c>
      <c r="D37" s="4" t="s">
        <v>46</v>
      </c>
      <c r="E37" s="16" t="s">
        <v>141</v>
      </c>
      <c r="F37" s="13" t="s">
        <v>90</v>
      </c>
      <c r="G37" s="4" t="s">
        <v>18</v>
      </c>
      <c r="H37" s="4">
        <v>1</v>
      </c>
      <c r="I37" s="6">
        <v>17</v>
      </c>
      <c r="J37" s="6">
        <f t="shared" si="0"/>
        <v>85000</v>
      </c>
      <c r="K37" s="6">
        <f t="shared" si="1"/>
        <v>340000</v>
      </c>
      <c r="L37" s="6">
        <f t="shared" si="2"/>
        <v>680000</v>
      </c>
      <c r="M37" s="77"/>
    </row>
    <row r="38" spans="1:18" ht="28.8" x14ac:dyDescent="0.3">
      <c r="A38" s="9">
        <v>19</v>
      </c>
      <c r="B38" s="9">
        <v>1</v>
      </c>
      <c r="C38" s="9" t="s">
        <v>47</v>
      </c>
      <c r="D38" s="9" t="s">
        <v>48</v>
      </c>
      <c r="E38" s="30" t="s">
        <v>141</v>
      </c>
      <c r="F38" s="14">
        <v>360</v>
      </c>
      <c r="G38" s="9" t="s">
        <v>18</v>
      </c>
      <c r="H38" s="9">
        <v>1</v>
      </c>
      <c r="I38" s="11">
        <v>3.532</v>
      </c>
      <c r="J38" s="10">
        <f t="shared" si="0"/>
        <v>1271.52</v>
      </c>
      <c r="K38" s="51">
        <f>(J38+J39+J40+J41+J42)*4</f>
        <v>37894.880000000005</v>
      </c>
      <c r="L38" s="51">
        <f t="shared" si="2"/>
        <v>75789.760000000009</v>
      </c>
      <c r="M38" s="73" t="s">
        <v>161</v>
      </c>
    </row>
    <row r="39" spans="1:18" ht="28.8" x14ac:dyDescent="0.3">
      <c r="A39" s="9">
        <v>19</v>
      </c>
      <c r="B39" s="9">
        <v>2</v>
      </c>
      <c r="C39" s="9" t="s">
        <v>47</v>
      </c>
      <c r="D39" s="9" t="s">
        <v>49</v>
      </c>
      <c r="E39" s="30" t="s">
        <v>141</v>
      </c>
      <c r="F39" s="14">
        <v>900</v>
      </c>
      <c r="G39" s="9" t="s">
        <v>18</v>
      </c>
      <c r="H39" s="9">
        <v>1</v>
      </c>
      <c r="I39" s="11">
        <v>5.0640000000000001</v>
      </c>
      <c r="J39" s="10">
        <f t="shared" si="0"/>
        <v>4557.6000000000004</v>
      </c>
      <c r="K39" s="53"/>
      <c r="L39" s="53"/>
      <c r="M39" s="78"/>
    </row>
    <row r="40" spans="1:18" ht="28.8" x14ac:dyDescent="0.3">
      <c r="A40" s="9">
        <v>19</v>
      </c>
      <c r="B40" s="9">
        <v>3</v>
      </c>
      <c r="C40" s="9" t="s">
        <v>47</v>
      </c>
      <c r="D40" s="9" t="s">
        <v>50</v>
      </c>
      <c r="E40" s="30" t="s">
        <v>141</v>
      </c>
      <c r="F40" s="14">
        <v>200</v>
      </c>
      <c r="G40" s="9" t="s">
        <v>18</v>
      </c>
      <c r="H40" s="9">
        <v>1</v>
      </c>
      <c r="I40" s="10">
        <v>5.51</v>
      </c>
      <c r="J40" s="10">
        <f t="shared" si="0"/>
        <v>1102</v>
      </c>
      <c r="K40" s="53"/>
      <c r="L40" s="53"/>
      <c r="M40" s="78"/>
    </row>
    <row r="41" spans="1:18" ht="28.8" x14ac:dyDescent="0.3">
      <c r="A41" s="9">
        <v>19</v>
      </c>
      <c r="B41" s="9">
        <v>4</v>
      </c>
      <c r="C41" s="9" t="s">
        <v>47</v>
      </c>
      <c r="D41" s="9" t="s">
        <v>51</v>
      </c>
      <c r="E41" s="30" t="s">
        <v>141</v>
      </c>
      <c r="F41" s="14">
        <v>50</v>
      </c>
      <c r="G41" s="9" t="s">
        <v>18</v>
      </c>
      <c r="H41" s="9">
        <v>1</v>
      </c>
      <c r="I41" s="11">
        <v>2.996</v>
      </c>
      <c r="J41" s="10">
        <f t="shared" si="0"/>
        <v>149.80000000000001</v>
      </c>
      <c r="K41" s="53"/>
      <c r="L41" s="53"/>
      <c r="M41" s="78"/>
    </row>
    <row r="42" spans="1:18" ht="28.8" x14ac:dyDescent="0.3">
      <c r="A42" s="9">
        <v>19</v>
      </c>
      <c r="B42" s="9">
        <v>5</v>
      </c>
      <c r="C42" s="9" t="s">
        <v>47</v>
      </c>
      <c r="D42" s="9" t="s">
        <v>52</v>
      </c>
      <c r="E42" s="30" t="s">
        <v>141</v>
      </c>
      <c r="F42" s="14">
        <v>240</v>
      </c>
      <c r="G42" s="9" t="s">
        <v>18</v>
      </c>
      <c r="H42" s="9">
        <v>1</v>
      </c>
      <c r="I42" s="10">
        <v>9.9700000000000006</v>
      </c>
      <c r="J42" s="10">
        <f t="shared" si="0"/>
        <v>2392.8000000000002</v>
      </c>
      <c r="K42" s="52"/>
      <c r="L42" s="52"/>
      <c r="M42" s="74"/>
    </row>
    <row r="43" spans="1:18" ht="28.8" x14ac:dyDescent="0.3">
      <c r="A43" s="4">
        <v>20</v>
      </c>
      <c r="B43" s="4">
        <v>1</v>
      </c>
      <c r="C43" s="4" t="s">
        <v>53</v>
      </c>
      <c r="D43" s="32" t="s">
        <v>167</v>
      </c>
      <c r="E43" s="16" t="s">
        <v>143</v>
      </c>
      <c r="F43" s="13" t="s">
        <v>89</v>
      </c>
      <c r="G43" s="4" t="s">
        <v>18</v>
      </c>
      <c r="H43" s="4">
        <v>1</v>
      </c>
      <c r="I43" s="6">
        <v>1.33</v>
      </c>
      <c r="J43" s="6">
        <f t="shared" si="0"/>
        <v>3990</v>
      </c>
      <c r="K43" s="6">
        <f t="shared" si="1"/>
        <v>15960</v>
      </c>
      <c r="L43" s="6">
        <f t="shared" si="2"/>
        <v>31920</v>
      </c>
      <c r="M43" s="75" t="s">
        <v>161</v>
      </c>
      <c r="O43" s="40"/>
      <c r="R43" s="41"/>
    </row>
    <row r="44" spans="1:18" ht="28.8" x14ac:dyDescent="0.3">
      <c r="A44" s="4">
        <v>21</v>
      </c>
      <c r="B44" s="4">
        <v>1</v>
      </c>
      <c r="C44" s="4" t="s">
        <v>54</v>
      </c>
      <c r="D44" s="4" t="s">
        <v>55</v>
      </c>
      <c r="E44" s="16" t="s">
        <v>140</v>
      </c>
      <c r="F44" s="13">
        <v>60</v>
      </c>
      <c r="G44" s="4" t="s">
        <v>18</v>
      </c>
      <c r="H44" s="4">
        <v>1</v>
      </c>
      <c r="I44" s="6">
        <v>29.15</v>
      </c>
      <c r="J44" s="6">
        <f t="shared" si="0"/>
        <v>1749</v>
      </c>
      <c r="K44" s="6">
        <f t="shared" si="1"/>
        <v>6996</v>
      </c>
      <c r="L44" s="6">
        <f t="shared" si="2"/>
        <v>13992</v>
      </c>
      <c r="M44" s="76"/>
    </row>
    <row r="45" spans="1:18" ht="28.8" x14ac:dyDescent="0.3">
      <c r="A45" s="4">
        <v>22</v>
      </c>
      <c r="B45" s="4">
        <v>1</v>
      </c>
      <c r="C45" s="4" t="s">
        <v>56</v>
      </c>
      <c r="D45" s="4" t="s">
        <v>57</v>
      </c>
      <c r="E45" s="16" t="s">
        <v>140</v>
      </c>
      <c r="F45" s="13" t="s">
        <v>91</v>
      </c>
      <c r="G45" s="4" t="s">
        <v>18</v>
      </c>
      <c r="H45" s="4">
        <v>1</v>
      </c>
      <c r="I45" s="6">
        <v>0.74</v>
      </c>
      <c r="J45" s="6">
        <f t="shared" si="0"/>
        <v>42920</v>
      </c>
      <c r="K45" s="6">
        <f t="shared" si="1"/>
        <v>171680</v>
      </c>
      <c r="L45" s="6">
        <f t="shared" si="2"/>
        <v>343360</v>
      </c>
      <c r="M45" s="77"/>
    </row>
    <row r="46" spans="1:18" ht="28.8" x14ac:dyDescent="0.3">
      <c r="A46" s="9">
        <v>23</v>
      </c>
      <c r="B46" s="9">
        <v>1</v>
      </c>
      <c r="C46" s="9" t="s">
        <v>58</v>
      </c>
      <c r="D46" s="9" t="s">
        <v>59</v>
      </c>
      <c r="E46" s="30" t="s">
        <v>140</v>
      </c>
      <c r="F46" s="14" t="s">
        <v>92</v>
      </c>
      <c r="G46" s="9" t="s">
        <v>18</v>
      </c>
      <c r="H46" s="9">
        <v>1</v>
      </c>
      <c r="I46" s="12">
        <v>0.17219999999999999</v>
      </c>
      <c r="J46" s="10">
        <f t="shared" si="0"/>
        <v>30996</v>
      </c>
      <c r="K46" s="51">
        <f>(J46+J47)*4</f>
        <v>127984</v>
      </c>
      <c r="L46" s="51">
        <f t="shared" si="2"/>
        <v>255968</v>
      </c>
      <c r="M46" s="73" t="s">
        <v>161</v>
      </c>
    </row>
    <row r="47" spans="1:18" ht="28.8" x14ac:dyDescent="0.3">
      <c r="A47" s="9">
        <v>23</v>
      </c>
      <c r="B47" s="9">
        <v>2</v>
      </c>
      <c r="C47" s="9" t="s">
        <v>58</v>
      </c>
      <c r="D47" s="9" t="s">
        <v>60</v>
      </c>
      <c r="E47" s="30" t="s">
        <v>140</v>
      </c>
      <c r="F47" s="14" t="s">
        <v>93</v>
      </c>
      <c r="G47" s="9" t="s">
        <v>18</v>
      </c>
      <c r="H47" s="9">
        <v>1</v>
      </c>
      <c r="I47" s="10">
        <v>0.1</v>
      </c>
      <c r="J47" s="10">
        <f t="shared" si="0"/>
        <v>1000</v>
      </c>
      <c r="K47" s="52"/>
      <c r="L47" s="52"/>
      <c r="M47" s="74"/>
    </row>
    <row r="48" spans="1:18" ht="28.8" x14ac:dyDescent="0.3">
      <c r="A48" s="4">
        <v>24</v>
      </c>
      <c r="B48" s="4">
        <v>1</v>
      </c>
      <c r="C48" s="4" t="s">
        <v>61</v>
      </c>
      <c r="D48" s="4" t="s">
        <v>62</v>
      </c>
      <c r="E48" s="16" t="s">
        <v>142</v>
      </c>
      <c r="F48" s="13">
        <v>70</v>
      </c>
      <c r="G48" s="4" t="s">
        <v>18</v>
      </c>
      <c r="H48" s="4">
        <v>1</v>
      </c>
      <c r="I48" s="6">
        <v>29.17</v>
      </c>
      <c r="J48" s="6">
        <f t="shared" si="0"/>
        <v>2041.9</v>
      </c>
      <c r="K48" s="6">
        <f t="shared" si="1"/>
        <v>8167.6</v>
      </c>
      <c r="L48" s="6">
        <f t="shared" si="2"/>
        <v>16335.2</v>
      </c>
      <c r="M48" s="75" t="s">
        <v>161</v>
      </c>
    </row>
    <row r="49" spans="1:18" ht="28.8" x14ac:dyDescent="0.3">
      <c r="A49" s="4">
        <v>25</v>
      </c>
      <c r="B49" s="4">
        <v>1</v>
      </c>
      <c r="C49" s="4" t="s">
        <v>63</v>
      </c>
      <c r="D49" s="4" t="s">
        <v>64</v>
      </c>
      <c r="E49" s="16" t="s">
        <v>140</v>
      </c>
      <c r="F49" s="13" t="s">
        <v>94</v>
      </c>
      <c r="G49" s="4" t="s">
        <v>18</v>
      </c>
      <c r="H49" s="4">
        <v>1</v>
      </c>
      <c r="I49" s="6">
        <v>0.85</v>
      </c>
      <c r="J49" s="6">
        <f t="shared" si="0"/>
        <v>2295</v>
      </c>
      <c r="K49" s="6">
        <f t="shared" si="1"/>
        <v>9180</v>
      </c>
      <c r="L49" s="6">
        <f t="shared" si="2"/>
        <v>18360</v>
      </c>
      <c r="M49" s="76"/>
    </row>
    <row r="50" spans="1:18" ht="28.8" x14ac:dyDescent="0.3">
      <c r="A50" s="4">
        <v>26</v>
      </c>
      <c r="B50" s="4">
        <v>1</v>
      </c>
      <c r="C50" s="4" t="s">
        <v>65</v>
      </c>
      <c r="D50" s="4" t="s">
        <v>66</v>
      </c>
      <c r="E50" s="16" t="s">
        <v>140</v>
      </c>
      <c r="F50" s="13" t="s">
        <v>95</v>
      </c>
      <c r="G50" s="4" t="s">
        <v>18</v>
      </c>
      <c r="H50" s="4">
        <v>1</v>
      </c>
      <c r="I50" s="7">
        <v>0.39300000000000002</v>
      </c>
      <c r="J50" s="6">
        <f t="shared" si="0"/>
        <v>3537</v>
      </c>
      <c r="K50" s="6">
        <f t="shared" si="1"/>
        <v>14148</v>
      </c>
      <c r="L50" s="6">
        <f t="shared" si="2"/>
        <v>28296</v>
      </c>
      <c r="M50" s="76"/>
    </row>
    <row r="51" spans="1:18" ht="28.8" x14ac:dyDescent="0.3">
      <c r="A51" s="4">
        <v>27</v>
      </c>
      <c r="B51" s="4">
        <v>1</v>
      </c>
      <c r="C51" s="4" t="s">
        <v>150</v>
      </c>
      <c r="D51" s="33" t="s">
        <v>168</v>
      </c>
      <c r="E51" s="16" t="s">
        <v>142</v>
      </c>
      <c r="F51" s="13">
        <v>700</v>
      </c>
      <c r="G51" s="4" t="s">
        <v>18</v>
      </c>
      <c r="H51" s="4">
        <v>1</v>
      </c>
      <c r="I51" s="6">
        <v>2.29</v>
      </c>
      <c r="J51" s="6">
        <f t="shared" si="0"/>
        <v>1603</v>
      </c>
      <c r="K51" s="6">
        <f t="shared" si="1"/>
        <v>6412</v>
      </c>
      <c r="L51" s="6">
        <f t="shared" si="2"/>
        <v>12824</v>
      </c>
      <c r="M51" s="76"/>
      <c r="N51" s="40"/>
      <c r="O51" s="39"/>
      <c r="P51" s="39"/>
      <c r="Q51" s="41"/>
    </row>
    <row r="52" spans="1:18" ht="28.8" x14ac:dyDescent="0.3">
      <c r="A52" s="4">
        <v>28</v>
      </c>
      <c r="B52" s="4">
        <v>1</v>
      </c>
      <c r="C52" s="4" t="s">
        <v>67</v>
      </c>
      <c r="D52" s="4" t="s">
        <v>68</v>
      </c>
      <c r="E52" s="16" t="s">
        <v>143</v>
      </c>
      <c r="F52" s="13" t="s">
        <v>96</v>
      </c>
      <c r="G52" s="4" t="s">
        <v>18</v>
      </c>
      <c r="H52" s="4">
        <v>1</v>
      </c>
      <c r="I52" s="7">
        <v>0.504</v>
      </c>
      <c r="J52" s="6">
        <f t="shared" ref="J52:J69" si="3">F52*I52</f>
        <v>4032</v>
      </c>
      <c r="K52" s="6">
        <f t="shared" ref="K52:K69" si="4">J52*4</f>
        <v>16128</v>
      </c>
      <c r="L52" s="6">
        <f t="shared" ref="L52:L84" si="5">K52*2</f>
        <v>32256</v>
      </c>
      <c r="M52" s="76"/>
    </row>
    <row r="53" spans="1:18" ht="44.25" customHeight="1" x14ac:dyDescent="0.3">
      <c r="A53" s="4">
        <v>29</v>
      </c>
      <c r="B53" s="4">
        <v>1</v>
      </c>
      <c r="C53" s="4" t="s">
        <v>69</v>
      </c>
      <c r="D53" s="4" t="s">
        <v>70</v>
      </c>
      <c r="E53" s="16" t="s">
        <v>143</v>
      </c>
      <c r="F53" s="13" t="s">
        <v>90</v>
      </c>
      <c r="G53" s="4" t="s">
        <v>18</v>
      </c>
      <c r="H53" s="4">
        <v>1</v>
      </c>
      <c r="I53" s="6">
        <v>1.6</v>
      </c>
      <c r="J53" s="6">
        <f t="shared" si="3"/>
        <v>8000</v>
      </c>
      <c r="K53" s="6">
        <f t="shared" si="4"/>
        <v>32000</v>
      </c>
      <c r="L53" s="6">
        <f t="shared" si="5"/>
        <v>64000</v>
      </c>
      <c r="M53" s="76"/>
      <c r="O53" s="40"/>
      <c r="P53" s="39"/>
    </row>
    <row r="54" spans="1:18" ht="28.8" x14ac:dyDescent="0.3">
      <c r="A54" s="4">
        <v>30</v>
      </c>
      <c r="B54" s="4">
        <v>1</v>
      </c>
      <c r="C54" s="4" t="s">
        <v>151</v>
      </c>
      <c r="D54" s="4" t="s">
        <v>71</v>
      </c>
      <c r="E54" s="16" t="s">
        <v>142</v>
      </c>
      <c r="F54" s="13" t="s">
        <v>97</v>
      </c>
      <c r="G54" s="4" t="s">
        <v>18</v>
      </c>
      <c r="H54" s="4">
        <v>1</v>
      </c>
      <c r="I54" s="6">
        <v>0.99</v>
      </c>
      <c r="J54" s="6">
        <f t="shared" si="3"/>
        <v>59400</v>
      </c>
      <c r="K54" s="6">
        <f t="shared" si="4"/>
        <v>237600</v>
      </c>
      <c r="L54" s="6">
        <f t="shared" si="5"/>
        <v>475200</v>
      </c>
      <c r="M54" s="77"/>
      <c r="O54" s="40"/>
      <c r="P54" s="39"/>
    </row>
    <row r="55" spans="1:18" ht="49.5" customHeight="1" x14ac:dyDescent="0.3">
      <c r="A55" s="9">
        <v>31</v>
      </c>
      <c r="B55" s="9">
        <v>1</v>
      </c>
      <c r="C55" s="9" t="s">
        <v>72</v>
      </c>
      <c r="D55" s="9" t="s">
        <v>73</v>
      </c>
      <c r="E55" s="30" t="s">
        <v>152</v>
      </c>
      <c r="F55" s="14" t="s">
        <v>98</v>
      </c>
      <c r="G55" s="9" t="s">
        <v>18</v>
      </c>
      <c r="H55" s="9">
        <v>1</v>
      </c>
      <c r="I55" s="10">
        <v>0.24</v>
      </c>
      <c r="J55" s="10">
        <f t="shared" si="3"/>
        <v>960</v>
      </c>
      <c r="K55" s="51">
        <f>(J55+J56)*4</f>
        <v>21408</v>
      </c>
      <c r="L55" s="51">
        <f t="shared" si="5"/>
        <v>42816</v>
      </c>
      <c r="M55" s="73" t="s">
        <v>161</v>
      </c>
    </row>
    <row r="56" spans="1:18" ht="49.5" customHeight="1" x14ac:dyDescent="0.3">
      <c r="A56" s="9">
        <v>31</v>
      </c>
      <c r="B56" s="9">
        <v>2</v>
      </c>
      <c r="C56" s="9" t="s">
        <v>72</v>
      </c>
      <c r="D56" s="9" t="s">
        <v>74</v>
      </c>
      <c r="E56" s="30" t="s">
        <v>152</v>
      </c>
      <c r="F56" s="14" t="s">
        <v>99</v>
      </c>
      <c r="G56" s="9" t="s">
        <v>18</v>
      </c>
      <c r="H56" s="9">
        <v>1</v>
      </c>
      <c r="I56" s="10">
        <v>1.83</v>
      </c>
      <c r="J56" s="10">
        <f t="shared" si="3"/>
        <v>4392</v>
      </c>
      <c r="K56" s="52"/>
      <c r="L56" s="52"/>
      <c r="M56" s="74"/>
      <c r="O56" s="40"/>
      <c r="P56" s="41"/>
      <c r="Q56" s="39"/>
    </row>
    <row r="57" spans="1:18" ht="28.8" x14ac:dyDescent="0.3">
      <c r="A57" s="4">
        <v>32</v>
      </c>
      <c r="B57" s="4">
        <v>1</v>
      </c>
      <c r="C57" s="4" t="s">
        <v>75</v>
      </c>
      <c r="D57" s="4" t="s">
        <v>166</v>
      </c>
      <c r="E57" s="16" t="s">
        <v>141</v>
      </c>
      <c r="F57" s="13">
        <v>240</v>
      </c>
      <c r="G57" s="4" t="s">
        <v>18</v>
      </c>
      <c r="H57" s="4">
        <v>1</v>
      </c>
      <c r="I57" s="6">
        <v>8.41</v>
      </c>
      <c r="J57" s="6">
        <f t="shared" si="3"/>
        <v>2018.4</v>
      </c>
      <c r="K57" s="6">
        <f t="shared" si="4"/>
        <v>8073.6</v>
      </c>
      <c r="L57" s="6">
        <f t="shared" si="5"/>
        <v>16147.2</v>
      </c>
      <c r="M57" s="4" t="s">
        <v>161</v>
      </c>
      <c r="O57" s="40"/>
      <c r="P57" s="39"/>
      <c r="Q57" s="39"/>
    </row>
    <row r="58" spans="1:18" ht="28.8" x14ac:dyDescent="0.3">
      <c r="A58" s="9">
        <v>33</v>
      </c>
      <c r="B58" s="9">
        <v>1</v>
      </c>
      <c r="C58" s="9" t="s">
        <v>76</v>
      </c>
      <c r="D58" s="9" t="s">
        <v>77</v>
      </c>
      <c r="E58" s="30" t="s">
        <v>140</v>
      </c>
      <c r="F58" s="14">
        <v>260</v>
      </c>
      <c r="G58" s="9" t="s">
        <v>18</v>
      </c>
      <c r="H58" s="9">
        <v>1</v>
      </c>
      <c r="I58" s="10">
        <v>19.73</v>
      </c>
      <c r="J58" s="10">
        <f t="shared" si="3"/>
        <v>5129.8</v>
      </c>
      <c r="K58" s="51">
        <f>(J58+J59)*4</f>
        <v>34722</v>
      </c>
      <c r="L58" s="51">
        <f t="shared" si="5"/>
        <v>69444</v>
      </c>
      <c r="M58" s="73" t="s">
        <v>161</v>
      </c>
    </row>
    <row r="59" spans="1:18" ht="28.8" x14ac:dyDescent="0.3">
      <c r="A59" s="9">
        <v>33</v>
      </c>
      <c r="B59" s="9">
        <v>2</v>
      </c>
      <c r="C59" s="9" t="s">
        <v>76</v>
      </c>
      <c r="D59" s="9" t="s">
        <v>78</v>
      </c>
      <c r="E59" s="30" t="s">
        <v>140</v>
      </c>
      <c r="F59" s="14">
        <v>100</v>
      </c>
      <c r="G59" s="9" t="s">
        <v>18</v>
      </c>
      <c r="H59" s="9">
        <v>1</v>
      </c>
      <c r="I59" s="11">
        <v>35.506999999999998</v>
      </c>
      <c r="J59" s="10">
        <f t="shared" si="3"/>
        <v>3550.7</v>
      </c>
      <c r="K59" s="52"/>
      <c r="L59" s="52"/>
      <c r="M59" s="74"/>
    </row>
    <row r="60" spans="1:18" ht="74.25" customHeight="1" x14ac:dyDescent="0.3">
      <c r="A60" s="4">
        <v>34</v>
      </c>
      <c r="B60" s="4">
        <v>1</v>
      </c>
      <c r="C60" s="4" t="s">
        <v>79</v>
      </c>
      <c r="D60" s="4" t="s">
        <v>80</v>
      </c>
      <c r="E60" s="16" t="s">
        <v>141</v>
      </c>
      <c r="F60" s="13">
        <v>100</v>
      </c>
      <c r="G60" s="4" t="s">
        <v>18</v>
      </c>
      <c r="H60" s="4">
        <v>1</v>
      </c>
      <c r="I60" s="6">
        <v>85</v>
      </c>
      <c r="J60" s="6">
        <f t="shared" si="3"/>
        <v>8500</v>
      </c>
      <c r="K60" s="6">
        <f t="shared" si="4"/>
        <v>34000</v>
      </c>
      <c r="L60" s="6">
        <f t="shared" si="5"/>
        <v>68000</v>
      </c>
      <c r="M60" s="75" t="s">
        <v>161</v>
      </c>
      <c r="O60" s="40"/>
      <c r="P60" s="41"/>
      <c r="Q60" s="39"/>
      <c r="R60" s="39"/>
    </row>
    <row r="61" spans="1:18" ht="41.25" customHeight="1" x14ac:dyDescent="0.3">
      <c r="A61" s="4">
        <v>35</v>
      </c>
      <c r="B61" s="4">
        <v>1</v>
      </c>
      <c r="C61" s="4" t="s">
        <v>81</v>
      </c>
      <c r="D61" s="4" t="s">
        <v>82</v>
      </c>
      <c r="E61" s="16" t="s">
        <v>142</v>
      </c>
      <c r="F61" s="13">
        <v>60</v>
      </c>
      <c r="G61" s="4" t="s">
        <v>18</v>
      </c>
      <c r="H61" s="4">
        <v>1</v>
      </c>
      <c r="I61" s="6">
        <v>211.94</v>
      </c>
      <c r="J61" s="6">
        <f t="shared" si="3"/>
        <v>12716.4</v>
      </c>
      <c r="K61" s="6">
        <f t="shared" si="4"/>
        <v>50865.599999999999</v>
      </c>
      <c r="L61" s="6">
        <f t="shared" si="5"/>
        <v>101731.2</v>
      </c>
      <c r="M61" s="76"/>
      <c r="O61" s="39"/>
      <c r="P61" s="39"/>
      <c r="Q61" s="39"/>
      <c r="R61" s="39"/>
    </row>
    <row r="62" spans="1:18" ht="28.8" x14ac:dyDescent="0.3">
      <c r="A62" s="18">
        <v>36</v>
      </c>
      <c r="B62" s="18">
        <v>1</v>
      </c>
      <c r="C62" s="18" t="s">
        <v>109</v>
      </c>
      <c r="D62" s="33" t="s">
        <v>169</v>
      </c>
      <c r="E62" s="29" t="s">
        <v>142</v>
      </c>
      <c r="F62" s="19">
        <v>4600</v>
      </c>
      <c r="G62" s="18" t="s">
        <v>18</v>
      </c>
      <c r="H62" s="18">
        <v>1</v>
      </c>
      <c r="I62" s="20">
        <v>1.71</v>
      </c>
      <c r="J62" s="21">
        <f t="shared" si="3"/>
        <v>7866</v>
      </c>
      <c r="K62" s="21">
        <f t="shared" si="4"/>
        <v>31464</v>
      </c>
      <c r="L62" s="21">
        <f t="shared" si="5"/>
        <v>62928</v>
      </c>
      <c r="M62" s="77"/>
      <c r="O62" s="40"/>
      <c r="P62" s="39"/>
      <c r="Q62" s="39"/>
      <c r="R62" s="41"/>
    </row>
    <row r="63" spans="1:18" ht="28.8" x14ac:dyDescent="0.3">
      <c r="A63" s="22">
        <v>37</v>
      </c>
      <c r="B63" s="22">
        <v>1</v>
      </c>
      <c r="C63" s="22" t="s">
        <v>112</v>
      </c>
      <c r="D63" s="22" t="s">
        <v>113</v>
      </c>
      <c r="E63" s="30" t="s">
        <v>141</v>
      </c>
      <c r="F63" s="22">
        <v>810</v>
      </c>
      <c r="G63" s="22" t="s">
        <v>18</v>
      </c>
      <c r="H63" s="22">
        <v>1</v>
      </c>
      <c r="I63" s="23">
        <v>5.4</v>
      </c>
      <c r="J63" s="24">
        <f t="shared" si="3"/>
        <v>4374</v>
      </c>
      <c r="K63" s="70">
        <f>(J63+J64+J65+J66+J67+J68)*4</f>
        <v>150984</v>
      </c>
      <c r="L63" s="70">
        <f t="shared" si="5"/>
        <v>301968</v>
      </c>
      <c r="M63" s="73" t="s">
        <v>161</v>
      </c>
      <c r="O63" s="39"/>
      <c r="P63" s="39"/>
      <c r="Q63" s="39"/>
      <c r="R63" s="39"/>
    </row>
    <row r="64" spans="1:18" ht="28.8" x14ac:dyDescent="0.3">
      <c r="A64" s="22">
        <v>37</v>
      </c>
      <c r="B64" s="22">
        <v>2</v>
      </c>
      <c r="C64" s="22" t="s">
        <v>112</v>
      </c>
      <c r="D64" s="22" t="s">
        <v>114</v>
      </c>
      <c r="E64" s="30" t="s">
        <v>141</v>
      </c>
      <c r="F64" s="22">
        <v>740</v>
      </c>
      <c r="G64" s="22" t="s">
        <v>18</v>
      </c>
      <c r="H64" s="22">
        <v>1</v>
      </c>
      <c r="I64" s="23">
        <v>7.2</v>
      </c>
      <c r="J64" s="24">
        <f t="shared" si="3"/>
        <v>5328</v>
      </c>
      <c r="K64" s="71"/>
      <c r="L64" s="71"/>
      <c r="M64" s="78"/>
    </row>
    <row r="65" spans="1:19" ht="28.8" x14ac:dyDescent="0.3">
      <c r="A65" s="22">
        <v>37</v>
      </c>
      <c r="B65" s="22">
        <v>3</v>
      </c>
      <c r="C65" s="22" t="s">
        <v>112</v>
      </c>
      <c r="D65" s="22" t="s">
        <v>115</v>
      </c>
      <c r="E65" s="30" t="s">
        <v>141</v>
      </c>
      <c r="F65" s="22">
        <v>90</v>
      </c>
      <c r="G65" s="22" t="s">
        <v>18</v>
      </c>
      <c r="H65" s="22">
        <v>1</v>
      </c>
      <c r="I65" s="23">
        <v>54</v>
      </c>
      <c r="J65" s="24">
        <f t="shared" si="3"/>
        <v>4860</v>
      </c>
      <c r="K65" s="71"/>
      <c r="L65" s="71"/>
      <c r="M65" s="78"/>
    </row>
    <row r="66" spans="1:19" ht="28.8" x14ac:dyDescent="0.3">
      <c r="A66" s="22">
        <v>37</v>
      </c>
      <c r="B66" s="22">
        <v>4</v>
      </c>
      <c r="C66" s="22" t="s">
        <v>112</v>
      </c>
      <c r="D66" s="22" t="s">
        <v>116</v>
      </c>
      <c r="E66" s="30" t="s">
        <v>141</v>
      </c>
      <c r="F66" s="22">
        <v>1100</v>
      </c>
      <c r="G66" s="22" t="s">
        <v>18</v>
      </c>
      <c r="H66" s="22">
        <v>1</v>
      </c>
      <c r="I66" s="23">
        <v>9</v>
      </c>
      <c r="J66" s="24">
        <f t="shared" si="3"/>
        <v>9900</v>
      </c>
      <c r="K66" s="71"/>
      <c r="L66" s="71"/>
      <c r="M66" s="78"/>
    </row>
    <row r="67" spans="1:19" ht="28.8" x14ac:dyDescent="0.3">
      <c r="A67" s="22">
        <v>37</v>
      </c>
      <c r="B67" s="22">
        <v>5</v>
      </c>
      <c r="C67" s="22" t="s">
        <v>112</v>
      </c>
      <c r="D67" s="22" t="s">
        <v>117</v>
      </c>
      <c r="E67" s="30" t="s">
        <v>141</v>
      </c>
      <c r="F67" s="22">
        <v>2400</v>
      </c>
      <c r="G67" s="22" t="s">
        <v>18</v>
      </c>
      <c r="H67" s="22">
        <v>1</v>
      </c>
      <c r="I67" s="23">
        <v>3.6</v>
      </c>
      <c r="J67" s="24">
        <f t="shared" si="3"/>
        <v>8640</v>
      </c>
      <c r="K67" s="71"/>
      <c r="L67" s="71"/>
      <c r="M67" s="78"/>
    </row>
    <row r="68" spans="1:19" ht="28.8" x14ac:dyDescent="0.3">
      <c r="A68" s="22">
        <v>37</v>
      </c>
      <c r="B68" s="22">
        <v>6</v>
      </c>
      <c r="C68" s="22" t="s">
        <v>112</v>
      </c>
      <c r="D68" s="22" t="s">
        <v>118</v>
      </c>
      <c r="E68" s="30" t="s">
        <v>141</v>
      </c>
      <c r="F68" s="22">
        <v>430</v>
      </c>
      <c r="G68" s="22" t="s">
        <v>18</v>
      </c>
      <c r="H68" s="22">
        <v>1</v>
      </c>
      <c r="I68" s="23">
        <v>10.8</v>
      </c>
      <c r="J68" s="24">
        <f t="shared" si="3"/>
        <v>4644</v>
      </c>
      <c r="K68" s="72"/>
      <c r="L68" s="72"/>
      <c r="M68" s="74"/>
    </row>
    <row r="69" spans="1:19" ht="28.8" x14ac:dyDescent="0.3">
      <c r="A69" s="18">
        <v>38</v>
      </c>
      <c r="B69" s="18">
        <v>1</v>
      </c>
      <c r="C69" s="25" t="s">
        <v>110</v>
      </c>
      <c r="D69" s="18" t="s">
        <v>111</v>
      </c>
      <c r="E69" s="29" t="s">
        <v>140</v>
      </c>
      <c r="F69" s="18">
        <v>2900</v>
      </c>
      <c r="G69" s="18" t="s">
        <v>18</v>
      </c>
      <c r="H69" s="18">
        <v>1</v>
      </c>
      <c r="I69" s="21">
        <v>22.81</v>
      </c>
      <c r="J69" s="21">
        <f t="shared" si="3"/>
        <v>66149</v>
      </c>
      <c r="K69" s="21">
        <f t="shared" si="4"/>
        <v>264596</v>
      </c>
      <c r="L69" s="21">
        <f t="shared" si="5"/>
        <v>529192</v>
      </c>
      <c r="M69" s="75" t="s">
        <v>161</v>
      </c>
    </row>
    <row r="70" spans="1:19" ht="28.8" x14ac:dyDescent="0.3">
      <c r="A70" s="18">
        <v>39</v>
      </c>
      <c r="B70" s="18">
        <v>1</v>
      </c>
      <c r="C70" s="25" t="s">
        <v>120</v>
      </c>
      <c r="D70" s="18" t="s">
        <v>119</v>
      </c>
      <c r="E70" s="29" t="s">
        <v>140</v>
      </c>
      <c r="F70" s="18">
        <v>12000</v>
      </c>
      <c r="G70" s="18" t="s">
        <v>18</v>
      </c>
      <c r="H70" s="18">
        <v>1</v>
      </c>
      <c r="I70" s="21">
        <v>3.04</v>
      </c>
      <c r="J70" s="21">
        <f>F70*I70</f>
        <v>36480</v>
      </c>
      <c r="K70" s="21">
        <f>J70*4</f>
        <v>145920</v>
      </c>
      <c r="L70" s="21">
        <f t="shared" si="5"/>
        <v>291840</v>
      </c>
      <c r="M70" s="76"/>
    </row>
    <row r="71" spans="1:19" ht="43.2" x14ac:dyDescent="0.3">
      <c r="A71" s="18">
        <v>40</v>
      </c>
      <c r="B71" s="18">
        <v>1</v>
      </c>
      <c r="C71" s="25" t="s">
        <v>122</v>
      </c>
      <c r="D71" s="18" t="s">
        <v>121</v>
      </c>
      <c r="E71" s="29" t="s">
        <v>141</v>
      </c>
      <c r="F71" s="18">
        <v>1100</v>
      </c>
      <c r="G71" s="18" t="s">
        <v>18</v>
      </c>
      <c r="H71" s="18">
        <v>1</v>
      </c>
      <c r="I71" s="21">
        <v>1.75</v>
      </c>
      <c r="J71" s="21">
        <f t="shared" ref="J71:J84" si="6">F71*I71</f>
        <v>1925</v>
      </c>
      <c r="K71" s="21">
        <f t="shared" ref="K71:K84" si="7">J71*4</f>
        <v>7700</v>
      </c>
      <c r="L71" s="21">
        <f t="shared" si="5"/>
        <v>15400</v>
      </c>
      <c r="M71" s="76"/>
    </row>
    <row r="72" spans="1:19" ht="28.8" x14ac:dyDescent="0.3">
      <c r="A72" s="18">
        <v>41</v>
      </c>
      <c r="B72" s="18">
        <v>1</v>
      </c>
      <c r="C72" s="25" t="s">
        <v>123</v>
      </c>
      <c r="D72" s="18" t="s">
        <v>124</v>
      </c>
      <c r="E72" s="29" t="s">
        <v>141</v>
      </c>
      <c r="F72" s="18">
        <v>750</v>
      </c>
      <c r="G72" s="18" t="s">
        <v>18</v>
      </c>
      <c r="H72" s="18">
        <v>1</v>
      </c>
      <c r="I72" s="21">
        <v>4.0599999999999996</v>
      </c>
      <c r="J72" s="21">
        <f t="shared" si="6"/>
        <v>3044.9999999999995</v>
      </c>
      <c r="K72" s="21">
        <f t="shared" si="7"/>
        <v>12179.999999999998</v>
      </c>
      <c r="L72" s="21">
        <f t="shared" si="5"/>
        <v>24359.999999999996</v>
      </c>
      <c r="M72" s="76"/>
    </row>
    <row r="73" spans="1:19" ht="79.5" customHeight="1" x14ac:dyDescent="0.3">
      <c r="A73" s="18">
        <v>42</v>
      </c>
      <c r="B73" s="18">
        <v>1</v>
      </c>
      <c r="C73" s="25" t="s">
        <v>125</v>
      </c>
      <c r="D73" s="18" t="s">
        <v>126</v>
      </c>
      <c r="E73" s="29" t="s">
        <v>141</v>
      </c>
      <c r="F73" s="18">
        <v>550</v>
      </c>
      <c r="G73" s="18" t="s">
        <v>18</v>
      </c>
      <c r="H73" s="18">
        <v>1</v>
      </c>
      <c r="I73" s="21">
        <v>350</v>
      </c>
      <c r="J73" s="21">
        <f t="shared" si="6"/>
        <v>192500</v>
      </c>
      <c r="K73" s="21">
        <f t="shared" si="7"/>
        <v>770000</v>
      </c>
      <c r="L73" s="21">
        <f t="shared" si="5"/>
        <v>1540000</v>
      </c>
      <c r="M73" s="76"/>
      <c r="O73" s="40"/>
    </row>
    <row r="74" spans="1:19" ht="28.8" x14ac:dyDescent="0.3">
      <c r="A74" s="18">
        <v>43</v>
      </c>
      <c r="B74" s="18">
        <v>1</v>
      </c>
      <c r="C74" s="25" t="s">
        <v>127</v>
      </c>
      <c r="D74" s="18" t="s">
        <v>128</v>
      </c>
      <c r="E74" s="29" t="s">
        <v>141</v>
      </c>
      <c r="F74" s="18">
        <v>500</v>
      </c>
      <c r="G74" s="18" t="s">
        <v>18</v>
      </c>
      <c r="H74" s="18">
        <v>1</v>
      </c>
      <c r="I74" s="21">
        <v>8.5299999999999994</v>
      </c>
      <c r="J74" s="21">
        <f t="shared" si="6"/>
        <v>4265</v>
      </c>
      <c r="K74" s="21">
        <f t="shared" si="7"/>
        <v>17060</v>
      </c>
      <c r="L74" s="21">
        <f t="shared" si="5"/>
        <v>34120</v>
      </c>
      <c r="M74" s="76"/>
    </row>
    <row r="75" spans="1:19" ht="28.8" x14ac:dyDescent="0.3">
      <c r="A75" s="18">
        <v>44</v>
      </c>
      <c r="B75" s="18">
        <v>1</v>
      </c>
      <c r="C75" s="25" t="s">
        <v>129</v>
      </c>
      <c r="D75" s="18" t="s">
        <v>130</v>
      </c>
      <c r="E75" s="29" t="s">
        <v>141</v>
      </c>
      <c r="F75" s="18">
        <v>500</v>
      </c>
      <c r="G75" s="18" t="s">
        <v>18</v>
      </c>
      <c r="H75" s="18">
        <v>1</v>
      </c>
      <c r="I75" s="21">
        <v>39</v>
      </c>
      <c r="J75" s="21">
        <f t="shared" si="6"/>
        <v>19500</v>
      </c>
      <c r="K75" s="21">
        <f t="shared" si="7"/>
        <v>78000</v>
      </c>
      <c r="L75" s="21">
        <f t="shared" si="5"/>
        <v>156000</v>
      </c>
      <c r="M75" s="76"/>
    </row>
    <row r="76" spans="1:19" ht="28.8" x14ac:dyDescent="0.3">
      <c r="A76" s="18">
        <v>45</v>
      </c>
      <c r="B76" s="18">
        <v>1</v>
      </c>
      <c r="C76" s="25" t="s">
        <v>131</v>
      </c>
      <c r="D76" s="18" t="s">
        <v>132</v>
      </c>
      <c r="E76" s="29" t="s">
        <v>141</v>
      </c>
      <c r="F76" s="18">
        <v>360</v>
      </c>
      <c r="G76" s="18" t="s">
        <v>18</v>
      </c>
      <c r="H76" s="18">
        <v>1</v>
      </c>
      <c r="I76" s="21">
        <v>129.35</v>
      </c>
      <c r="J76" s="21">
        <f t="shared" si="6"/>
        <v>46566</v>
      </c>
      <c r="K76" s="21">
        <f t="shared" si="7"/>
        <v>186264</v>
      </c>
      <c r="L76" s="21">
        <f t="shared" si="5"/>
        <v>372528</v>
      </c>
      <c r="M76" s="76"/>
    </row>
    <row r="77" spans="1:19" ht="28.8" x14ac:dyDescent="0.3">
      <c r="A77" s="18">
        <v>46</v>
      </c>
      <c r="B77" s="18">
        <v>1</v>
      </c>
      <c r="C77" s="25" t="s">
        <v>133</v>
      </c>
      <c r="D77" s="18" t="s">
        <v>134</v>
      </c>
      <c r="E77" s="29" t="s">
        <v>141</v>
      </c>
      <c r="F77" s="18">
        <v>50</v>
      </c>
      <c r="G77" s="18" t="s">
        <v>18</v>
      </c>
      <c r="H77" s="18">
        <v>1</v>
      </c>
      <c r="I77" s="21">
        <v>72.17</v>
      </c>
      <c r="J77" s="21">
        <f t="shared" si="6"/>
        <v>3608.5</v>
      </c>
      <c r="K77" s="21">
        <f t="shared" si="7"/>
        <v>14434</v>
      </c>
      <c r="L77" s="21">
        <f t="shared" si="5"/>
        <v>28868</v>
      </c>
      <c r="M77" s="77"/>
    </row>
    <row r="78" spans="1:19" ht="90" customHeight="1" x14ac:dyDescent="0.3">
      <c r="A78" s="22">
        <v>47</v>
      </c>
      <c r="B78" s="22">
        <v>1</v>
      </c>
      <c r="C78" s="26" t="s">
        <v>137</v>
      </c>
      <c r="D78" s="22" t="s">
        <v>135</v>
      </c>
      <c r="E78" s="30" t="s">
        <v>141</v>
      </c>
      <c r="F78" s="22">
        <v>30</v>
      </c>
      <c r="G78" s="22" t="s">
        <v>18</v>
      </c>
      <c r="H78" s="22">
        <v>1</v>
      </c>
      <c r="I78" s="24">
        <v>846.63</v>
      </c>
      <c r="J78" s="24">
        <f t="shared" si="6"/>
        <v>25398.9</v>
      </c>
      <c r="K78" s="70">
        <f>(J78+J79)*4</f>
        <v>891783.6</v>
      </c>
      <c r="L78" s="70">
        <f t="shared" si="5"/>
        <v>1783567.2</v>
      </c>
      <c r="M78" s="73" t="s">
        <v>161</v>
      </c>
    </row>
    <row r="79" spans="1:19" ht="90" customHeight="1" x14ac:dyDescent="0.3">
      <c r="A79" s="22">
        <v>47</v>
      </c>
      <c r="B79" s="22">
        <v>2</v>
      </c>
      <c r="C79" s="26" t="s">
        <v>137</v>
      </c>
      <c r="D79" s="22" t="s">
        <v>136</v>
      </c>
      <c r="E79" s="30" t="s">
        <v>141</v>
      </c>
      <c r="F79" s="22">
        <v>150</v>
      </c>
      <c r="G79" s="22" t="s">
        <v>18</v>
      </c>
      <c r="H79" s="22">
        <v>1</v>
      </c>
      <c r="I79" s="24">
        <v>1316.98</v>
      </c>
      <c r="J79" s="24">
        <f t="shared" si="6"/>
        <v>197547</v>
      </c>
      <c r="K79" s="72"/>
      <c r="L79" s="72"/>
      <c r="M79" s="74"/>
    </row>
    <row r="80" spans="1:19" ht="90" customHeight="1" x14ac:dyDescent="0.3">
      <c r="A80" s="22">
        <v>48</v>
      </c>
      <c r="B80" s="22">
        <v>1</v>
      </c>
      <c r="C80" s="27" t="s">
        <v>138</v>
      </c>
      <c r="D80" s="34" t="s">
        <v>170</v>
      </c>
      <c r="E80" s="30" t="s">
        <v>142</v>
      </c>
      <c r="F80" s="22">
        <v>100</v>
      </c>
      <c r="G80" s="22" t="s">
        <v>18</v>
      </c>
      <c r="H80" s="22">
        <v>1</v>
      </c>
      <c r="I80" s="24">
        <v>36.299999999999997</v>
      </c>
      <c r="J80" s="24">
        <f t="shared" si="6"/>
        <v>3629.9999999999995</v>
      </c>
      <c r="K80" s="70">
        <f>(J80+J81)*4</f>
        <v>26220</v>
      </c>
      <c r="L80" s="70">
        <f t="shared" si="5"/>
        <v>52440</v>
      </c>
      <c r="M80" s="73" t="s">
        <v>164</v>
      </c>
      <c r="O80" s="40"/>
      <c r="P80" s="39"/>
      <c r="Q80" s="39"/>
      <c r="R80" s="41"/>
      <c r="S80" s="39"/>
    </row>
    <row r="81" spans="1:19" ht="90" customHeight="1" x14ac:dyDescent="0.3">
      <c r="A81" s="22">
        <v>48</v>
      </c>
      <c r="B81" s="22">
        <v>2</v>
      </c>
      <c r="C81" s="27" t="s">
        <v>138</v>
      </c>
      <c r="D81" s="34" t="s">
        <v>171</v>
      </c>
      <c r="E81" s="30" t="s">
        <v>142</v>
      </c>
      <c r="F81" s="22">
        <v>60</v>
      </c>
      <c r="G81" s="22" t="s">
        <v>18</v>
      </c>
      <c r="H81" s="22">
        <v>1</v>
      </c>
      <c r="I81" s="24">
        <v>48.75</v>
      </c>
      <c r="J81" s="24">
        <f t="shared" si="6"/>
        <v>2925</v>
      </c>
      <c r="K81" s="72"/>
      <c r="L81" s="72"/>
      <c r="M81" s="74"/>
      <c r="O81" s="40"/>
      <c r="P81" s="39"/>
      <c r="Q81" s="39"/>
      <c r="R81" s="41"/>
      <c r="S81" s="39"/>
    </row>
    <row r="82" spans="1:19" ht="90" customHeight="1" x14ac:dyDescent="0.3">
      <c r="A82" s="18">
        <v>49</v>
      </c>
      <c r="B82" s="18">
        <v>1</v>
      </c>
      <c r="C82" s="25" t="s">
        <v>175</v>
      </c>
      <c r="D82" s="28" t="s">
        <v>153</v>
      </c>
      <c r="E82" s="29" t="s">
        <v>141</v>
      </c>
      <c r="F82" s="18">
        <v>100</v>
      </c>
      <c r="G82" s="18" t="s">
        <v>18</v>
      </c>
      <c r="H82" s="18">
        <v>1</v>
      </c>
      <c r="I82" s="21">
        <v>1.96</v>
      </c>
      <c r="J82" s="21">
        <f t="shared" si="6"/>
        <v>196</v>
      </c>
      <c r="K82" s="21">
        <f t="shared" si="7"/>
        <v>784</v>
      </c>
      <c r="L82" s="21">
        <f t="shared" si="5"/>
        <v>1568</v>
      </c>
      <c r="M82" s="75" t="s">
        <v>163</v>
      </c>
      <c r="O82" s="43" t="s">
        <v>174</v>
      </c>
      <c r="P82" s="39"/>
      <c r="Q82" s="39"/>
      <c r="R82" s="39"/>
      <c r="S82" s="39"/>
    </row>
    <row r="83" spans="1:19" ht="90" customHeight="1" x14ac:dyDescent="0.3">
      <c r="A83" s="18">
        <v>50</v>
      </c>
      <c r="B83" s="18">
        <v>1</v>
      </c>
      <c r="C83" s="25" t="s">
        <v>176</v>
      </c>
      <c r="D83" s="28" t="s">
        <v>154</v>
      </c>
      <c r="E83" s="29" t="s">
        <v>141</v>
      </c>
      <c r="F83" s="18">
        <v>50</v>
      </c>
      <c r="G83" s="18" t="s">
        <v>18</v>
      </c>
      <c r="H83" s="18">
        <v>1</v>
      </c>
      <c r="I83" s="21">
        <v>345</v>
      </c>
      <c r="J83" s="21">
        <f t="shared" si="6"/>
        <v>17250</v>
      </c>
      <c r="K83" s="21">
        <f t="shared" si="7"/>
        <v>69000</v>
      </c>
      <c r="L83" s="21">
        <f t="shared" si="5"/>
        <v>138000</v>
      </c>
      <c r="M83" s="76"/>
      <c r="O83" s="43"/>
    </row>
    <row r="84" spans="1:19" ht="90" customHeight="1" x14ac:dyDescent="0.3">
      <c r="A84" s="18">
        <v>51</v>
      </c>
      <c r="B84" s="18">
        <v>1</v>
      </c>
      <c r="C84" s="25" t="s">
        <v>177</v>
      </c>
      <c r="D84" s="28" t="s">
        <v>155</v>
      </c>
      <c r="E84" s="29" t="s">
        <v>141</v>
      </c>
      <c r="F84" s="18">
        <v>50</v>
      </c>
      <c r="G84" s="18" t="s">
        <v>18</v>
      </c>
      <c r="H84" s="18">
        <v>1</v>
      </c>
      <c r="I84" s="21">
        <v>345</v>
      </c>
      <c r="J84" s="21">
        <f t="shared" si="6"/>
        <v>17250</v>
      </c>
      <c r="K84" s="21">
        <f t="shared" si="7"/>
        <v>69000</v>
      </c>
      <c r="L84" s="21">
        <f t="shared" si="5"/>
        <v>138000</v>
      </c>
      <c r="M84" s="77"/>
      <c r="O84" s="43"/>
    </row>
    <row r="85" spans="1:19" x14ac:dyDescent="0.3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  <row r="86" spans="1:19" x14ac:dyDescent="0.3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</row>
    <row r="87" spans="1:19" x14ac:dyDescent="0.3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</row>
    <row r="88" spans="1:19" x14ac:dyDescent="0.3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</row>
    <row r="89" spans="1:19" x14ac:dyDescent="0.3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</row>
    <row r="90" spans="1:19" x14ac:dyDescent="0.3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</row>
  </sheetData>
  <sheetProtection algorithmName="SHA-512" hashValue="IHP3BtL/r0Wt5paxxkczkZCNbdnLWuhU5S8lFgfBXgZ3zV5uC/vjVvJQ3c6sLPR7YcnRg4xJ8DYB6gDWO9AsRA==" saltValue="BwofQCdqE15iSXbRFUXYiw==" spinCount="100000" sheet="1" objects="1" scenarios="1"/>
  <autoFilter ref="A16:M84"/>
  <mergeCells count="51">
    <mergeCell ref="M18:M19"/>
    <mergeCell ref="M43:M45"/>
    <mergeCell ref="M38:M42"/>
    <mergeCell ref="M29:M37"/>
    <mergeCell ref="M26:M28"/>
    <mergeCell ref="M20:M25"/>
    <mergeCell ref="M60:M62"/>
    <mergeCell ref="M58:M59"/>
    <mergeCell ref="M55:M56"/>
    <mergeCell ref="M48:M54"/>
    <mergeCell ref="M46:M47"/>
    <mergeCell ref="M80:M81"/>
    <mergeCell ref="M78:M79"/>
    <mergeCell ref="M69:M77"/>
    <mergeCell ref="M82:M84"/>
    <mergeCell ref="M63:M68"/>
    <mergeCell ref="K63:K68"/>
    <mergeCell ref="L63:L68"/>
    <mergeCell ref="K78:K79"/>
    <mergeCell ref="L78:L79"/>
    <mergeCell ref="K80:K81"/>
    <mergeCell ref="L80:L81"/>
    <mergeCell ref="L46:L47"/>
    <mergeCell ref="K55:K56"/>
    <mergeCell ref="L55:L56"/>
    <mergeCell ref="K58:K59"/>
    <mergeCell ref="L58:L59"/>
    <mergeCell ref="A1:N3"/>
    <mergeCell ref="A5:H5"/>
    <mergeCell ref="A8:F8"/>
    <mergeCell ref="G7:H7"/>
    <mergeCell ref="G8:H8"/>
    <mergeCell ref="A4:H4"/>
    <mergeCell ref="A6:F7"/>
    <mergeCell ref="G6:H6"/>
    <mergeCell ref="O82:O84"/>
    <mergeCell ref="A9:F9"/>
    <mergeCell ref="A10:J11"/>
    <mergeCell ref="G9:J9"/>
    <mergeCell ref="G12:H12"/>
    <mergeCell ref="A13:F13"/>
    <mergeCell ref="G13:H13"/>
    <mergeCell ref="A12:F12"/>
    <mergeCell ref="I12:J13"/>
    <mergeCell ref="K18:K19"/>
    <mergeCell ref="L18:L19"/>
    <mergeCell ref="K26:K28"/>
    <mergeCell ref="L26:L28"/>
    <mergeCell ref="K38:K42"/>
    <mergeCell ref="L38:L42"/>
    <mergeCell ref="K46:K4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COMPLET 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POUTIER EMMA</dc:creator>
  <cp:lastModifiedBy>POUTIER EMMA</cp:lastModifiedBy>
  <dcterms:created xsi:type="dcterms:W3CDTF">2025-02-19T11:13:14Z</dcterms:created>
  <dcterms:modified xsi:type="dcterms:W3CDTF">2025-04-07T08:35:13Z</dcterms:modified>
</cp:coreProperties>
</file>