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.toledo\Desktop\Nouvelle arboresence\Consultation\DAF_2024_001735_Nettoyage des locaux, de plonge et de la vitrerie de PAU\DCE\AE\LOT 1 - GRAND POLE PAU\"/>
    </mc:Choice>
  </mc:AlternateContent>
  <bookViews>
    <workbookView xWindow="0" yWindow="0" windowWidth="28800" windowHeight="12285" firstSheet="2" activeTab="10"/>
  </bookViews>
  <sheets>
    <sheet name="BPU FORF GLOBAL" sheetId="1" r:id="rId1"/>
    <sheet name="BPU 4RHFS" sheetId="3" r:id="rId2"/>
    <sheet name="BPU CAST" sheetId="5" r:id="rId3"/>
    <sheet name="BPU CTA" sheetId="6" r:id="rId4"/>
    <sheet name="BPU 5RHC" sheetId="8" r:id="rId5"/>
    <sheet name="BPU DEALAT" sheetId="7" r:id="rId6"/>
    <sheet name="BPU ETAP" sheetId="10" r:id="rId7"/>
    <sheet name="BPU SIMU" sheetId="11" r:id="rId8"/>
    <sheet name="BPU BERNADOTTE" sheetId="9" r:id="rId9"/>
    <sheet name="BPU DGA" sheetId="12" r:id="rId10"/>
    <sheet name="BPU SENTINELLE ETAP" sheetId="13" r:id="rId1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9" i="6" l="1"/>
  <c r="G40" i="6"/>
  <c r="G32" i="6"/>
  <c r="G33" i="6"/>
  <c r="G22" i="6"/>
  <c r="C27" i="1" l="1"/>
  <c r="F27" i="1" s="1"/>
  <c r="G27" i="1" s="1"/>
  <c r="F24" i="13"/>
  <c r="D24" i="13"/>
  <c r="D12" i="13" s="1"/>
  <c r="G23" i="13"/>
  <c r="G21" i="13"/>
  <c r="G24" i="13" s="1"/>
  <c r="D27" i="1" l="1"/>
  <c r="F23" i="1"/>
  <c r="F12" i="1"/>
  <c r="F13" i="1"/>
  <c r="F14" i="1"/>
  <c r="F15" i="1"/>
  <c r="F16" i="1"/>
  <c r="F17" i="1"/>
  <c r="F18" i="1"/>
  <c r="F11" i="1"/>
  <c r="G26" i="10" l="1"/>
  <c r="G66" i="10"/>
  <c r="G78" i="10"/>
  <c r="G88" i="10"/>
  <c r="G99" i="10"/>
  <c r="G110" i="10"/>
  <c r="G111" i="10"/>
  <c r="G127" i="10"/>
  <c r="G128" i="10"/>
  <c r="G134" i="10"/>
  <c r="G135" i="10"/>
  <c r="G173" i="10"/>
  <c r="G172" i="10"/>
  <c r="G22" i="9"/>
  <c r="G23" i="9"/>
  <c r="G24" i="9"/>
  <c r="G25" i="9"/>
  <c r="G31" i="9"/>
  <c r="G32" i="9"/>
  <c r="G38" i="9"/>
  <c r="G49" i="9"/>
  <c r="G50" i="9"/>
  <c r="G51" i="9"/>
  <c r="G57" i="9"/>
  <c r="G63" i="9"/>
  <c r="G69" i="9"/>
  <c r="G70" i="9"/>
  <c r="G76" i="9"/>
  <c r="C23" i="1"/>
  <c r="C17" i="1"/>
  <c r="C16" i="1"/>
  <c r="C15" i="1"/>
  <c r="G22" i="8"/>
  <c r="G28" i="8"/>
  <c r="G58" i="8"/>
  <c r="G64" i="8"/>
  <c r="G79" i="8"/>
  <c r="G85" i="8"/>
  <c r="G91" i="8"/>
  <c r="G107" i="8"/>
  <c r="G123" i="8"/>
  <c r="G139" i="8"/>
  <c r="G146" i="8"/>
  <c r="G153" i="8"/>
  <c r="G160" i="8"/>
  <c r="G179" i="8"/>
  <c r="G180" i="8"/>
  <c r="G187" i="8"/>
  <c r="G188" i="8"/>
  <c r="G205" i="8"/>
  <c r="G206" i="8"/>
  <c r="G213" i="8"/>
  <c r="G225" i="8"/>
  <c r="G238" i="8"/>
  <c r="G239" i="8"/>
  <c r="G240" i="8"/>
  <c r="G251" i="8"/>
  <c r="G246" i="8"/>
  <c r="C13" i="1"/>
  <c r="C12" i="1"/>
  <c r="C11" i="1"/>
  <c r="D12" i="3"/>
  <c r="D12" i="5"/>
  <c r="D12" i="6"/>
  <c r="C12" i="8"/>
  <c r="D12" i="8"/>
  <c r="D12" i="7"/>
  <c r="D12" i="11"/>
  <c r="D12" i="12"/>
  <c r="C18" i="12" l="1"/>
  <c r="F84" i="9"/>
  <c r="D84" i="9"/>
  <c r="C18" i="9"/>
  <c r="C18" i="11"/>
  <c r="C12" i="10"/>
  <c r="F168" i="10"/>
  <c r="D168" i="10"/>
  <c r="G167" i="10"/>
  <c r="G166" i="10"/>
  <c r="C13" i="10"/>
  <c r="F130" i="10"/>
  <c r="D130" i="10"/>
  <c r="G129" i="10"/>
  <c r="G126" i="10"/>
  <c r="G116" i="10"/>
  <c r="C18" i="10"/>
  <c r="C18" i="7"/>
  <c r="C18" i="8"/>
  <c r="C14" i="8"/>
  <c r="F252" i="8"/>
  <c r="D252" i="8"/>
  <c r="G250" i="8"/>
  <c r="G252" i="8" s="1"/>
  <c r="G207" i="8"/>
  <c r="C12" i="5"/>
  <c r="C16" i="6"/>
  <c r="C14" i="6"/>
  <c r="C15" i="6"/>
  <c r="C17" i="6"/>
  <c r="C18" i="6"/>
  <c r="C13" i="6"/>
  <c r="C12" i="6"/>
  <c r="C16" i="8"/>
  <c r="C15" i="8"/>
  <c r="C13" i="8"/>
  <c r="C17" i="8"/>
  <c r="F65" i="8"/>
  <c r="D65" i="8"/>
  <c r="G21" i="8"/>
  <c r="G23" i="8"/>
  <c r="D24" i="8"/>
  <c r="F24" i="8"/>
  <c r="D41" i="6"/>
  <c r="C18" i="5"/>
  <c r="C18" i="3"/>
  <c r="C16" i="3"/>
  <c r="C15" i="3"/>
  <c r="C14" i="3"/>
  <c r="C13" i="3"/>
  <c r="C12" i="3"/>
  <c r="F97" i="3"/>
  <c r="D97" i="3"/>
  <c r="G96" i="3"/>
  <c r="G95" i="3"/>
  <c r="G97" i="3" s="1"/>
  <c r="C17" i="3"/>
  <c r="D24" i="3"/>
  <c r="D28" i="3"/>
  <c r="D34" i="3"/>
  <c r="D40" i="3"/>
  <c r="D46" i="3"/>
  <c r="D51" i="3"/>
  <c r="D57" i="3"/>
  <c r="D62" i="3"/>
  <c r="D69" i="3"/>
  <c r="D74" i="3"/>
  <c r="D79" i="3"/>
  <c r="D86" i="3"/>
  <c r="G92" i="3"/>
  <c r="F92" i="3"/>
  <c r="D92" i="3"/>
  <c r="G86" i="3"/>
  <c r="F86" i="3"/>
  <c r="G79" i="3"/>
  <c r="F79" i="3"/>
  <c r="G74" i="3"/>
  <c r="F74" i="3"/>
  <c r="G69" i="3"/>
  <c r="F69" i="3"/>
  <c r="G68" i="3"/>
  <c r="G65" i="3"/>
  <c r="F62" i="3"/>
  <c r="F57" i="3"/>
  <c r="F51" i="3"/>
  <c r="F40" i="3"/>
  <c r="F46" i="3"/>
  <c r="G44" i="3"/>
  <c r="G45" i="3"/>
  <c r="F28" i="3"/>
  <c r="F34" i="3"/>
  <c r="F24" i="3"/>
  <c r="G33" i="3"/>
  <c r="G32" i="3"/>
  <c r="G34" i="3" s="1"/>
  <c r="G31" i="3"/>
  <c r="G27" i="3"/>
  <c r="G28" i="3" s="1"/>
  <c r="G23" i="3"/>
  <c r="G22" i="3"/>
  <c r="G21" i="3"/>
  <c r="G37" i="3"/>
  <c r="G40" i="3" s="1"/>
  <c r="G38" i="3"/>
  <c r="G39" i="3"/>
  <c r="G168" i="10" l="1"/>
  <c r="G130" i="10"/>
  <c r="G24" i="8"/>
  <c r="G24" i="3"/>
  <c r="F91" i="9" l="1"/>
  <c r="D91" i="9"/>
  <c r="G90" i="9"/>
  <c r="G89" i="9"/>
  <c r="G82" i="9"/>
  <c r="G84" i="9" s="1"/>
  <c r="F52" i="10"/>
  <c r="D52" i="10"/>
  <c r="G51" i="10"/>
  <c r="G50" i="10"/>
  <c r="F194" i="10"/>
  <c r="D194" i="10"/>
  <c r="G193" i="10"/>
  <c r="G194" i="10" s="1"/>
  <c r="F190" i="10"/>
  <c r="D190" i="10"/>
  <c r="G189" i="10"/>
  <c r="G187" i="10"/>
  <c r="F184" i="10"/>
  <c r="D184" i="10"/>
  <c r="G183" i="10"/>
  <c r="G182" i="10"/>
  <c r="F179" i="10"/>
  <c r="D179" i="10"/>
  <c r="G178" i="10"/>
  <c r="G177" i="10"/>
  <c r="F174" i="10"/>
  <c r="D174" i="10"/>
  <c r="G171" i="10"/>
  <c r="G174" i="10" s="1"/>
  <c r="F163" i="10"/>
  <c r="D163" i="10"/>
  <c r="G162" i="10"/>
  <c r="G161" i="10"/>
  <c r="F158" i="10"/>
  <c r="D158" i="10"/>
  <c r="G157" i="10"/>
  <c r="G156" i="10"/>
  <c r="F153" i="10"/>
  <c r="D153" i="10"/>
  <c r="G152" i="10"/>
  <c r="G153" i="10" s="1"/>
  <c r="F148" i="10"/>
  <c r="D148" i="10"/>
  <c r="G147" i="10"/>
  <c r="G146" i="10"/>
  <c r="F142" i="10"/>
  <c r="D142" i="10"/>
  <c r="G141" i="10"/>
  <c r="G140" i="10"/>
  <c r="F137" i="10"/>
  <c r="D137" i="10"/>
  <c r="G136" i="10"/>
  <c r="G133" i="10"/>
  <c r="F123" i="10"/>
  <c r="D123" i="10"/>
  <c r="G122" i="10"/>
  <c r="G121" i="10"/>
  <c r="G79" i="10"/>
  <c r="G91" i="9" l="1"/>
  <c r="G179" i="10"/>
  <c r="G184" i="10"/>
  <c r="G190" i="10"/>
  <c r="G52" i="10"/>
  <c r="G123" i="10"/>
  <c r="G137" i="10"/>
  <c r="G142" i="10"/>
  <c r="G148" i="10"/>
  <c r="G158" i="10"/>
  <c r="G163" i="10"/>
  <c r="F118" i="10"/>
  <c r="D118" i="10"/>
  <c r="G117" i="10"/>
  <c r="G118" i="10" s="1"/>
  <c r="F113" i="10"/>
  <c r="D113" i="10"/>
  <c r="G112" i="10"/>
  <c r="G109" i="10"/>
  <c r="F106" i="10"/>
  <c r="D106" i="10"/>
  <c r="G105" i="10"/>
  <c r="G104" i="10"/>
  <c r="F101" i="10"/>
  <c r="D101" i="10"/>
  <c r="G100" i="10"/>
  <c r="G98" i="10"/>
  <c r="F95" i="10"/>
  <c r="D95" i="10"/>
  <c r="G94" i="10"/>
  <c r="G93" i="10"/>
  <c r="F90" i="10"/>
  <c r="D90" i="10"/>
  <c r="G89" i="10"/>
  <c r="G87" i="10"/>
  <c r="F84" i="10"/>
  <c r="D84" i="10"/>
  <c r="G83" i="10"/>
  <c r="G84" i="10" s="1"/>
  <c r="F80" i="10"/>
  <c r="D80" i="10"/>
  <c r="G77" i="10"/>
  <c r="G80" i="10" s="1"/>
  <c r="F74" i="10"/>
  <c r="D74" i="10"/>
  <c r="G73" i="10"/>
  <c r="G72" i="10"/>
  <c r="D57" i="10"/>
  <c r="D62" i="10"/>
  <c r="D68" i="10"/>
  <c r="G90" i="10" l="1"/>
  <c r="G95" i="10"/>
  <c r="G101" i="10"/>
  <c r="G106" i="10"/>
  <c r="G113" i="10"/>
  <c r="G74" i="10"/>
  <c r="F247" i="8" l="1"/>
  <c r="D247" i="8"/>
  <c r="G245" i="8"/>
  <c r="G247" i="8" s="1"/>
  <c r="F241" i="8"/>
  <c r="D241" i="8"/>
  <c r="G237" i="8"/>
  <c r="F233" i="8"/>
  <c r="D233" i="8"/>
  <c r="G232" i="8"/>
  <c r="G231" i="8"/>
  <c r="F227" i="8"/>
  <c r="D227" i="8"/>
  <c r="G226" i="8"/>
  <c r="G224" i="8"/>
  <c r="F220" i="8"/>
  <c r="D220" i="8"/>
  <c r="G219" i="8"/>
  <c r="G220" i="8" s="1"/>
  <c r="F215" i="8"/>
  <c r="D215" i="8"/>
  <c r="G214" i="8"/>
  <c r="G212" i="8"/>
  <c r="F208" i="8"/>
  <c r="D208" i="8"/>
  <c r="G204" i="8"/>
  <c r="D174" i="8"/>
  <c r="F200" i="8"/>
  <c r="D200" i="8"/>
  <c r="G199" i="8"/>
  <c r="F195" i="8"/>
  <c r="D195" i="8"/>
  <c r="G194" i="8"/>
  <c r="G195" i="8" s="1"/>
  <c r="F190" i="8"/>
  <c r="D190" i="8"/>
  <c r="G189" i="8"/>
  <c r="G186" i="8"/>
  <c r="F182" i="8"/>
  <c r="D182" i="8"/>
  <c r="G181" i="8"/>
  <c r="G178" i="8"/>
  <c r="F174" i="8"/>
  <c r="G173" i="8"/>
  <c r="G172" i="8"/>
  <c r="F168" i="8"/>
  <c r="D168" i="8"/>
  <c r="G167" i="8"/>
  <c r="G166" i="8"/>
  <c r="F162" i="8"/>
  <c r="D162" i="8"/>
  <c r="G161" i="8"/>
  <c r="G159" i="8"/>
  <c r="F155" i="8"/>
  <c r="D155" i="8"/>
  <c r="G154" i="8"/>
  <c r="G152" i="8"/>
  <c r="F148" i="8"/>
  <c r="D148" i="8"/>
  <c r="G147" i="8"/>
  <c r="G145" i="8"/>
  <c r="F141" i="8"/>
  <c r="D141" i="8"/>
  <c r="G140" i="8"/>
  <c r="G138" i="8"/>
  <c r="F135" i="8"/>
  <c r="D135" i="8"/>
  <c r="G134" i="8"/>
  <c r="G133" i="8"/>
  <c r="F130" i="8"/>
  <c r="D130" i="8"/>
  <c r="G129" i="8"/>
  <c r="G128" i="8"/>
  <c r="F125" i="8"/>
  <c r="D125" i="8"/>
  <c r="G124" i="8"/>
  <c r="G122" i="8"/>
  <c r="F119" i="8"/>
  <c r="D119" i="8"/>
  <c r="G118" i="8"/>
  <c r="G117" i="8"/>
  <c r="F114" i="8"/>
  <c r="D114" i="8"/>
  <c r="G113" i="8"/>
  <c r="G112" i="8"/>
  <c r="F109" i="8"/>
  <c r="D109" i="8"/>
  <c r="G108" i="8"/>
  <c r="G106" i="8"/>
  <c r="F103" i="8"/>
  <c r="D103" i="8"/>
  <c r="G102" i="8"/>
  <c r="G101" i="8"/>
  <c r="F98" i="8"/>
  <c r="D98" i="8"/>
  <c r="G97" i="8"/>
  <c r="G96" i="8"/>
  <c r="F93" i="8"/>
  <c r="D93" i="8"/>
  <c r="G92" i="8"/>
  <c r="G90" i="8"/>
  <c r="F87" i="8"/>
  <c r="D87" i="8"/>
  <c r="G86" i="8"/>
  <c r="G84" i="8"/>
  <c r="F81" i="8"/>
  <c r="D81" i="8"/>
  <c r="G80" i="8"/>
  <c r="G78" i="8"/>
  <c r="F75" i="8"/>
  <c r="D75" i="8"/>
  <c r="G74" i="8"/>
  <c r="G73" i="8"/>
  <c r="F70" i="8"/>
  <c r="D70" i="8"/>
  <c r="G69" i="8"/>
  <c r="G68" i="8"/>
  <c r="C14" i="1" l="1"/>
  <c r="G208" i="8"/>
  <c r="G215" i="8"/>
  <c r="G227" i="8"/>
  <c r="G233" i="8"/>
  <c r="G241" i="8"/>
  <c r="G93" i="8"/>
  <c r="G98" i="8"/>
  <c r="G103" i="8"/>
  <c r="G109" i="8"/>
  <c r="G114" i="8"/>
  <c r="G119" i="8"/>
  <c r="G125" i="8"/>
  <c r="G130" i="8"/>
  <c r="G135" i="8"/>
  <c r="G141" i="8"/>
  <c r="G148" i="8"/>
  <c r="G155" i="8"/>
  <c r="G162" i="8"/>
  <c r="G168" i="8"/>
  <c r="G174" i="8"/>
  <c r="G182" i="8"/>
  <c r="G190" i="8"/>
  <c r="G200" i="8"/>
  <c r="G70" i="8"/>
  <c r="G75" i="8"/>
  <c r="G81" i="8"/>
  <c r="G87" i="8"/>
  <c r="G27" i="6" l="1"/>
  <c r="G28" i="6" s="1"/>
  <c r="D28" i="6"/>
  <c r="F28" i="6"/>
  <c r="F23" i="12" l="1"/>
  <c r="D23" i="12"/>
  <c r="G22" i="12"/>
  <c r="G21" i="12"/>
  <c r="G23" i="12" s="1"/>
  <c r="C17" i="12"/>
  <c r="C16" i="12"/>
  <c r="C15" i="12"/>
  <c r="C14" i="12"/>
  <c r="C13" i="12"/>
  <c r="C12" i="12"/>
  <c r="F38" i="11"/>
  <c r="D38" i="11"/>
  <c r="G37" i="11"/>
  <c r="G36" i="11"/>
  <c r="G38" i="11" s="1"/>
  <c r="F33" i="11"/>
  <c r="D33" i="11"/>
  <c r="G32" i="11"/>
  <c r="G31" i="11"/>
  <c r="G33" i="11" s="1"/>
  <c r="F28" i="11"/>
  <c r="D28" i="11"/>
  <c r="G27" i="11"/>
  <c r="G26" i="11"/>
  <c r="G28" i="11" s="1"/>
  <c r="F23" i="11"/>
  <c r="D23" i="11"/>
  <c r="G22" i="11"/>
  <c r="G21" i="11"/>
  <c r="G23" i="11" s="1"/>
  <c r="C17" i="11"/>
  <c r="C16" i="11"/>
  <c r="C15" i="11"/>
  <c r="C14" i="11"/>
  <c r="C13" i="11"/>
  <c r="C12" i="11"/>
  <c r="F68" i="10"/>
  <c r="G67" i="10"/>
  <c r="G65" i="10"/>
  <c r="F62" i="10"/>
  <c r="G61" i="10"/>
  <c r="G60" i="10"/>
  <c r="F57" i="10"/>
  <c r="G56" i="10"/>
  <c r="G55" i="10"/>
  <c r="F47" i="10"/>
  <c r="D47" i="10"/>
  <c r="G46" i="10"/>
  <c r="G47" i="10" s="1"/>
  <c r="F43" i="10"/>
  <c r="D43" i="10"/>
  <c r="G42" i="10"/>
  <c r="G41" i="10"/>
  <c r="F38" i="10"/>
  <c r="D38" i="10"/>
  <c r="G37" i="10"/>
  <c r="G36" i="10"/>
  <c r="F33" i="10"/>
  <c r="D33" i="10"/>
  <c r="G32" i="10"/>
  <c r="G31" i="10"/>
  <c r="F28" i="10"/>
  <c r="D28" i="10"/>
  <c r="G27" i="10"/>
  <c r="G25" i="10"/>
  <c r="F22" i="10"/>
  <c r="D22" i="10"/>
  <c r="G21" i="10"/>
  <c r="G22" i="10" s="1"/>
  <c r="C17" i="10"/>
  <c r="C16" i="10"/>
  <c r="C15" i="10"/>
  <c r="F78" i="9"/>
  <c r="D78" i="9"/>
  <c r="G77" i="9"/>
  <c r="G75" i="9"/>
  <c r="F72" i="9"/>
  <c r="D72" i="9"/>
  <c r="G71" i="9"/>
  <c r="G68" i="9"/>
  <c r="F65" i="9"/>
  <c r="D65" i="9"/>
  <c r="G64" i="9"/>
  <c r="G62" i="9"/>
  <c r="F59" i="9"/>
  <c r="D59" i="9"/>
  <c r="G58" i="9"/>
  <c r="G56" i="9"/>
  <c r="F53" i="9"/>
  <c r="D53" i="9"/>
  <c r="G52" i="9"/>
  <c r="G48" i="9"/>
  <c r="F45" i="9"/>
  <c r="D45" i="9"/>
  <c r="G44" i="9"/>
  <c r="G43" i="9"/>
  <c r="F40" i="9"/>
  <c r="D40" i="9"/>
  <c r="G39" i="9"/>
  <c r="G37" i="9"/>
  <c r="F34" i="9"/>
  <c r="D34" i="9"/>
  <c r="G33" i="9"/>
  <c r="G30" i="9"/>
  <c r="F27" i="9"/>
  <c r="C18" i="1" s="1"/>
  <c r="D27" i="9"/>
  <c r="D12" i="9" s="1"/>
  <c r="G26" i="9"/>
  <c r="G21" i="9"/>
  <c r="C16" i="9"/>
  <c r="C14" i="9"/>
  <c r="C13" i="9"/>
  <c r="G63" i="8"/>
  <c r="G65" i="8" s="1"/>
  <c r="F60" i="8"/>
  <c r="D60" i="8"/>
  <c r="G59" i="8"/>
  <c r="G57" i="8"/>
  <c r="F54" i="8"/>
  <c r="D54" i="8"/>
  <c r="G53" i="8"/>
  <c r="G52" i="8"/>
  <c r="F49" i="8"/>
  <c r="D49" i="8"/>
  <c r="G48" i="8"/>
  <c r="G47" i="8"/>
  <c r="F44" i="8"/>
  <c r="D44" i="8"/>
  <c r="G43" i="8"/>
  <c r="G42" i="8"/>
  <c r="F39" i="8"/>
  <c r="D39" i="8"/>
  <c r="G38" i="8"/>
  <c r="G37" i="8"/>
  <c r="F34" i="8"/>
  <c r="D34" i="8"/>
  <c r="G33" i="8"/>
  <c r="G32" i="8"/>
  <c r="F29" i="8"/>
  <c r="D29" i="8"/>
  <c r="G27" i="8"/>
  <c r="G29" i="8" s="1"/>
  <c r="F23" i="7"/>
  <c r="D23" i="7"/>
  <c r="G22" i="7"/>
  <c r="G21" i="7"/>
  <c r="C17" i="7"/>
  <c r="C16" i="7"/>
  <c r="C15" i="7"/>
  <c r="C14" i="7"/>
  <c r="C13" i="7"/>
  <c r="C12" i="7"/>
  <c r="F41" i="6"/>
  <c r="G38" i="6"/>
  <c r="F35" i="6"/>
  <c r="D35" i="6"/>
  <c r="G34" i="6"/>
  <c r="G31" i="6"/>
  <c r="F24" i="6"/>
  <c r="D24" i="6"/>
  <c r="G23" i="6"/>
  <c r="G21" i="6"/>
  <c r="F51" i="5"/>
  <c r="D51" i="5"/>
  <c r="G50" i="5"/>
  <c r="G48" i="5"/>
  <c r="F45" i="5"/>
  <c r="D45" i="5"/>
  <c r="G44" i="5"/>
  <c r="G43" i="5"/>
  <c r="F40" i="5"/>
  <c r="D40" i="5"/>
  <c r="G39" i="5"/>
  <c r="G36" i="5"/>
  <c r="F33" i="5"/>
  <c r="D33" i="5"/>
  <c r="G32" i="5"/>
  <c r="G30" i="5"/>
  <c r="F27" i="5"/>
  <c r="D27" i="5"/>
  <c r="G26" i="5"/>
  <c r="G25" i="5"/>
  <c r="F22" i="5"/>
  <c r="D22" i="5"/>
  <c r="G21" i="5"/>
  <c r="G22" i="5" s="1"/>
  <c r="C17" i="5"/>
  <c r="C16" i="5"/>
  <c r="C15" i="5"/>
  <c r="C14" i="5"/>
  <c r="C13" i="5"/>
  <c r="G28" i="10" l="1"/>
  <c r="G33" i="10"/>
  <c r="D12" i="10"/>
  <c r="G38" i="10"/>
  <c r="G62" i="10"/>
  <c r="G27" i="5"/>
  <c r="G33" i="5"/>
  <c r="G40" i="5"/>
  <c r="G45" i="5"/>
  <c r="G51" i="5"/>
  <c r="G27" i="9"/>
  <c r="G34" i="9"/>
  <c r="G40" i="9"/>
  <c r="G45" i="9"/>
  <c r="G53" i="9"/>
  <c r="G59" i="9"/>
  <c r="G65" i="9"/>
  <c r="G72" i="9"/>
  <c r="G78" i="9"/>
  <c r="G68" i="10"/>
  <c r="G57" i="10"/>
  <c r="G43" i="10"/>
  <c r="G23" i="7"/>
  <c r="G34" i="8"/>
  <c r="G39" i="8"/>
  <c r="G44" i="8"/>
  <c r="G49" i="8"/>
  <c r="G54" i="8"/>
  <c r="G60" i="8"/>
  <c r="G24" i="6"/>
  <c r="G35" i="6"/>
  <c r="G41" i="6"/>
  <c r="G23" i="1"/>
  <c r="D23" i="1"/>
  <c r="F19" i="1"/>
  <c r="C19" i="1"/>
  <c r="G12" i="1"/>
  <c r="G13" i="1"/>
  <c r="G14" i="1"/>
  <c r="G15" i="1"/>
  <c r="G16" i="1"/>
  <c r="G17" i="1"/>
  <c r="G18" i="1"/>
  <c r="D12" i="1"/>
  <c r="D13" i="1"/>
  <c r="D14" i="1"/>
  <c r="D15" i="1"/>
  <c r="D16" i="1"/>
  <c r="D17" i="1"/>
  <c r="D18" i="1"/>
  <c r="G11" i="1"/>
  <c r="D11" i="1"/>
  <c r="G19" i="1" l="1"/>
  <c r="D19" i="1"/>
  <c r="G91" i="3"/>
  <c r="G89" i="3"/>
  <c r="G85" i="3"/>
  <c r="G82" i="3"/>
  <c r="G78" i="3"/>
  <c r="G77" i="3"/>
  <c r="G73" i="3"/>
  <c r="G72" i="3"/>
  <c r="G61" i="3"/>
  <c r="G60" i="3"/>
  <c r="G62" i="3" s="1"/>
  <c r="G56" i="3"/>
  <c r="G54" i="3"/>
  <c r="G57" i="3" s="1"/>
  <c r="G50" i="3"/>
  <c r="G49" i="3"/>
  <c r="G43" i="3"/>
  <c r="G46" i="3" s="1"/>
  <c r="G51" i="3" l="1"/>
</calcChain>
</file>

<file path=xl/comments1.xml><?xml version="1.0" encoding="utf-8"?>
<comments xmlns="http://schemas.openxmlformats.org/spreadsheetml/2006/main">
  <authors>
    <author>CAZEAUDUMEC Eloïse ADJ</author>
  </authors>
  <commentList>
    <comment ref="D12" authorId="0" shapeId="0">
      <text>
        <r>
          <rPr>
            <b/>
            <sz val="9"/>
            <color indexed="81"/>
            <rFont val="Tahoma"/>
            <family val="2"/>
          </rPr>
          <t xml:space="preserve">CAZEAUDUMEC Eloïse ADC: Arrondi au supérieur- ok différence avec CCP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<sst xmlns="http://schemas.openxmlformats.org/spreadsheetml/2006/main" count="1227" uniqueCount="171">
  <si>
    <t>Zone de sport</t>
  </si>
  <si>
    <t>ZDS</t>
  </si>
  <si>
    <t>Zone médicale</t>
  </si>
  <si>
    <t>ZM</t>
  </si>
  <si>
    <t>Zone extérieur</t>
  </si>
  <si>
    <t>ZE</t>
  </si>
  <si>
    <t>Zone sanitaire</t>
  </si>
  <si>
    <t>ZS</t>
  </si>
  <si>
    <t>Zone administrative</t>
  </si>
  <si>
    <t>ZA</t>
  </si>
  <si>
    <t>Zone de réception du public</t>
  </si>
  <si>
    <t>ZRP</t>
  </si>
  <si>
    <t>Nombre m2</t>
  </si>
  <si>
    <t>Dénomination</t>
  </si>
  <si>
    <t xml:space="preserve">Zone </t>
  </si>
  <si>
    <t>Bâtiment n°100 - EOS3</t>
  </si>
  <si>
    <t>Bâtiment n°101 - EOS1</t>
  </si>
  <si>
    <t>Zone</t>
  </si>
  <si>
    <t>Prix mensuel HT</t>
  </si>
  <si>
    <t>Prix mensuel TTC</t>
  </si>
  <si>
    <t>Prix en euros (€)- 2 (deux) chiffres après la virgule</t>
  </si>
  <si>
    <t xml:space="preserve">Taux de TVA : 20 % </t>
  </si>
  <si>
    <t>TOTAL</t>
  </si>
  <si>
    <t>Surface (m2)</t>
  </si>
  <si>
    <t>Bâtiment n°103 - PC</t>
  </si>
  <si>
    <t>Bâtiment n°235 - EOS7</t>
  </si>
  <si>
    <t>LOT 1- poste 1- Sous-poste 1: 4RHFS</t>
  </si>
  <si>
    <t>Prix annuel TTC</t>
  </si>
  <si>
    <t>Prix annuel HT</t>
  </si>
  <si>
    <t>1- 4RHFS</t>
  </si>
  <si>
    <t>2- CAST</t>
  </si>
  <si>
    <t>3- CTA</t>
  </si>
  <si>
    <t>4- 5RHC</t>
  </si>
  <si>
    <t>5- DEALAT</t>
  </si>
  <si>
    <t>7- SIMU</t>
  </si>
  <si>
    <t>8- BERNADOTTE</t>
  </si>
  <si>
    <t>LOT 1 : site du PGP</t>
  </si>
  <si>
    <t>Poste1 - Sous-poste :</t>
  </si>
  <si>
    <t xml:space="preserve">Poste 2 </t>
  </si>
  <si>
    <t>1- DGA</t>
  </si>
  <si>
    <t>6- ETAP</t>
  </si>
  <si>
    <t>Bâtiment n°154 - CPM</t>
  </si>
  <si>
    <t>Bâtiment n°202- Académie FS</t>
  </si>
  <si>
    <t>Bâtiment n°203 - PC du CAST</t>
  </si>
  <si>
    <t>Bâtiment n°267 - CCT</t>
  </si>
  <si>
    <t>LOT 1- poste 1- Sous-poste 2: CAST</t>
  </si>
  <si>
    <t>Bâtiment n°27- CTA</t>
  </si>
  <si>
    <t>Bâtiment n°154- ATELIER</t>
  </si>
  <si>
    <t>Bâtiment n°37</t>
  </si>
  <si>
    <t>Bâtiment n°1- SG / INFRA</t>
  </si>
  <si>
    <t>Bâtiment n°2 - Antenne médicale</t>
  </si>
  <si>
    <t>Bâtiment n°20- VIGIE</t>
  </si>
  <si>
    <t>Bâtiment n°21- POMPIER</t>
  </si>
  <si>
    <t>Bâtiment n°54 - ECM</t>
  </si>
  <si>
    <t>Bâtiment NH90</t>
  </si>
  <si>
    <t>Bâtiment n°35 -BFBP</t>
  </si>
  <si>
    <t>Bâtiment n°37 - BFS</t>
  </si>
  <si>
    <t xml:space="preserve">Bâtiment n°39 - BRIGADE QUALIFICATION </t>
  </si>
  <si>
    <t xml:space="preserve">Bâtiment n°40 - SSC  </t>
  </si>
  <si>
    <t xml:space="preserve">Bâtiment n°45 -SSC REGIE    </t>
  </si>
  <si>
    <t xml:space="preserve">Bâtiment n°52 - ARCHIVES  </t>
  </si>
  <si>
    <t xml:space="preserve">Bâtiment n°56 - DGF / BML /CRH  </t>
  </si>
  <si>
    <t>Bâtiment n°70 - TRANSPORT</t>
  </si>
  <si>
    <t>Bâtiment n°72 - DPS - SG</t>
  </si>
  <si>
    <t>Bâtiment n°141 - BUREAU NEA</t>
  </si>
  <si>
    <t>Bâtiment n°210- BML</t>
  </si>
  <si>
    <t>Bâtiment n°212 - ATLAS</t>
  </si>
  <si>
    <t>Bâtiment n°212- JDC</t>
  </si>
  <si>
    <t>Bâtiment n°26- BFML</t>
  </si>
  <si>
    <t>Bâtiment 39:42</t>
  </si>
  <si>
    <t>Bâtiment n°2- DGA + SQ</t>
  </si>
  <si>
    <t>LOT 1- poste 1- Sous-poste 3: CTA</t>
  </si>
  <si>
    <t>LOT 1 - poste 1- Sous-poste 4 : 5 RHC</t>
  </si>
  <si>
    <t>LOT 1- poste 1- Sous-poste 5 : DEALAT</t>
  </si>
  <si>
    <t>LOT 1- poste 1- Sous-poste 6 : ETAP</t>
  </si>
  <si>
    <t xml:space="preserve">LOT 1- poste 1- Sous-poste 7: SIMU </t>
  </si>
  <si>
    <t>LOT 1- poste 1- Sous-poste 8: BERNADOTTE</t>
  </si>
  <si>
    <t>ZF</t>
  </si>
  <si>
    <t>Zones de formation- Réunion- Espace vie- Vestaire</t>
  </si>
  <si>
    <t>Bâtiment n°26 - EOS8</t>
  </si>
  <si>
    <t>Bâtiment n°28 - EOS8</t>
  </si>
  <si>
    <t>Bâtiment n°90 - EOS8</t>
  </si>
  <si>
    <t>Bâtiment n°102 - BML/POLE SECU</t>
  </si>
  <si>
    <t>Bâtiment n°167 - SCAB</t>
  </si>
  <si>
    <t>Bâtiment n°198 - EOS6</t>
  </si>
  <si>
    <t>Bâtiment n°199 - EOS2</t>
  </si>
  <si>
    <t>Bâtiment n°206 - ALGECO BOI</t>
  </si>
  <si>
    <t>Bâtiment n°297- MULTITECHNIQUE (partagé avec le CAST)</t>
  </si>
  <si>
    <t>Bâtiment n°298 - SMR (mulri-technique partagé avec le CAST)</t>
  </si>
  <si>
    <t>Bâtiment n°154 - CPM (logement)</t>
  </si>
  <si>
    <t>Bâtiment n°200 - Salle de cours de l'académie</t>
  </si>
  <si>
    <t>Bâtiment n°234 - CCT</t>
  </si>
  <si>
    <t>Bâtiment n°38 hébergement CTA</t>
  </si>
  <si>
    <t>Bâtiment n°5 - EHRA1</t>
  </si>
  <si>
    <t>Bâtiment n°3 - EHRA1</t>
  </si>
  <si>
    <t>Bâtiment n°7 - BPMRA</t>
  </si>
  <si>
    <t>Bâtiment n°9- ECOLE Des MOS</t>
  </si>
  <si>
    <t>Bâtiment n°12 - Présidents de catégories</t>
  </si>
  <si>
    <t>Bâtiment n°16 - ECM</t>
  </si>
  <si>
    <t>Bâtiment n°15 - HANGAR</t>
  </si>
  <si>
    <t>Bâtiment n°14 - EHM3</t>
  </si>
  <si>
    <t>Bâtiment n°19- SEO</t>
  </si>
  <si>
    <t>Bâtiment n°32 - Centre de distribution régional</t>
  </si>
  <si>
    <t>Bâtiment n°23 - EMH4</t>
  </si>
  <si>
    <t>Bâtiment n°34 - ATELIER NT2</t>
  </si>
  <si>
    <t>Bâtiment n°35 - CSA</t>
  </si>
  <si>
    <t>Bâtiment n°36 - GARAGE</t>
  </si>
  <si>
    <t>Bâtiment n°37 - TRANSPORT</t>
  </si>
  <si>
    <t>Bâtiment n°37 - COL EV</t>
  </si>
  <si>
    <t>Bâtiment n°38 - Point stockage et distribution</t>
  </si>
  <si>
    <t>Bâtiment n°42 - Bureau des sports</t>
  </si>
  <si>
    <t>Bâtiment n°50 - ECR</t>
  </si>
  <si>
    <t>Bâtiment n°55 - ECL</t>
  </si>
  <si>
    <t>Bâtiment n°56 - BOI</t>
  </si>
  <si>
    <t>Bâtiment n°58 - GSBdD</t>
  </si>
  <si>
    <t>Bâtiment n°59 - CHENIL</t>
  </si>
  <si>
    <t>Bâtiment n°63 - COM BDD</t>
  </si>
  <si>
    <t>Bâtiment n°60 - PC 5RHC</t>
  </si>
  <si>
    <t>Bâtiment n°81 - Extension CDR</t>
  </si>
  <si>
    <t>Bâtiment n°94 - EMH2</t>
  </si>
  <si>
    <t>Bâtiment n°147 - CIRISI</t>
  </si>
  <si>
    <t>Bâtiment n°162 - CIRISI</t>
  </si>
  <si>
    <t>Bâtiment n°164 - ATLAS (àcôté du cercle)</t>
  </si>
  <si>
    <t>Bâtiment n°196 - EMH 3</t>
  </si>
  <si>
    <t>Bâtiment n°197 - EHAP 1</t>
  </si>
  <si>
    <t>Bâtiment n°204 - SIMU</t>
  </si>
  <si>
    <t>Bâtiment n°302 - Vestaires</t>
  </si>
  <si>
    <t>Bâtiment n°1 - Tour de Wright</t>
  </si>
  <si>
    <t>Bâtiment n°3 - CSA</t>
  </si>
  <si>
    <t>Bâtiment n°6 - Piscine (juin à septembre)</t>
  </si>
  <si>
    <t xml:space="preserve">Bâtiment n°10 - DCC/AMPL     </t>
  </si>
  <si>
    <t xml:space="preserve">Bâtiment n° 23 - AGRES </t>
  </si>
  <si>
    <t>Bâtiment n°25 - Sanitaires</t>
  </si>
  <si>
    <t xml:space="preserve">Bâtiment n°38 - INSTRUCTION BQ </t>
  </si>
  <si>
    <t>Bâtiment n° 41- SSC - GSBDD</t>
  </si>
  <si>
    <t>Bâtiment n°53 - SMCA</t>
  </si>
  <si>
    <t>Bâtiment n°55 - PC</t>
  </si>
  <si>
    <t>Bâtiment n°58 - BDS</t>
  </si>
  <si>
    <t>Bâtiment n°59 - MAITRE OUVRIER</t>
  </si>
  <si>
    <t>Bâtiment n°66 - Bureau de sécurité Activité Parachutiste</t>
  </si>
  <si>
    <t>Bâtiment n°60 - CHAPELLE</t>
  </si>
  <si>
    <t>Bâtiment n°74 - TRANSPORT</t>
  </si>
  <si>
    <t>Bâtiment n°87 - MUSÉE - 
Pas de fermeture annuelle</t>
  </si>
  <si>
    <t>Bâtiment n°89 - USID</t>
  </si>
  <si>
    <t>Bâtiment n°103 - CMA</t>
  </si>
  <si>
    <t>Bâtiment n°98 - 2ème compagnie</t>
  </si>
  <si>
    <t>Bâtiment n°24 - Poste de sécurité</t>
  </si>
  <si>
    <t>Bâtiment n°36 - CHENIL</t>
  </si>
  <si>
    <t>Bâtiment n°52 - VESTIAIRES</t>
  </si>
  <si>
    <t>Bâtiment n°56 - PC</t>
  </si>
  <si>
    <t>Bâtiment n°2 - CAPM</t>
  </si>
  <si>
    <t>Bâtiment n°4 - ACTION SOCIALE</t>
  </si>
  <si>
    <t>Bâtiment n°4 - DRSD</t>
  </si>
  <si>
    <t>Bâtiment n°4 - CSN</t>
  </si>
  <si>
    <t>Bâtiment n°4 - DMD</t>
  </si>
  <si>
    <t>Bâtiment n°4 - CMA</t>
  </si>
  <si>
    <t>Bâtiment n°11 - CAPM</t>
  </si>
  <si>
    <t>Bâtiment n°28 - CIRFA</t>
  </si>
  <si>
    <t>Bâtiment n°10 - NUMÉRISATION</t>
  </si>
  <si>
    <t>Bâtiment n°28 -  CAPM</t>
  </si>
  <si>
    <t>Bâtiment n°231 - CAPM</t>
  </si>
  <si>
    <t xml:space="preserve">Total m2 site : </t>
  </si>
  <si>
    <t>NE PAS RENSEIGNER- REMPLISSAGE AUTOMATIQUE</t>
  </si>
  <si>
    <t>Poste 3</t>
  </si>
  <si>
    <t>1- SENTINELLE ETAP</t>
  </si>
  <si>
    <t>Zone extérieur (salle de convivialité, cuisine, laverie pour ce poste)</t>
  </si>
  <si>
    <t>Bâtiment n°26- SENTINELLE</t>
  </si>
  <si>
    <t>LOT 1- poste 2 : DGA (emprise BERNADOTTE crédits DG01)</t>
  </si>
  <si>
    <t>LOT 1- poste 3 : SENTINELLE ETAP (crédits Sentinelle)</t>
  </si>
  <si>
    <t>LOT 1 : Annexe 1 à l'AE- Bordereau de prix global - Prestations programmées</t>
  </si>
  <si>
    <t>LOT 1 : Annexe 1 à l'AE- Bordereau de prix - Prestations programmées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</si>
</sst>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 val="double"/>
      <sz val="10"/>
      <name val="Arial"/>
      <family val="2"/>
    </font>
    <font>
      <b/>
      <sz val="11"/>
      <name val="Arial"/>
      <family val="2"/>
    </font>
    <font>
      <b/>
      <u/>
      <sz val="16"/>
      <name val="Arial"/>
      <family val="2"/>
    </font>
    <font>
      <b/>
      <u val="double"/>
      <sz val="16"/>
      <name val="Arial"/>
      <family val="2"/>
    </font>
    <font>
      <sz val="11"/>
      <color theme="1"/>
      <name val="Calibri"/>
      <family val="2"/>
      <scheme val="minor"/>
    </font>
    <font>
      <b/>
      <sz val="16"/>
      <color indexed="53"/>
      <name val="Calibri"/>
      <family val="2"/>
    </font>
    <font>
      <b/>
      <sz val="12"/>
      <color theme="0"/>
      <name val="Calibri"/>
      <family val="2"/>
    </font>
    <font>
      <b/>
      <sz val="16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rgb="FFFF0000"/>
      <name val="Arial"/>
      <family val="2"/>
    </font>
    <font>
      <b/>
      <sz val="14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E9D3F9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44" fontId="9" fillId="0" borderId="0" applyFont="0" applyFill="0" applyBorder="0" applyAlignment="0" applyProtection="0"/>
  </cellStyleXfs>
  <cellXfs count="169">
    <xf numFmtId="0" fontId="0" fillId="0" borderId="0" xfId="0"/>
    <xf numFmtId="0" fontId="1" fillId="0" borderId="0" xfId="1" applyAlignment="1">
      <alignment vertical="center"/>
    </xf>
    <xf numFmtId="0" fontId="2" fillId="2" borderId="1" xfId="1" applyFont="1" applyFill="1" applyBorder="1" applyAlignment="1">
      <alignment vertical="center"/>
    </xf>
    <xf numFmtId="0" fontId="3" fillId="0" borderId="0" xfId="1" applyFont="1" applyAlignment="1">
      <alignment horizontal="center" vertical="center"/>
    </xf>
    <xf numFmtId="0" fontId="2" fillId="3" borderId="1" xfId="1" applyFont="1" applyFill="1" applyBorder="1" applyAlignment="1">
      <alignment vertical="center"/>
    </xf>
    <xf numFmtId="0" fontId="2" fillId="4" borderId="1" xfId="1" applyFont="1" applyFill="1" applyBorder="1" applyAlignment="1">
      <alignment vertical="center"/>
    </xf>
    <xf numFmtId="0" fontId="2" fillId="5" borderId="1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2" fontId="3" fillId="0" borderId="0" xfId="1" applyNumberFormat="1" applyFont="1" applyAlignment="1">
      <alignment horizontal="center" vertical="center"/>
    </xf>
    <xf numFmtId="0" fontId="6" fillId="0" borderId="3" xfId="1" applyFont="1" applyBorder="1" applyAlignment="1">
      <alignment vertical="center"/>
    </xf>
    <xf numFmtId="0" fontId="1" fillId="0" borderId="0" xfId="1" applyAlignment="1" applyProtection="1">
      <alignment vertical="center"/>
      <protection locked="0"/>
    </xf>
    <xf numFmtId="0" fontId="3" fillId="7" borderId="0" xfId="1" applyFont="1" applyFill="1" applyBorder="1" applyAlignment="1" applyProtection="1">
      <alignment vertical="center"/>
      <protection locked="0"/>
    </xf>
    <xf numFmtId="0" fontId="1" fillId="7" borderId="0" xfId="1" applyFill="1" applyBorder="1" applyAlignment="1" applyProtection="1">
      <alignment horizontal="center" vertical="center"/>
      <protection locked="0"/>
    </xf>
    <xf numFmtId="0" fontId="3" fillId="7" borderId="0" xfId="1" applyFont="1" applyFill="1" applyBorder="1" applyAlignment="1" applyProtection="1">
      <alignment horizontal="center" vertical="center"/>
      <protection locked="0"/>
    </xf>
    <xf numFmtId="2" fontId="3" fillId="7" borderId="0" xfId="1" applyNumberFormat="1" applyFont="1" applyFill="1" applyBorder="1" applyAlignment="1" applyProtection="1">
      <alignment horizontal="center" vertical="center"/>
      <protection locked="0"/>
    </xf>
    <xf numFmtId="0" fontId="1" fillId="7" borderId="0" xfId="1" applyFill="1" applyAlignment="1">
      <alignment vertical="center"/>
    </xf>
    <xf numFmtId="0" fontId="1" fillId="7" borderId="0" xfId="1" applyFill="1" applyBorder="1" applyAlignment="1">
      <alignment vertical="center"/>
    </xf>
    <xf numFmtId="0" fontId="5" fillId="0" borderId="0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1" fillId="0" borderId="0" xfId="1" applyAlignment="1">
      <alignment horizontal="center" vertical="center"/>
    </xf>
    <xf numFmtId="0" fontId="3" fillId="7" borderId="0" xfId="1" applyFont="1" applyFill="1" applyBorder="1" applyAlignment="1" applyProtection="1">
      <alignment horizontal="right" vertical="center"/>
      <protection locked="0"/>
    </xf>
    <xf numFmtId="0" fontId="10" fillId="0" borderId="0" xfId="0" applyFont="1" applyAlignment="1">
      <alignment vertical="center"/>
    </xf>
    <xf numFmtId="0" fontId="11" fillId="7" borderId="0" xfId="0" applyFont="1" applyFill="1" applyBorder="1" applyAlignment="1">
      <alignment horizontal="center" vertical="center" wrapText="1"/>
    </xf>
    <xf numFmtId="0" fontId="11" fillId="7" borderId="0" xfId="0" applyFont="1" applyFill="1" applyBorder="1" applyAlignment="1">
      <alignment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vertical="center" wrapText="1"/>
    </xf>
    <xf numFmtId="0" fontId="1" fillId="0" borderId="0" xfId="1" applyBorder="1" applyAlignment="1" applyProtection="1">
      <alignment vertical="center"/>
      <protection locked="0"/>
    </xf>
    <xf numFmtId="44" fontId="1" fillId="7" borderId="1" xfId="2" applyNumberFormat="1" applyFont="1" applyFill="1" applyBorder="1" applyAlignment="1" applyProtection="1">
      <alignment vertical="center"/>
      <protection locked="0"/>
    </xf>
    <xf numFmtId="0" fontId="3" fillId="7" borderId="0" xfId="1" applyFont="1" applyFill="1" applyBorder="1" applyAlignment="1">
      <alignment vertical="center"/>
    </xf>
    <xf numFmtId="44" fontId="3" fillId="7" borderId="0" xfId="2" applyNumberFormat="1" applyFont="1" applyFill="1" applyBorder="1" applyAlignment="1">
      <alignment vertical="center"/>
    </xf>
    <xf numFmtId="44" fontId="1" fillId="7" borderId="1" xfId="2" applyNumberFormat="1" applyFont="1" applyFill="1" applyBorder="1" applyAlignment="1" applyProtection="1">
      <alignment horizontal="center" vertical="center"/>
      <protection locked="0"/>
    </xf>
    <xf numFmtId="44" fontId="1" fillId="7" borderId="3" xfId="2" applyNumberFormat="1" applyFont="1" applyFill="1" applyBorder="1" applyAlignment="1" applyProtection="1">
      <alignment horizontal="center" vertical="center"/>
      <protection locked="0"/>
    </xf>
    <xf numFmtId="44" fontId="1" fillId="7" borderId="3" xfId="2" applyNumberFormat="1" applyFont="1" applyFill="1" applyBorder="1" applyAlignment="1" applyProtection="1">
      <alignment vertical="center"/>
      <protection locked="0"/>
    </xf>
    <xf numFmtId="44" fontId="3" fillId="7" borderId="2" xfId="2" applyNumberFormat="1" applyFont="1" applyFill="1" applyBorder="1" applyAlignment="1">
      <alignment vertical="center"/>
    </xf>
    <xf numFmtId="0" fontId="3" fillId="7" borderId="6" xfId="1" applyFont="1" applyFill="1" applyBorder="1" applyAlignment="1">
      <alignment horizontal="center" vertical="center"/>
    </xf>
    <xf numFmtId="0" fontId="3" fillId="7" borderId="1" xfId="1" applyFont="1" applyFill="1" applyBorder="1" applyAlignment="1" applyProtection="1">
      <alignment horizontal="center" vertical="center"/>
      <protection locked="0"/>
    </xf>
    <xf numFmtId="0" fontId="3" fillId="7" borderId="3" xfId="1" applyFont="1" applyFill="1" applyBorder="1" applyAlignment="1" applyProtection="1">
      <alignment horizontal="center" vertical="center"/>
      <protection locked="0"/>
    </xf>
    <xf numFmtId="0" fontId="3" fillId="7" borderId="0" xfId="1" applyFont="1" applyFill="1" applyBorder="1" applyAlignment="1">
      <alignment horizontal="center" vertical="center"/>
    </xf>
    <xf numFmtId="1" fontId="3" fillId="7" borderId="1" xfId="1" applyNumberFormat="1" applyFont="1" applyFill="1" applyBorder="1" applyAlignment="1" applyProtection="1">
      <alignment horizontal="center" vertical="center"/>
      <protection locked="0"/>
    </xf>
    <xf numFmtId="1" fontId="3" fillId="7" borderId="3" xfId="1" applyNumberFormat="1" applyFont="1" applyFill="1" applyBorder="1" applyAlignment="1" applyProtection="1">
      <alignment horizontal="center" vertical="center"/>
      <protection locked="0"/>
    </xf>
    <xf numFmtId="1" fontId="3" fillId="7" borderId="6" xfId="1" applyNumberFormat="1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11" fillId="4" borderId="9" xfId="0" applyFont="1" applyFill="1" applyBorder="1" applyAlignment="1">
      <alignment vertical="center" wrapText="1"/>
    </xf>
    <xf numFmtId="0" fontId="3" fillId="6" borderId="2" xfId="1" applyFont="1" applyFill="1" applyBorder="1" applyAlignment="1">
      <alignment vertical="center" wrapText="1"/>
    </xf>
    <xf numFmtId="0" fontId="6" fillId="7" borderId="0" xfId="1" applyFont="1" applyFill="1" applyBorder="1" applyAlignment="1">
      <alignment vertical="center"/>
    </xf>
    <xf numFmtId="0" fontId="2" fillId="7" borderId="0" xfId="1" applyFont="1" applyFill="1" applyBorder="1" applyAlignment="1">
      <alignment vertical="center"/>
    </xf>
    <xf numFmtId="0" fontId="3" fillId="0" borderId="0" xfId="1" applyFont="1" applyBorder="1" applyAlignment="1">
      <alignment horizontal="center" vertical="center"/>
    </xf>
    <xf numFmtId="0" fontId="11" fillId="4" borderId="10" xfId="0" applyFont="1" applyFill="1" applyBorder="1" applyAlignment="1">
      <alignment horizontal="center" vertical="center" wrapText="1"/>
    </xf>
    <xf numFmtId="0" fontId="11" fillId="4" borderId="17" xfId="0" applyFont="1" applyFill="1" applyBorder="1" applyAlignment="1">
      <alignment vertical="center" wrapText="1"/>
    </xf>
    <xf numFmtId="0" fontId="11" fillId="4" borderId="18" xfId="0" applyFont="1" applyFill="1" applyBorder="1" applyAlignment="1">
      <alignment vertical="center" wrapText="1"/>
    </xf>
    <xf numFmtId="0" fontId="11" fillId="4" borderId="19" xfId="0" applyFont="1" applyFill="1" applyBorder="1" applyAlignment="1">
      <alignment vertical="center" wrapText="1"/>
    </xf>
    <xf numFmtId="0" fontId="11" fillId="4" borderId="20" xfId="0" applyFont="1" applyFill="1" applyBorder="1" applyAlignment="1">
      <alignment horizontal="center" vertical="center" wrapText="1"/>
    </xf>
    <xf numFmtId="0" fontId="11" fillId="4" borderId="21" xfId="0" applyFont="1" applyFill="1" applyBorder="1" applyAlignment="1">
      <alignment horizontal="center" vertical="center" wrapText="1"/>
    </xf>
    <xf numFmtId="0" fontId="11" fillId="4" borderId="22" xfId="0" applyFont="1" applyFill="1" applyBorder="1" applyAlignment="1">
      <alignment horizontal="center" vertical="center" wrapText="1"/>
    </xf>
    <xf numFmtId="44" fontId="1" fillId="7" borderId="23" xfId="2" applyNumberFormat="1" applyFont="1" applyFill="1" applyBorder="1" applyAlignment="1" applyProtection="1">
      <alignment horizontal="center" vertical="center"/>
      <protection locked="0"/>
    </xf>
    <xf numFmtId="44" fontId="1" fillId="7" borderId="24" xfId="2" applyNumberFormat="1" applyFont="1" applyFill="1" applyBorder="1" applyAlignment="1" applyProtection="1">
      <alignment vertical="center"/>
      <protection locked="0"/>
    </xf>
    <xf numFmtId="44" fontId="1" fillId="7" borderId="25" xfId="2" applyNumberFormat="1" applyFont="1" applyFill="1" applyBorder="1" applyAlignment="1" applyProtection="1">
      <alignment horizontal="center" vertical="center"/>
      <protection locked="0"/>
    </xf>
    <xf numFmtId="44" fontId="1" fillId="7" borderId="26" xfId="2" applyNumberFormat="1" applyFont="1" applyFill="1" applyBorder="1" applyAlignment="1" applyProtection="1">
      <alignment horizontal="center" vertical="center"/>
      <protection locked="0"/>
    </xf>
    <xf numFmtId="44" fontId="3" fillId="7" borderId="27" xfId="2" applyNumberFormat="1" applyFont="1" applyFill="1" applyBorder="1" applyAlignment="1">
      <alignment vertical="center"/>
    </xf>
    <xf numFmtId="44" fontId="3" fillId="7" borderId="28" xfId="2" applyNumberFormat="1" applyFont="1" applyFill="1" applyBorder="1" applyAlignment="1">
      <alignment vertical="center"/>
    </xf>
    <xf numFmtId="0" fontId="3" fillId="7" borderId="0" xfId="1" applyFont="1" applyFill="1" applyBorder="1" applyAlignment="1" applyProtection="1">
      <alignment horizontal="right" vertical="center"/>
      <protection locked="0"/>
    </xf>
    <xf numFmtId="0" fontId="3" fillId="7" borderId="32" xfId="1" applyFont="1" applyFill="1" applyBorder="1" applyAlignment="1" applyProtection="1">
      <alignment horizontal="center" vertical="center"/>
      <protection locked="0"/>
    </xf>
    <xf numFmtId="1" fontId="3" fillId="7" borderId="32" xfId="1" applyNumberFormat="1" applyFont="1" applyFill="1" applyBorder="1" applyAlignment="1" applyProtection="1">
      <alignment horizontal="center" vertical="center"/>
      <protection locked="0"/>
    </xf>
    <xf numFmtId="44" fontId="1" fillId="7" borderId="32" xfId="2" applyNumberFormat="1" applyFont="1" applyFill="1" applyBorder="1" applyAlignment="1" applyProtection="1">
      <alignment horizontal="center" vertical="center"/>
      <protection locked="0"/>
    </xf>
    <xf numFmtId="44" fontId="1" fillId="7" borderId="32" xfId="2" applyNumberFormat="1" applyFont="1" applyFill="1" applyBorder="1" applyAlignment="1" applyProtection="1">
      <alignment vertical="center"/>
      <protection locked="0"/>
    </xf>
    <xf numFmtId="1" fontId="1" fillId="0" borderId="0" xfId="1" applyNumberFormat="1" applyAlignment="1">
      <alignment vertical="center"/>
    </xf>
    <xf numFmtId="1" fontId="11" fillId="4" borderId="1" xfId="0" applyNumberFormat="1" applyFont="1" applyFill="1" applyBorder="1" applyAlignment="1">
      <alignment horizontal="center" vertical="center" wrapText="1"/>
    </xf>
    <xf numFmtId="1" fontId="1" fillId="7" borderId="0" xfId="1" applyNumberFormat="1" applyFill="1" applyBorder="1" applyAlignment="1">
      <alignment vertical="center"/>
    </xf>
    <xf numFmtId="0" fontId="11" fillId="0" borderId="0" xfId="1" applyFont="1" applyAlignment="1">
      <alignment vertical="center"/>
    </xf>
    <xf numFmtId="0" fontId="11" fillId="4" borderId="2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3" fillId="7" borderId="0" xfId="1" applyFont="1" applyFill="1" applyBorder="1" applyAlignment="1" applyProtection="1">
      <alignment horizontal="right" vertical="center"/>
      <protection locked="0"/>
    </xf>
    <xf numFmtId="0" fontId="11" fillId="4" borderId="31" xfId="0" applyFont="1" applyFill="1" applyBorder="1" applyAlignment="1">
      <alignment horizontal="center" vertical="center" wrapText="1"/>
    </xf>
    <xf numFmtId="0" fontId="2" fillId="8" borderId="1" xfId="1" applyFont="1" applyFill="1" applyBorder="1" applyAlignment="1">
      <alignment vertical="center"/>
    </xf>
    <xf numFmtId="0" fontId="2" fillId="9" borderId="1" xfId="1" applyFont="1" applyFill="1" applyBorder="1" applyAlignment="1">
      <alignment vertical="center"/>
    </xf>
    <xf numFmtId="0" fontId="2" fillId="9" borderId="33" xfId="1" applyFont="1" applyFill="1" applyBorder="1" applyAlignment="1">
      <alignment vertical="center" wrapText="1"/>
    </xf>
    <xf numFmtId="1" fontId="2" fillId="9" borderId="1" xfId="1" applyNumberFormat="1" applyFont="1" applyFill="1" applyBorder="1" applyAlignment="1">
      <alignment horizontal="center" vertical="center"/>
    </xf>
    <xf numFmtId="0" fontId="3" fillId="7" borderId="0" xfId="1" applyFont="1" applyFill="1" applyBorder="1" applyAlignment="1" applyProtection="1">
      <alignment horizontal="right" vertical="center"/>
      <protection locked="0"/>
    </xf>
    <xf numFmtId="1" fontId="3" fillId="0" borderId="6" xfId="1" applyNumberFormat="1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horizontal="center" vertical="center" wrapText="1"/>
    </xf>
    <xf numFmtId="0" fontId="11" fillId="4" borderId="36" xfId="0" applyFont="1" applyFill="1" applyBorder="1" applyAlignment="1">
      <alignment vertical="center" wrapText="1"/>
    </xf>
    <xf numFmtId="0" fontId="6" fillId="0" borderId="3" xfId="1" applyFont="1" applyBorder="1" applyAlignment="1">
      <alignment horizontal="center" vertical="center"/>
    </xf>
    <xf numFmtId="1" fontId="3" fillId="6" borderId="2" xfId="1" applyNumberFormat="1" applyFont="1" applyFill="1" applyBorder="1" applyAlignment="1">
      <alignment horizontal="center" vertical="center"/>
    </xf>
    <xf numFmtId="1" fontId="2" fillId="5" borderId="1" xfId="1" applyNumberFormat="1" applyFont="1" applyFill="1" applyBorder="1" applyAlignment="1">
      <alignment horizontal="center" vertical="center"/>
    </xf>
    <xf numFmtId="1" fontId="2" fillId="4" borderId="1" xfId="1" applyNumberFormat="1" applyFont="1" applyFill="1" applyBorder="1" applyAlignment="1">
      <alignment horizontal="center" vertical="center"/>
    </xf>
    <xf numFmtId="1" fontId="2" fillId="3" borderId="1" xfId="1" applyNumberFormat="1" applyFont="1" applyFill="1" applyBorder="1" applyAlignment="1">
      <alignment horizontal="center" vertical="center"/>
    </xf>
    <xf numFmtId="1" fontId="2" fillId="2" borderId="1" xfId="1" applyNumberFormat="1" applyFont="1" applyFill="1" applyBorder="1" applyAlignment="1">
      <alignment horizontal="center" vertical="center"/>
    </xf>
    <xf numFmtId="1" fontId="2" fillId="8" borderId="1" xfId="1" applyNumberFormat="1" applyFont="1" applyFill="1" applyBorder="1" applyAlignment="1">
      <alignment horizontal="center" vertical="center"/>
    </xf>
    <xf numFmtId="0" fontId="11" fillId="4" borderId="32" xfId="0" applyFont="1" applyFill="1" applyBorder="1" applyAlignment="1">
      <alignment horizontal="center" vertical="center" wrapText="1"/>
    </xf>
    <xf numFmtId="0" fontId="11" fillId="4" borderId="32" xfId="0" applyFont="1" applyFill="1" applyBorder="1" applyAlignment="1">
      <alignment vertical="center" wrapText="1"/>
    </xf>
    <xf numFmtId="1" fontId="3" fillId="7" borderId="30" xfId="1" applyNumberFormat="1" applyFont="1" applyFill="1" applyBorder="1" applyAlignment="1" applyProtection="1">
      <alignment horizontal="center" vertical="center"/>
      <protection locked="0"/>
    </xf>
    <xf numFmtId="1" fontId="3" fillId="7" borderId="2" xfId="1" applyNumberFormat="1" applyFont="1" applyFill="1" applyBorder="1" applyAlignment="1">
      <alignment horizontal="center" vertical="center"/>
    </xf>
    <xf numFmtId="1" fontId="3" fillId="7" borderId="2" xfId="1" applyNumberFormat="1" applyFont="1" applyFill="1" applyBorder="1" applyAlignment="1" applyProtection="1">
      <alignment horizontal="center" vertical="center"/>
      <protection locked="0"/>
    </xf>
    <xf numFmtId="0" fontId="3" fillId="7" borderId="36" xfId="1" applyFont="1" applyFill="1" applyBorder="1" applyAlignment="1" applyProtection="1">
      <alignment horizontal="center" vertical="center"/>
      <protection locked="0"/>
    </xf>
    <xf numFmtId="0" fontId="3" fillId="7" borderId="1" xfId="1" applyFont="1" applyFill="1" applyBorder="1" applyAlignment="1" applyProtection="1">
      <alignment vertical="center"/>
      <protection locked="0"/>
    </xf>
    <xf numFmtId="0" fontId="3" fillId="7" borderId="3" xfId="1" applyFont="1" applyFill="1" applyBorder="1" applyAlignment="1" applyProtection="1">
      <alignment vertical="center"/>
      <protection locked="0"/>
    </xf>
    <xf numFmtId="1" fontId="11" fillId="4" borderId="32" xfId="0" applyNumberFormat="1" applyFont="1" applyFill="1" applyBorder="1" applyAlignment="1">
      <alignment horizontal="center" vertical="center" wrapText="1"/>
    </xf>
    <xf numFmtId="0" fontId="3" fillId="7" borderId="41" xfId="1" applyFont="1" applyFill="1" applyBorder="1" applyAlignment="1" applyProtection="1">
      <alignment horizontal="center" vertical="center"/>
      <protection locked="0"/>
    </xf>
    <xf numFmtId="0" fontId="3" fillId="0" borderId="32" xfId="1" applyFont="1" applyFill="1" applyBorder="1" applyAlignment="1" applyProtection="1">
      <alignment horizontal="center" vertical="center"/>
      <protection locked="0"/>
    </xf>
    <xf numFmtId="1" fontId="3" fillId="0" borderId="1" xfId="1" applyNumberFormat="1" applyFont="1" applyFill="1" applyBorder="1" applyAlignment="1" applyProtection="1">
      <alignment horizontal="center" vertical="center"/>
      <protection locked="0"/>
    </xf>
    <xf numFmtId="0" fontId="11" fillId="4" borderId="2" xfId="0" applyFont="1" applyFill="1" applyBorder="1" applyAlignment="1">
      <alignment vertical="center" wrapText="1"/>
    </xf>
    <xf numFmtId="0" fontId="1" fillId="0" borderId="0" xfId="1" applyFill="1" applyAlignment="1">
      <alignment vertical="center"/>
    </xf>
    <xf numFmtId="0" fontId="11" fillId="0" borderId="40" xfId="0" applyFont="1" applyFill="1" applyBorder="1" applyAlignment="1">
      <alignment horizontal="center" vertical="center" wrapText="1"/>
    </xf>
    <xf numFmtId="0" fontId="3" fillId="0" borderId="40" xfId="1" applyFont="1" applyFill="1" applyBorder="1" applyAlignment="1">
      <alignment vertical="center"/>
    </xf>
    <xf numFmtId="0" fontId="11" fillId="0" borderId="40" xfId="0" applyFont="1" applyFill="1" applyBorder="1" applyAlignment="1">
      <alignment vertical="center" wrapText="1"/>
    </xf>
    <xf numFmtId="1" fontId="3" fillId="0" borderId="40" xfId="1" applyNumberFormat="1" applyFont="1" applyFill="1" applyBorder="1" applyAlignment="1">
      <alignment horizontal="center" vertical="center"/>
    </xf>
    <xf numFmtId="44" fontId="3" fillId="0" borderId="40" xfId="2" applyNumberFormat="1" applyFont="1" applyFill="1" applyBorder="1" applyAlignment="1">
      <alignment vertical="center"/>
    </xf>
    <xf numFmtId="0" fontId="3" fillId="7" borderId="1" xfId="1" applyFont="1" applyFill="1" applyBorder="1" applyAlignment="1">
      <alignment vertical="center"/>
    </xf>
    <xf numFmtId="0" fontId="11" fillId="4" borderId="40" xfId="0" applyFont="1" applyFill="1" applyBorder="1" applyAlignment="1">
      <alignment horizontal="center" vertical="center" wrapText="1"/>
    </xf>
    <xf numFmtId="1" fontId="3" fillId="6" borderId="4" xfId="1" applyNumberFormat="1" applyFont="1" applyFill="1" applyBorder="1" applyAlignment="1">
      <alignment horizontal="center" vertical="center"/>
    </xf>
    <xf numFmtId="1" fontId="2" fillId="5" borderId="42" xfId="1" applyNumberFormat="1" applyFont="1" applyFill="1" applyBorder="1" applyAlignment="1">
      <alignment horizontal="center" vertical="center"/>
    </xf>
    <xf numFmtId="1" fontId="2" fillId="4" borderId="42" xfId="1" applyNumberFormat="1" applyFont="1" applyFill="1" applyBorder="1" applyAlignment="1">
      <alignment horizontal="center" vertical="center"/>
    </xf>
    <xf numFmtId="1" fontId="2" fillId="3" borderId="42" xfId="1" applyNumberFormat="1" applyFont="1" applyFill="1" applyBorder="1" applyAlignment="1">
      <alignment horizontal="center" vertical="center"/>
    </xf>
    <xf numFmtId="1" fontId="2" fillId="2" borderId="42" xfId="1" applyNumberFormat="1" applyFont="1" applyFill="1" applyBorder="1" applyAlignment="1">
      <alignment horizontal="center" vertical="center"/>
    </xf>
    <xf numFmtId="1" fontId="2" fillId="8" borderId="42" xfId="1" applyNumberFormat="1" applyFont="1" applyFill="1" applyBorder="1" applyAlignment="1">
      <alignment horizontal="center" vertical="center"/>
    </xf>
    <xf numFmtId="0" fontId="3" fillId="0" borderId="43" xfId="1" applyFont="1" applyBorder="1" applyAlignment="1">
      <alignment horizontal="center" vertical="center"/>
    </xf>
    <xf numFmtId="0" fontId="6" fillId="0" borderId="21" xfId="1" applyFont="1" applyBorder="1" applyAlignment="1">
      <alignment vertical="center"/>
    </xf>
    <xf numFmtId="0" fontId="6" fillId="0" borderId="46" xfId="1" applyFont="1" applyBorder="1" applyAlignment="1">
      <alignment vertical="center"/>
    </xf>
    <xf numFmtId="0" fontId="6" fillId="0" borderId="47" xfId="1" applyFont="1" applyBorder="1" applyAlignment="1">
      <alignment vertical="center"/>
    </xf>
    <xf numFmtId="0" fontId="3" fillId="6" borderId="23" xfId="1" applyFont="1" applyFill="1" applyBorder="1" applyAlignment="1">
      <alignment vertical="center"/>
    </xf>
    <xf numFmtId="0" fontId="2" fillId="5" borderId="26" xfId="1" applyFont="1" applyFill="1" applyBorder="1" applyAlignment="1">
      <alignment vertical="center"/>
    </xf>
    <xf numFmtId="0" fontId="2" fillId="4" borderId="26" xfId="1" applyFont="1" applyFill="1" applyBorder="1" applyAlignment="1">
      <alignment vertical="center"/>
    </xf>
    <xf numFmtId="0" fontId="2" fillId="3" borderId="26" xfId="1" applyFont="1" applyFill="1" applyBorder="1" applyAlignment="1">
      <alignment vertical="center"/>
    </xf>
    <xf numFmtId="0" fontId="2" fillId="2" borderId="26" xfId="1" applyFont="1" applyFill="1" applyBorder="1" applyAlignment="1">
      <alignment vertical="center"/>
    </xf>
    <xf numFmtId="0" fontId="2" fillId="8" borderId="26" xfId="1" applyFont="1" applyFill="1" applyBorder="1" applyAlignment="1">
      <alignment vertical="center"/>
    </xf>
    <xf numFmtId="0" fontId="2" fillId="9" borderId="48" xfId="1" applyFont="1" applyFill="1" applyBorder="1" applyAlignment="1">
      <alignment vertical="center"/>
    </xf>
    <xf numFmtId="0" fontId="2" fillId="9" borderId="49" xfId="1" applyFont="1" applyFill="1" applyBorder="1" applyAlignment="1">
      <alignment vertical="center" wrapText="1"/>
    </xf>
    <xf numFmtId="1" fontId="2" fillId="9" borderId="50" xfId="1" applyNumberFormat="1" applyFont="1" applyFill="1" applyBorder="1" applyAlignment="1">
      <alignment horizontal="center" vertical="center"/>
    </xf>
    <xf numFmtId="0" fontId="3" fillId="7" borderId="0" xfId="1" applyFont="1" applyFill="1" applyBorder="1" applyAlignment="1" applyProtection="1">
      <alignment horizontal="right" vertical="center"/>
      <protection locked="0"/>
    </xf>
    <xf numFmtId="0" fontId="11" fillId="4" borderId="1" xfId="0" applyFont="1" applyFill="1" applyBorder="1" applyAlignment="1">
      <alignment horizontal="center" vertical="center" wrapText="1"/>
    </xf>
    <xf numFmtId="44" fontId="1" fillId="7" borderId="51" xfId="2" applyNumberFormat="1" applyFont="1" applyFill="1" applyBorder="1" applyAlignment="1" applyProtection="1">
      <alignment horizontal="center" vertical="center"/>
      <protection locked="0"/>
    </xf>
    <xf numFmtId="44" fontId="1" fillId="7" borderId="52" xfId="2" applyNumberFormat="1" applyFont="1" applyFill="1" applyBorder="1" applyAlignment="1" applyProtection="1">
      <alignment vertical="center"/>
      <protection locked="0"/>
    </xf>
    <xf numFmtId="0" fontId="11" fillId="4" borderId="45" xfId="0" applyFont="1" applyFill="1" applyBorder="1" applyAlignment="1">
      <alignment vertical="center" wrapText="1"/>
    </xf>
    <xf numFmtId="44" fontId="1" fillId="7" borderId="27" xfId="2" applyNumberFormat="1" applyFont="1" applyFill="1" applyBorder="1" applyAlignment="1" applyProtection="1">
      <alignment horizontal="center" vertical="center"/>
      <protection locked="0"/>
    </xf>
    <xf numFmtId="44" fontId="1" fillId="7" borderId="28" xfId="2" applyNumberFormat="1" applyFont="1" applyFill="1" applyBorder="1" applyAlignment="1" applyProtection="1">
      <alignment vertical="center"/>
      <protection locked="0"/>
    </xf>
    <xf numFmtId="0" fontId="2" fillId="3" borderId="1" xfId="1" applyFont="1" applyFill="1" applyBorder="1" applyAlignment="1">
      <alignment vertical="center" wrapText="1"/>
    </xf>
    <xf numFmtId="0" fontId="8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5" fillId="0" borderId="0" xfId="1" applyFont="1" applyBorder="1" applyAlignment="1">
      <alignment horizontal="right" vertical="center"/>
    </xf>
    <xf numFmtId="0" fontId="16" fillId="0" borderId="0" xfId="1" applyFont="1" applyAlignment="1">
      <alignment horizontal="center" vertical="center"/>
    </xf>
    <xf numFmtId="0" fontId="3" fillId="7" borderId="0" xfId="1" applyFont="1" applyFill="1" applyBorder="1" applyAlignment="1" applyProtection="1">
      <alignment horizontal="right" vertical="center"/>
      <protection locked="0"/>
    </xf>
    <xf numFmtId="0" fontId="12" fillId="0" borderId="11" xfId="1" applyFont="1" applyBorder="1" applyAlignment="1">
      <alignment horizontal="center" vertical="center"/>
    </xf>
    <xf numFmtId="0" fontId="12" fillId="0" borderId="12" xfId="1" applyFont="1" applyBorder="1" applyAlignment="1">
      <alignment horizontal="center" vertical="center"/>
    </xf>
    <xf numFmtId="0" fontId="12" fillId="0" borderId="13" xfId="1" applyFont="1" applyBorder="1" applyAlignment="1">
      <alignment horizontal="center" vertical="center"/>
    </xf>
    <xf numFmtId="0" fontId="12" fillId="0" borderId="14" xfId="1" applyFont="1" applyBorder="1" applyAlignment="1">
      <alignment horizontal="center" vertical="center"/>
    </xf>
    <xf numFmtId="0" fontId="12" fillId="0" borderId="15" xfId="1" applyFont="1" applyBorder="1" applyAlignment="1">
      <alignment horizontal="center" vertical="center"/>
    </xf>
    <xf numFmtId="0" fontId="12" fillId="0" borderId="16" xfId="1" applyFont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 wrapText="1"/>
    </xf>
    <xf numFmtId="0" fontId="11" fillId="4" borderId="34" xfId="0" applyFont="1" applyFill="1" applyBorder="1" applyAlignment="1">
      <alignment horizontal="center" vertical="center" wrapText="1"/>
    </xf>
    <xf numFmtId="0" fontId="11" fillId="4" borderId="35" xfId="0" applyFont="1" applyFill="1" applyBorder="1" applyAlignment="1">
      <alignment horizontal="center" vertical="center" wrapText="1"/>
    </xf>
    <xf numFmtId="0" fontId="11" fillId="4" borderId="29" xfId="0" applyFont="1" applyFill="1" applyBorder="1" applyAlignment="1">
      <alignment horizontal="center" vertical="center" wrapText="1"/>
    </xf>
    <xf numFmtId="3" fontId="15" fillId="0" borderId="44" xfId="1" applyNumberFormat="1" applyFont="1" applyBorder="1" applyAlignment="1">
      <alignment horizontal="center" vertical="center"/>
    </xf>
    <xf numFmtId="3" fontId="15" fillId="0" borderId="19" xfId="1" applyNumberFormat="1" applyFont="1" applyBorder="1" applyAlignment="1">
      <alignment horizontal="center" vertical="center"/>
    </xf>
    <xf numFmtId="3" fontId="15" fillId="0" borderId="45" xfId="1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4" borderId="2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1" fillId="4" borderId="30" xfId="0" applyFont="1" applyFill="1" applyBorder="1" applyAlignment="1">
      <alignment horizontal="center" vertical="center" wrapText="1"/>
    </xf>
    <xf numFmtId="0" fontId="11" fillId="4" borderId="37" xfId="0" applyFont="1" applyFill="1" applyBorder="1" applyAlignment="1">
      <alignment horizontal="center" vertical="center" wrapText="1"/>
    </xf>
    <xf numFmtId="0" fontId="11" fillId="4" borderId="38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11" fillId="4" borderId="39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4" borderId="42" xfId="0" applyFont="1" applyFill="1" applyBorder="1" applyAlignment="1">
      <alignment horizontal="center" vertical="center" wrapText="1"/>
    </xf>
  </cellXfs>
  <cellStyles count="3">
    <cellStyle name="Monétaire" xfId="2" builtinId="4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E9D3F9"/>
      <color rgb="FFDFBFF7"/>
      <color rgb="FFD2A5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11181</xdr:colOff>
      <xdr:row>1</xdr:row>
      <xdr:rowOff>256761</xdr:rowOff>
    </xdr:from>
    <xdr:ext cx="1188507" cy="1117716"/>
    <xdr:pic>
      <xdr:nvPicPr>
        <xdr:cNvPr id="2" name="Imag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81" y="422413"/>
          <a:ext cx="1188507" cy="1117716"/>
        </a:xfrm>
        <a:prstGeom prst="rect">
          <a:avLst/>
        </a:prstGeom>
        <a:noFill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1093304</xdr:colOff>
      <xdr:row>9</xdr:row>
      <xdr:rowOff>107674</xdr:rowOff>
    </xdr:from>
    <xdr:ext cx="1188507" cy="1117716"/>
    <xdr:pic>
      <xdr:nvPicPr>
        <xdr:cNvPr id="2" name="Imag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4304" y="1993624"/>
          <a:ext cx="1188507" cy="1117716"/>
        </a:xfrm>
        <a:prstGeom prst="rect">
          <a:avLst/>
        </a:prstGeom>
        <a:noFill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1093304</xdr:colOff>
      <xdr:row>9</xdr:row>
      <xdr:rowOff>107674</xdr:rowOff>
    </xdr:from>
    <xdr:ext cx="1188507" cy="1117716"/>
    <xdr:pic>
      <xdr:nvPicPr>
        <xdr:cNvPr id="2" name="Imag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4304" y="1993624"/>
          <a:ext cx="1188507" cy="1117716"/>
        </a:xfrm>
        <a:prstGeom prst="rect">
          <a:avLst/>
        </a:prstGeom>
        <a:noFill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1093304</xdr:colOff>
      <xdr:row>9</xdr:row>
      <xdr:rowOff>107674</xdr:rowOff>
    </xdr:from>
    <xdr:ext cx="1188507" cy="1117716"/>
    <xdr:pic>
      <xdr:nvPicPr>
        <xdr:cNvPr id="2" name="Imag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8934" y="1996109"/>
          <a:ext cx="1188507" cy="1117716"/>
        </a:xfrm>
        <a:prstGeom prst="rect">
          <a:avLst/>
        </a:prstGeom>
        <a:noFill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1093304</xdr:colOff>
      <xdr:row>9</xdr:row>
      <xdr:rowOff>107674</xdr:rowOff>
    </xdr:from>
    <xdr:ext cx="1188507" cy="1117716"/>
    <xdr:pic>
      <xdr:nvPicPr>
        <xdr:cNvPr id="2" name="Imag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4304" y="1993624"/>
          <a:ext cx="1188507" cy="1117716"/>
        </a:xfrm>
        <a:prstGeom prst="rect">
          <a:avLst/>
        </a:prstGeom>
        <a:noFill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1093304</xdr:colOff>
      <xdr:row>9</xdr:row>
      <xdr:rowOff>107674</xdr:rowOff>
    </xdr:from>
    <xdr:ext cx="1188507" cy="1117716"/>
    <xdr:pic>
      <xdr:nvPicPr>
        <xdr:cNvPr id="2" name="Imag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4304" y="1993624"/>
          <a:ext cx="1188507" cy="1117716"/>
        </a:xfrm>
        <a:prstGeom prst="rect">
          <a:avLst/>
        </a:prstGeom>
        <a:noFill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1093304</xdr:colOff>
      <xdr:row>9</xdr:row>
      <xdr:rowOff>107674</xdr:rowOff>
    </xdr:from>
    <xdr:ext cx="1188507" cy="1117716"/>
    <xdr:pic>
      <xdr:nvPicPr>
        <xdr:cNvPr id="2" name="Imag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4304" y="1993624"/>
          <a:ext cx="1188507" cy="1117716"/>
        </a:xfrm>
        <a:prstGeom prst="rect">
          <a:avLst/>
        </a:prstGeom>
        <a:noFill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1093304</xdr:colOff>
      <xdr:row>9</xdr:row>
      <xdr:rowOff>107674</xdr:rowOff>
    </xdr:from>
    <xdr:ext cx="1188507" cy="1117716"/>
    <xdr:pic>
      <xdr:nvPicPr>
        <xdr:cNvPr id="2" name="Imag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4304" y="1993624"/>
          <a:ext cx="1188507" cy="1117716"/>
        </a:xfrm>
        <a:prstGeom prst="rect">
          <a:avLst/>
        </a:prstGeom>
        <a:noFill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1093304</xdr:colOff>
      <xdr:row>9</xdr:row>
      <xdr:rowOff>107674</xdr:rowOff>
    </xdr:from>
    <xdr:ext cx="1188507" cy="1117716"/>
    <xdr:pic>
      <xdr:nvPicPr>
        <xdr:cNvPr id="2" name="Imag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4304" y="1993624"/>
          <a:ext cx="1188507" cy="1117716"/>
        </a:xfrm>
        <a:prstGeom prst="rect">
          <a:avLst/>
        </a:prstGeom>
        <a:noFill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1093304</xdr:colOff>
      <xdr:row>9</xdr:row>
      <xdr:rowOff>107674</xdr:rowOff>
    </xdr:from>
    <xdr:ext cx="1188507" cy="1117716"/>
    <xdr:pic>
      <xdr:nvPicPr>
        <xdr:cNvPr id="2" name="Imag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4304" y="1993624"/>
          <a:ext cx="1188507" cy="1117716"/>
        </a:xfrm>
        <a:prstGeom prst="rect">
          <a:avLst/>
        </a:prstGeom>
        <a:noFill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1093304</xdr:colOff>
      <xdr:row>9</xdr:row>
      <xdr:rowOff>107674</xdr:rowOff>
    </xdr:from>
    <xdr:ext cx="1188507" cy="1117716"/>
    <xdr:pic>
      <xdr:nvPicPr>
        <xdr:cNvPr id="2" name="Imag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4304" y="1993624"/>
          <a:ext cx="1188507" cy="1117716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7"/>
  <sheetViews>
    <sheetView showGridLines="0" zoomScale="115" zoomScaleNormal="115" workbookViewId="0">
      <selection activeCell="A2" sqref="A2:H2"/>
    </sheetView>
  </sheetViews>
  <sheetFormatPr baseColWidth="10" defaultColWidth="11.42578125" defaultRowHeight="12.75" x14ac:dyDescent="0.25"/>
  <cols>
    <col min="1" max="1" width="34.85546875" style="1" customWidth="1"/>
    <col min="2" max="2" width="1.140625" style="1" customWidth="1"/>
    <col min="3" max="3" width="17.85546875" style="1" customWidth="1"/>
    <col min="4" max="4" width="17.5703125" style="1" customWidth="1"/>
    <col min="5" max="5" width="1.28515625" style="1" customWidth="1"/>
    <col min="6" max="7" width="20.28515625" style="1" customWidth="1"/>
    <col min="8" max="16384" width="11.42578125" style="1"/>
  </cols>
  <sheetData>
    <row r="2" spans="1:8" ht="21" customHeight="1" x14ac:dyDescent="0.25">
      <c r="A2" s="137" t="s">
        <v>169</v>
      </c>
      <c r="B2" s="137"/>
      <c r="C2" s="137"/>
      <c r="D2" s="137"/>
      <c r="E2" s="137"/>
      <c r="F2" s="137"/>
      <c r="G2" s="137"/>
      <c r="H2" s="137"/>
    </row>
    <row r="3" spans="1:8" ht="21" customHeight="1" x14ac:dyDescent="0.25">
      <c r="A3" s="138" t="s">
        <v>36</v>
      </c>
      <c r="B3" s="138"/>
      <c r="C3" s="138"/>
      <c r="D3" s="138"/>
      <c r="E3" s="138"/>
      <c r="F3" s="138"/>
      <c r="G3" s="138"/>
      <c r="H3" s="138"/>
    </row>
    <row r="5" spans="1:8" ht="18" x14ac:dyDescent="0.25">
      <c r="A5" s="140" t="s">
        <v>162</v>
      </c>
      <c r="B5" s="140"/>
      <c r="C5" s="140"/>
      <c r="D5" s="140"/>
      <c r="E5" s="140"/>
      <c r="F5" s="140"/>
      <c r="G5" s="140"/>
      <c r="H5" s="140"/>
    </row>
    <row r="7" spans="1:8" ht="15" x14ac:dyDescent="0.25">
      <c r="A7" s="45"/>
      <c r="C7" s="139"/>
      <c r="D7" s="139"/>
      <c r="E7" s="8"/>
    </row>
    <row r="8" spans="1:8" x14ac:dyDescent="0.25">
      <c r="A8" s="28"/>
      <c r="E8" s="3"/>
    </row>
    <row r="9" spans="1:8" ht="13.5" thickBot="1" x14ac:dyDescent="0.3">
      <c r="A9" s="28"/>
      <c r="E9" s="3"/>
    </row>
    <row r="10" spans="1:8" s="19" customFormat="1" ht="16.5" thickBot="1" x14ac:dyDescent="0.3">
      <c r="A10" s="48" t="s">
        <v>37</v>
      </c>
      <c r="B10" s="22"/>
      <c r="C10" s="53" t="s">
        <v>18</v>
      </c>
      <c r="D10" s="54" t="s">
        <v>19</v>
      </c>
      <c r="E10" s="3"/>
      <c r="F10" s="53" t="s">
        <v>28</v>
      </c>
      <c r="G10" s="54" t="s">
        <v>27</v>
      </c>
    </row>
    <row r="11" spans="1:8" ht="21.75" customHeight="1" thickTop="1" x14ac:dyDescent="0.25">
      <c r="A11" s="49" t="s">
        <v>29</v>
      </c>
      <c r="B11" s="11"/>
      <c r="C11" s="55">
        <f>'BPU 4RHFS'!F24+'BPU 4RHFS'!F28+'BPU 4RHFS'!F34+'BPU 4RHFS'!F40+'BPU 4RHFS'!F46+'BPU 4RHFS'!F51+'BPU 4RHFS'!F57+'BPU 4RHFS'!F62+'BPU 4RHFS'!F69+'BPU 4RHFS'!F74+'BPU 4RHFS'!F79+'BPU 4RHFS'!F86+'BPU 4RHFS'!F92+'BPU 4RHFS'!F97</f>
        <v>0</v>
      </c>
      <c r="D11" s="56">
        <f>C11*1.2</f>
        <v>0</v>
      </c>
      <c r="F11" s="55">
        <f>C11*12</f>
        <v>0</v>
      </c>
      <c r="G11" s="56">
        <f>F11*1.2</f>
        <v>0</v>
      </c>
    </row>
    <row r="12" spans="1:8" ht="21.75" customHeight="1" x14ac:dyDescent="0.25">
      <c r="A12" s="50" t="s">
        <v>30</v>
      </c>
      <c r="B12" s="11"/>
      <c r="C12" s="57">
        <f>'BPU CAST'!F22+'BPU CAST'!F27+'BPU CAST'!F33+'BPU CAST'!F40+'BPU CAST'!F45+'BPU CAST'!F51</f>
        <v>0</v>
      </c>
      <c r="D12" s="56">
        <f t="shared" ref="D12:D18" si="0">C12*1.2</f>
        <v>0</v>
      </c>
      <c r="F12" s="55">
        <f t="shared" ref="F12:F18" si="1">C12*12</f>
        <v>0</v>
      </c>
      <c r="G12" s="56">
        <f t="shared" ref="G12:G18" si="2">F12*1.2</f>
        <v>0</v>
      </c>
    </row>
    <row r="13" spans="1:8" ht="21.75" customHeight="1" x14ac:dyDescent="0.25">
      <c r="A13" s="50" t="s">
        <v>31</v>
      </c>
      <c r="B13" s="11"/>
      <c r="C13" s="57">
        <f>'BPU CTA'!F24+'BPU CTA'!F28+'BPU CTA'!F35+'BPU CTA'!F41</f>
        <v>0</v>
      </c>
      <c r="D13" s="56">
        <f t="shared" si="0"/>
        <v>0</v>
      </c>
      <c r="F13" s="55">
        <f t="shared" si="1"/>
        <v>0</v>
      </c>
      <c r="G13" s="56">
        <f t="shared" si="2"/>
        <v>0</v>
      </c>
    </row>
    <row r="14" spans="1:8" ht="21.75" customHeight="1" x14ac:dyDescent="0.25">
      <c r="A14" s="50" t="s">
        <v>32</v>
      </c>
      <c r="B14" s="11"/>
      <c r="C14" s="57">
        <f>'BPU 5RHC'!F24+'BPU 5RHC'!F29+'BPU 5RHC'!F34+'BPU 5RHC'!F39+'BPU 5RHC'!F44+'BPU 5RHC'!F49+'BPU 5RHC'!F54+'BPU 5RHC'!F60+'BPU 5RHC'!F65+'BPU 5RHC'!F70+'BPU 5RHC'!F75+'BPU 5RHC'!F81+'BPU 5RHC'!F87+'BPU 5RHC'!F93+'BPU 5RHC'!F98+'BPU 5RHC'!F103+'BPU 5RHC'!F109+'BPU 5RHC'!F114+'BPU 5RHC'!F119+'BPU 5RHC'!F125+'BPU 5RHC'!F130+'BPU 5RHC'!F135+'BPU 5RHC'!F141+'BPU 5RHC'!F148+'BPU 5RHC'!F155+'BPU 5RHC'!F162+'BPU 5RHC'!F168+'BPU 5RHC'!F174+'BPU 5RHC'!F182+'BPU 5RHC'!F190+'BPU 5RHC'!F195+'BPU 5RHC'!F200+'BPU 5RHC'!F208+'BPU 5RHC'!F215+'BPU 5RHC'!F220+'BPU 5RHC'!F227+'BPU 5RHC'!F233+'BPU 5RHC'!F241+'BPU 5RHC'!F247+'BPU 5RHC'!F252</f>
        <v>0</v>
      </c>
      <c r="D14" s="56">
        <f t="shared" si="0"/>
        <v>0</v>
      </c>
      <c r="F14" s="55">
        <f t="shared" si="1"/>
        <v>0</v>
      </c>
      <c r="G14" s="56">
        <f t="shared" si="2"/>
        <v>0</v>
      </c>
    </row>
    <row r="15" spans="1:8" ht="21.75" customHeight="1" x14ac:dyDescent="0.25">
      <c r="A15" s="51" t="s">
        <v>33</v>
      </c>
      <c r="B15" s="11"/>
      <c r="C15" s="58">
        <f>'BPU DEALAT'!F23</f>
        <v>0</v>
      </c>
      <c r="D15" s="56">
        <f t="shared" si="0"/>
        <v>0</v>
      </c>
      <c r="F15" s="55">
        <f t="shared" si="1"/>
        <v>0</v>
      </c>
      <c r="G15" s="56">
        <f t="shared" si="2"/>
        <v>0</v>
      </c>
    </row>
    <row r="16" spans="1:8" ht="21.75" customHeight="1" x14ac:dyDescent="0.25">
      <c r="A16" s="50" t="s">
        <v>40</v>
      </c>
      <c r="B16" s="11"/>
      <c r="C16" s="58">
        <f>'BPU ETAP'!F22+'BPU ETAP'!F28+'BPU ETAP'!F33+'BPU ETAP'!F38+'BPU ETAP'!F43+'BPU ETAP'!F47+'BPU ETAP'!F52+'BPU ETAP'!F57+'BPU ETAP'!F62+'BPU ETAP'!F68+'BPU ETAP'!F74+'BPU ETAP'!F80+'BPU ETAP'!F84+'BPU ETAP'!F90+'BPU ETAP'!F95+'BPU ETAP'!F101+'BPU ETAP'!F106+'BPU ETAP'!F113+'BPU ETAP'!F118+'BPU ETAP'!F123+'BPU ETAP'!F130+'BPU ETAP'!F137+'BPU ETAP'!F142+'BPU ETAP'!F148+'BPU ETAP'!F153+'BPU ETAP'!F158+'BPU ETAP'!F163+'BPU ETAP'!F168+'BPU ETAP'!F174+'BPU ETAP'!F179+'BPU ETAP'!F184+'BPU ETAP'!F190+'BPU ETAP'!F194</f>
        <v>0</v>
      </c>
      <c r="D16" s="56">
        <f t="shared" si="0"/>
        <v>0</v>
      </c>
      <c r="E16" s="47"/>
      <c r="F16" s="55">
        <f t="shared" si="1"/>
        <v>0</v>
      </c>
      <c r="G16" s="56">
        <f t="shared" si="2"/>
        <v>0</v>
      </c>
    </row>
    <row r="17" spans="1:7" ht="21.75" customHeight="1" x14ac:dyDescent="0.25">
      <c r="A17" s="50" t="s">
        <v>34</v>
      </c>
      <c r="B17" s="11"/>
      <c r="C17" s="58">
        <f>'BPU SIMU'!F23+'BPU SIMU'!F28+'BPU SIMU'!F33+'BPU SIMU'!F38</f>
        <v>0</v>
      </c>
      <c r="D17" s="56">
        <f t="shared" si="0"/>
        <v>0</v>
      </c>
      <c r="E17" s="3"/>
      <c r="F17" s="55">
        <f t="shared" si="1"/>
        <v>0</v>
      </c>
      <c r="G17" s="56">
        <f t="shared" si="2"/>
        <v>0</v>
      </c>
    </row>
    <row r="18" spans="1:7" ht="21.75" customHeight="1" thickBot="1" x14ac:dyDescent="0.3">
      <c r="A18" s="51" t="s">
        <v>35</v>
      </c>
      <c r="B18" s="11"/>
      <c r="C18" s="131">
        <f>'BPU BERNADOTTE'!F27+'BPU BERNADOTTE'!F34+'BPU BERNADOTTE'!F40+'BPU BERNADOTTE'!F45+'BPU BERNADOTTE'!F53+'BPU BERNADOTTE'!F59+'BPU BERNADOTTE'!F65+'BPU BERNADOTTE'!F72+'BPU BERNADOTTE'!F78+'BPU BERNADOTTE'!F84+'BPU BERNADOTTE'!F91</f>
        <v>0</v>
      </c>
      <c r="D18" s="132">
        <f t="shared" si="0"/>
        <v>0</v>
      </c>
      <c r="E18" s="3"/>
      <c r="F18" s="131">
        <f t="shared" si="1"/>
        <v>0</v>
      </c>
      <c r="G18" s="132">
        <f t="shared" si="2"/>
        <v>0</v>
      </c>
    </row>
    <row r="19" spans="1:7" ht="21.75" customHeight="1" thickTop="1" thickBot="1" x14ac:dyDescent="0.3">
      <c r="A19" s="52" t="s">
        <v>22</v>
      </c>
      <c r="B19" s="28"/>
      <c r="C19" s="59">
        <f>SUM(C11:C18)</f>
        <v>0</v>
      </c>
      <c r="D19" s="60">
        <f>SUM(D11:D18)</f>
        <v>0</v>
      </c>
      <c r="F19" s="59">
        <f>SUM(F11:F18)</f>
        <v>0</v>
      </c>
      <c r="G19" s="60">
        <f>SUM(G11:G18)</f>
        <v>0</v>
      </c>
    </row>
    <row r="20" spans="1:7" x14ac:dyDescent="0.25">
      <c r="A20" s="46"/>
    </row>
    <row r="21" spans="1:7" ht="13.5" thickBot="1" x14ac:dyDescent="0.3"/>
    <row r="22" spans="1:7" ht="28.5" customHeight="1" thickBot="1" x14ac:dyDescent="0.3">
      <c r="A22" s="48" t="s">
        <v>38</v>
      </c>
      <c r="B22" s="22"/>
      <c r="C22" s="53" t="s">
        <v>18</v>
      </c>
      <c r="D22" s="54" t="s">
        <v>19</v>
      </c>
      <c r="E22" s="3"/>
      <c r="F22" s="53" t="s">
        <v>28</v>
      </c>
      <c r="G22" s="54" t="s">
        <v>27</v>
      </c>
    </row>
    <row r="23" spans="1:7" ht="27.75" customHeight="1" thickTop="1" thickBot="1" x14ac:dyDescent="0.3">
      <c r="A23" s="133" t="s">
        <v>39</v>
      </c>
      <c r="B23" s="11"/>
      <c r="C23" s="134">
        <f>'BPU DGA'!F23</f>
        <v>0</v>
      </c>
      <c r="D23" s="135">
        <f>C23*1.2</f>
        <v>0</v>
      </c>
      <c r="F23" s="134">
        <f>C23*12</f>
        <v>0</v>
      </c>
      <c r="G23" s="135">
        <f>F23*1.2</f>
        <v>0</v>
      </c>
    </row>
    <row r="25" spans="1:7" ht="13.5" thickBot="1" x14ac:dyDescent="0.3"/>
    <row r="26" spans="1:7" ht="16.5" thickBot="1" x14ac:dyDescent="0.3">
      <c r="A26" s="48" t="s">
        <v>163</v>
      </c>
      <c r="B26" s="22"/>
      <c r="C26" s="53" t="s">
        <v>18</v>
      </c>
      <c r="D26" s="54" t="s">
        <v>19</v>
      </c>
      <c r="E26" s="3"/>
      <c r="F26" s="53" t="s">
        <v>28</v>
      </c>
      <c r="G26" s="54" t="s">
        <v>27</v>
      </c>
    </row>
    <row r="27" spans="1:7" ht="17.25" thickTop="1" thickBot="1" x14ac:dyDescent="0.3">
      <c r="A27" s="133" t="s">
        <v>164</v>
      </c>
      <c r="B27" s="11"/>
      <c r="C27" s="134">
        <f>'BPU SENTINELLE ETAP'!F24</f>
        <v>0</v>
      </c>
      <c r="D27" s="135">
        <f>C27*1.2</f>
        <v>0</v>
      </c>
      <c r="F27" s="134">
        <f>C27*12</f>
        <v>0</v>
      </c>
      <c r="G27" s="135">
        <f>F27*1.2</f>
        <v>0</v>
      </c>
    </row>
  </sheetData>
  <mergeCells count="4">
    <mergeCell ref="A2:H2"/>
    <mergeCell ref="A3:H3"/>
    <mergeCell ref="C7:D7"/>
    <mergeCell ref="A5:H5"/>
  </mergeCells>
  <pageMargins left="0.25" right="0.25" top="0.75" bottom="0.75" header="0.3" footer="0.3"/>
  <pageSetup paperSize="9" orientation="landscape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4"/>
  <sheetViews>
    <sheetView showGridLines="0" zoomScale="115" zoomScaleNormal="115" workbookViewId="0">
      <selection activeCell="A2" sqref="A2:G2"/>
    </sheetView>
  </sheetViews>
  <sheetFormatPr baseColWidth="10" defaultColWidth="11.42578125" defaultRowHeight="12.75" x14ac:dyDescent="0.25"/>
  <cols>
    <col min="1" max="1" width="7.140625" style="1" customWidth="1"/>
    <col min="2" max="2" width="26" style="1" customWidth="1"/>
    <col min="3" max="3" width="14.42578125" style="1" customWidth="1"/>
    <col min="4" max="4" width="12.85546875" style="1" customWidth="1"/>
    <col min="5" max="5" width="2.42578125" style="1" customWidth="1"/>
    <col min="6" max="6" width="18.42578125" style="1" customWidth="1"/>
    <col min="7" max="7" width="17.5703125" style="1" bestFit="1" customWidth="1"/>
    <col min="8" max="8" width="13.140625" style="1" customWidth="1"/>
    <col min="9" max="9" width="10.28515625" style="1" customWidth="1"/>
    <col min="10" max="16384" width="11.42578125" style="1"/>
  </cols>
  <sheetData>
    <row r="1" spans="1:11" ht="13.5" thickBot="1" x14ac:dyDescent="0.3"/>
    <row r="2" spans="1:11" ht="21" customHeight="1" x14ac:dyDescent="0.25">
      <c r="A2" s="142" t="s">
        <v>170</v>
      </c>
      <c r="B2" s="143"/>
      <c r="C2" s="143"/>
      <c r="D2" s="143"/>
      <c r="E2" s="143"/>
      <c r="F2" s="143"/>
      <c r="G2" s="144"/>
      <c r="H2" s="41"/>
      <c r="I2" s="41"/>
      <c r="J2" s="41"/>
      <c r="K2" s="41"/>
    </row>
    <row r="3" spans="1:11" ht="21" customHeight="1" thickBot="1" x14ac:dyDescent="0.3">
      <c r="A3" s="145" t="s">
        <v>167</v>
      </c>
      <c r="B3" s="146"/>
      <c r="C3" s="146"/>
      <c r="D3" s="146"/>
      <c r="E3" s="146"/>
      <c r="F3" s="146"/>
      <c r="G3" s="147"/>
      <c r="H3" s="42"/>
      <c r="I3" s="42"/>
      <c r="J3" s="42"/>
      <c r="K3" s="42"/>
    </row>
    <row r="7" spans="1:11" ht="21" x14ac:dyDescent="0.25">
      <c r="A7" s="155" t="s">
        <v>20</v>
      </c>
      <c r="B7" s="155"/>
      <c r="C7" s="155"/>
      <c r="D7" s="155"/>
      <c r="E7" s="155"/>
      <c r="F7" s="155"/>
      <c r="G7" s="155"/>
      <c r="H7" s="21"/>
    </row>
    <row r="8" spans="1:11" ht="21" x14ac:dyDescent="0.25">
      <c r="A8" s="155" t="s">
        <v>21</v>
      </c>
      <c r="B8" s="155"/>
      <c r="C8" s="155"/>
      <c r="D8" s="155"/>
      <c r="E8" s="155"/>
      <c r="F8" s="155"/>
      <c r="G8" s="155"/>
      <c r="H8" s="21"/>
    </row>
    <row r="10" spans="1:11" ht="13.5" thickBot="1" x14ac:dyDescent="0.3"/>
    <row r="11" spans="1:11" ht="15.75" thickBot="1" x14ac:dyDescent="0.3">
      <c r="A11" s="9" t="s">
        <v>14</v>
      </c>
      <c r="B11" s="9" t="s">
        <v>13</v>
      </c>
      <c r="C11" s="9" t="s">
        <v>12</v>
      </c>
      <c r="D11" s="116" t="s">
        <v>161</v>
      </c>
      <c r="F11" s="17"/>
      <c r="G11" s="17"/>
      <c r="H11" s="8"/>
    </row>
    <row r="12" spans="1:11" ht="18.75" customHeight="1" thickTop="1" x14ac:dyDescent="0.25">
      <c r="A12" s="7" t="s">
        <v>11</v>
      </c>
      <c r="B12" s="44" t="s">
        <v>10</v>
      </c>
      <c r="C12" s="83">
        <f>SUMIF($C$21:C$461,$A$12,$D$21:$D$461)</f>
        <v>234.53</v>
      </c>
      <c r="D12" s="152">
        <f>SUM(D23)</f>
        <v>241.27</v>
      </c>
      <c r="F12" s="19"/>
      <c r="H12" s="3"/>
    </row>
    <row r="13" spans="1:11" x14ac:dyDescent="0.25">
      <c r="A13" s="6" t="s">
        <v>9</v>
      </c>
      <c r="B13" s="6" t="s">
        <v>8</v>
      </c>
      <c r="C13" s="84">
        <f>SUMIF($C$21:C$461,$A$13,$D$21:$D$461)</f>
        <v>0</v>
      </c>
      <c r="D13" s="153"/>
      <c r="F13" s="18"/>
      <c r="G13" s="18"/>
      <c r="H13" s="3"/>
    </row>
    <row r="14" spans="1:11" x14ac:dyDescent="0.25">
      <c r="A14" s="5" t="s">
        <v>7</v>
      </c>
      <c r="B14" s="5" t="s">
        <v>6</v>
      </c>
      <c r="C14" s="85">
        <f>SUMIF($C$21:C$461,$A$14,$D$21:$D$461)</f>
        <v>6.74</v>
      </c>
      <c r="D14" s="153"/>
      <c r="F14" s="19"/>
    </row>
    <row r="15" spans="1:11" x14ac:dyDescent="0.25">
      <c r="A15" s="4" t="s">
        <v>5</v>
      </c>
      <c r="B15" s="4" t="s">
        <v>4</v>
      </c>
      <c r="C15" s="86">
        <f>SUMIF($C$21:C$461,$A$15,$D$21:$D$461)</f>
        <v>0</v>
      </c>
      <c r="D15" s="153"/>
      <c r="F15" s="18"/>
      <c r="G15" s="18"/>
      <c r="H15" s="3"/>
    </row>
    <row r="16" spans="1:11" x14ac:dyDescent="0.25">
      <c r="A16" s="2" t="s">
        <v>3</v>
      </c>
      <c r="B16" s="2" t="s">
        <v>2</v>
      </c>
      <c r="C16" s="87">
        <f>SUMIF($C$21:C$461,$A$16,$D$21:$D$461)</f>
        <v>0</v>
      </c>
      <c r="D16" s="153"/>
    </row>
    <row r="17" spans="1:21" x14ac:dyDescent="0.25">
      <c r="A17" s="74" t="s">
        <v>1</v>
      </c>
      <c r="B17" s="74" t="s">
        <v>0</v>
      </c>
      <c r="C17" s="88">
        <f>SUMIF($C$21:C$461,$A$17,$D$21:$D$461)</f>
        <v>0</v>
      </c>
      <c r="D17" s="153"/>
      <c r="F17" s="19"/>
    </row>
    <row r="18" spans="1:21" ht="39" thickBot="1" x14ac:dyDescent="0.3">
      <c r="A18" s="75" t="s">
        <v>77</v>
      </c>
      <c r="B18" s="76" t="s">
        <v>78</v>
      </c>
      <c r="C18" s="77">
        <f>SUMIF($C$20:C$559,$A$18,$D$20:$D$559)</f>
        <v>0</v>
      </c>
      <c r="D18" s="154"/>
    </row>
    <row r="20" spans="1:21" s="10" customFormat="1" ht="25.5" customHeight="1" x14ac:dyDescent="0.25">
      <c r="A20" s="26"/>
      <c r="B20" s="26"/>
      <c r="C20" s="24" t="s">
        <v>17</v>
      </c>
      <c r="D20" s="24" t="s">
        <v>23</v>
      </c>
      <c r="E20" s="22"/>
      <c r="F20" s="24" t="s">
        <v>18</v>
      </c>
      <c r="G20" s="25" t="s">
        <v>19</v>
      </c>
      <c r="H20" s="23"/>
      <c r="I20" s="11"/>
      <c r="J20" s="13"/>
      <c r="K20" s="141"/>
      <c r="L20" s="141"/>
      <c r="M20" s="14"/>
      <c r="U20" s="10">
        <v>-1</v>
      </c>
    </row>
    <row r="21" spans="1:21" s="10" customFormat="1" ht="20.25" customHeight="1" x14ac:dyDescent="0.25">
      <c r="A21" s="156" t="s">
        <v>70</v>
      </c>
      <c r="B21" s="157"/>
      <c r="C21" s="35" t="s">
        <v>7</v>
      </c>
      <c r="D21" s="38">
        <v>6.74</v>
      </c>
      <c r="E21" s="11"/>
      <c r="F21" s="30"/>
      <c r="G21" s="27">
        <f>F21*1.2</f>
        <v>0</v>
      </c>
      <c r="H21" s="11"/>
      <c r="I21" s="11"/>
      <c r="J21" s="13"/>
      <c r="K21" s="20"/>
      <c r="L21" s="20"/>
      <c r="M21" s="14"/>
    </row>
    <row r="22" spans="1:21" s="10" customFormat="1" ht="20.25" customHeight="1" thickBot="1" x14ac:dyDescent="0.3">
      <c r="A22" s="158"/>
      <c r="B22" s="159"/>
      <c r="C22" s="36" t="s">
        <v>11</v>
      </c>
      <c r="D22" s="39">
        <v>234.53</v>
      </c>
      <c r="E22" s="11"/>
      <c r="F22" s="31"/>
      <c r="G22" s="32">
        <f t="shared" ref="G22" si="0">F22*1.2</f>
        <v>0</v>
      </c>
      <c r="H22" s="11"/>
      <c r="I22" s="11"/>
      <c r="J22" s="13"/>
      <c r="K22" s="20"/>
      <c r="L22" s="20"/>
      <c r="M22" s="14"/>
    </row>
    <row r="23" spans="1:21" ht="16.5" thickTop="1" x14ac:dyDescent="0.25">
      <c r="A23" s="160" t="s">
        <v>22</v>
      </c>
      <c r="B23" s="161"/>
      <c r="C23" s="43"/>
      <c r="D23" s="40">
        <f>SUM(D20:D22)</f>
        <v>241.27</v>
      </c>
      <c r="E23" s="28"/>
      <c r="F23" s="33">
        <f>SUM(F20:F22)</f>
        <v>0</v>
      </c>
      <c r="G23" s="33">
        <f>SUM(G20:G22)</f>
        <v>0</v>
      </c>
      <c r="H23" s="16"/>
      <c r="I23" s="16"/>
      <c r="J23" s="16"/>
      <c r="K23" s="16"/>
      <c r="L23" s="16"/>
      <c r="M23" s="16"/>
    </row>
    <row r="24" spans="1:21" x14ac:dyDescent="0.25">
      <c r="A24" s="15"/>
      <c r="B24" s="15"/>
      <c r="C24" s="28"/>
      <c r="D24" s="28"/>
      <c r="E24" s="28"/>
      <c r="F24" s="29"/>
      <c r="G24" s="29"/>
      <c r="H24" s="16"/>
      <c r="I24" s="16"/>
      <c r="J24" s="16"/>
      <c r="K24" s="16"/>
      <c r="L24" s="16"/>
      <c r="M24" s="16"/>
    </row>
  </sheetData>
  <mergeCells count="8">
    <mergeCell ref="A23:B23"/>
    <mergeCell ref="K20:L20"/>
    <mergeCell ref="A21:B22"/>
    <mergeCell ref="A2:G2"/>
    <mergeCell ref="A3:G3"/>
    <mergeCell ref="A7:G7"/>
    <mergeCell ref="A8:G8"/>
    <mergeCell ref="D12:D18"/>
  </mergeCells>
  <pageMargins left="0.25" right="0.25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5"/>
  <sheetViews>
    <sheetView showGridLines="0" tabSelected="1" zoomScale="115" zoomScaleNormal="115" workbookViewId="0">
      <selection activeCell="J13" sqref="J13"/>
    </sheetView>
  </sheetViews>
  <sheetFormatPr baseColWidth="10" defaultColWidth="11.42578125" defaultRowHeight="12.75" x14ac:dyDescent="0.25"/>
  <cols>
    <col min="1" max="1" width="7.140625" style="1" customWidth="1"/>
    <col min="2" max="2" width="26" style="1" customWidth="1"/>
    <col min="3" max="3" width="14.42578125" style="1" customWidth="1"/>
    <col min="4" max="4" width="12.85546875" style="1" customWidth="1"/>
    <col min="5" max="5" width="2.42578125" style="1" customWidth="1"/>
    <col min="6" max="6" width="18.42578125" style="1" customWidth="1"/>
    <col min="7" max="7" width="17.5703125" style="1" bestFit="1" customWidth="1"/>
    <col min="8" max="8" width="13.140625" style="1" customWidth="1"/>
    <col min="9" max="9" width="10.28515625" style="1" customWidth="1"/>
    <col min="10" max="16384" width="11.42578125" style="1"/>
  </cols>
  <sheetData>
    <row r="1" spans="1:11" ht="13.5" thickBot="1" x14ac:dyDescent="0.3"/>
    <row r="2" spans="1:11" ht="21" customHeight="1" x14ac:dyDescent="0.25">
      <c r="A2" s="142" t="s">
        <v>170</v>
      </c>
      <c r="B2" s="143"/>
      <c r="C2" s="143"/>
      <c r="D2" s="143"/>
      <c r="E2" s="143"/>
      <c r="F2" s="143"/>
      <c r="G2" s="144"/>
      <c r="H2" s="41"/>
      <c r="I2" s="41"/>
      <c r="J2" s="41"/>
      <c r="K2" s="41"/>
    </row>
    <row r="3" spans="1:11" ht="21" customHeight="1" thickBot="1" x14ac:dyDescent="0.3">
      <c r="A3" s="145" t="s">
        <v>168</v>
      </c>
      <c r="B3" s="146"/>
      <c r="C3" s="146"/>
      <c r="D3" s="146"/>
      <c r="E3" s="146"/>
      <c r="F3" s="146"/>
      <c r="G3" s="147"/>
      <c r="H3" s="42"/>
      <c r="I3" s="42"/>
      <c r="J3" s="42"/>
      <c r="K3" s="42"/>
    </row>
    <row r="7" spans="1:11" ht="21" x14ac:dyDescent="0.25">
      <c r="A7" s="155" t="s">
        <v>20</v>
      </c>
      <c r="B7" s="155"/>
      <c r="C7" s="155"/>
      <c r="D7" s="155"/>
      <c r="E7" s="155"/>
      <c r="F7" s="155"/>
      <c r="G7" s="155"/>
      <c r="H7" s="21"/>
    </row>
    <row r="8" spans="1:11" ht="21" x14ac:dyDescent="0.25">
      <c r="A8" s="155" t="s">
        <v>21</v>
      </c>
      <c r="B8" s="155"/>
      <c r="C8" s="155"/>
      <c r="D8" s="155"/>
      <c r="E8" s="155"/>
      <c r="F8" s="155"/>
      <c r="G8" s="155"/>
      <c r="H8" s="21"/>
    </row>
    <row r="10" spans="1:11" ht="13.5" thickBot="1" x14ac:dyDescent="0.3"/>
    <row r="11" spans="1:11" ht="15.75" thickBot="1" x14ac:dyDescent="0.3">
      <c r="A11" s="9" t="s">
        <v>14</v>
      </c>
      <c r="B11" s="9" t="s">
        <v>13</v>
      </c>
      <c r="C11" s="9" t="s">
        <v>12</v>
      </c>
      <c r="D11" s="116" t="s">
        <v>161</v>
      </c>
      <c r="F11" s="17"/>
      <c r="G11" s="17"/>
      <c r="H11" s="8"/>
    </row>
    <row r="12" spans="1:11" ht="18.75" customHeight="1" thickTop="1" x14ac:dyDescent="0.25">
      <c r="A12" s="7" t="s">
        <v>11</v>
      </c>
      <c r="B12" s="44" t="s">
        <v>10</v>
      </c>
      <c r="C12" s="83">
        <v>337</v>
      </c>
      <c r="D12" s="152">
        <f>SUM(D24)</f>
        <v>637</v>
      </c>
      <c r="F12" s="19"/>
      <c r="H12" s="3"/>
    </row>
    <row r="13" spans="1:11" x14ac:dyDescent="0.25">
      <c r="A13" s="6" t="s">
        <v>9</v>
      </c>
      <c r="B13" s="6" t="s">
        <v>8</v>
      </c>
      <c r="C13" s="84">
        <v>0</v>
      </c>
      <c r="D13" s="153"/>
      <c r="F13" s="18"/>
      <c r="G13" s="18"/>
      <c r="H13" s="3"/>
    </row>
    <row r="14" spans="1:11" x14ac:dyDescent="0.25">
      <c r="A14" s="5" t="s">
        <v>7</v>
      </c>
      <c r="B14" s="5" t="s">
        <v>6</v>
      </c>
      <c r="C14" s="85">
        <v>147</v>
      </c>
      <c r="D14" s="153"/>
      <c r="F14" s="19"/>
    </row>
    <row r="15" spans="1:11" ht="38.25" x14ac:dyDescent="0.25">
      <c r="A15" s="4" t="s">
        <v>5</v>
      </c>
      <c r="B15" s="136" t="s">
        <v>165</v>
      </c>
      <c r="C15" s="86">
        <v>153</v>
      </c>
      <c r="D15" s="153"/>
      <c r="F15" s="18"/>
      <c r="G15" s="18"/>
      <c r="H15" s="3"/>
    </row>
    <row r="16" spans="1:11" x14ac:dyDescent="0.25">
      <c r="A16" s="2" t="s">
        <v>3</v>
      </c>
      <c r="B16" s="2" t="s">
        <v>2</v>
      </c>
      <c r="C16" s="87">
        <v>0</v>
      </c>
      <c r="D16" s="153"/>
    </row>
    <row r="17" spans="1:21" x14ac:dyDescent="0.25">
      <c r="A17" s="74" t="s">
        <v>1</v>
      </c>
      <c r="B17" s="74" t="s">
        <v>0</v>
      </c>
      <c r="C17" s="88">
        <v>0</v>
      </c>
      <c r="D17" s="153"/>
      <c r="F17" s="19"/>
    </row>
    <row r="18" spans="1:21" ht="39" thickBot="1" x14ac:dyDescent="0.3">
      <c r="A18" s="75" t="s">
        <v>77</v>
      </c>
      <c r="B18" s="76" t="s">
        <v>78</v>
      </c>
      <c r="C18" s="77">
        <v>0</v>
      </c>
      <c r="D18" s="154"/>
    </row>
    <row r="20" spans="1:21" s="10" customFormat="1" ht="25.5" customHeight="1" x14ac:dyDescent="0.25">
      <c r="A20" s="26"/>
      <c r="B20" s="26"/>
      <c r="C20" s="130" t="s">
        <v>17</v>
      </c>
      <c r="D20" s="130" t="s">
        <v>23</v>
      </c>
      <c r="E20" s="22"/>
      <c r="F20" s="130" t="s">
        <v>18</v>
      </c>
      <c r="G20" s="25" t="s">
        <v>19</v>
      </c>
      <c r="H20" s="23"/>
      <c r="I20" s="11"/>
      <c r="J20" s="13"/>
      <c r="K20" s="141"/>
      <c r="L20" s="141"/>
      <c r="M20" s="14"/>
      <c r="U20" s="10">
        <v>-1</v>
      </c>
    </row>
    <row r="21" spans="1:21" s="10" customFormat="1" ht="20.25" customHeight="1" x14ac:dyDescent="0.25">
      <c r="A21" s="156" t="s">
        <v>166</v>
      </c>
      <c r="B21" s="157"/>
      <c r="C21" s="35" t="s">
        <v>7</v>
      </c>
      <c r="D21" s="38">
        <v>147</v>
      </c>
      <c r="E21" s="11"/>
      <c r="F21" s="30"/>
      <c r="G21" s="27">
        <f>F21*1.2</f>
        <v>0</v>
      </c>
      <c r="H21" s="11"/>
      <c r="I21" s="11"/>
      <c r="J21" s="13"/>
      <c r="K21" s="129"/>
      <c r="L21" s="129"/>
      <c r="M21" s="14"/>
    </row>
    <row r="22" spans="1:21" s="10" customFormat="1" ht="20.25" customHeight="1" x14ac:dyDescent="0.25">
      <c r="A22" s="162"/>
      <c r="B22" s="148"/>
      <c r="C22" s="62" t="s">
        <v>5</v>
      </c>
      <c r="D22" s="63">
        <v>153</v>
      </c>
      <c r="E22" s="11"/>
      <c r="F22" s="64"/>
      <c r="G22" s="65"/>
      <c r="H22" s="11"/>
      <c r="I22" s="11"/>
      <c r="J22" s="13"/>
      <c r="K22" s="129"/>
      <c r="L22" s="129"/>
      <c r="M22" s="14"/>
    </row>
    <row r="23" spans="1:21" s="10" customFormat="1" ht="20.25" customHeight="1" thickBot="1" x14ac:dyDescent="0.3">
      <c r="A23" s="158"/>
      <c r="B23" s="159"/>
      <c r="C23" s="36" t="s">
        <v>11</v>
      </c>
      <c r="D23" s="39">
        <v>337</v>
      </c>
      <c r="E23" s="11"/>
      <c r="F23" s="31"/>
      <c r="G23" s="32">
        <f t="shared" ref="G23" si="0">F23*1.2</f>
        <v>0</v>
      </c>
      <c r="H23" s="11"/>
      <c r="I23" s="11"/>
      <c r="J23" s="13"/>
      <c r="K23" s="129"/>
      <c r="L23" s="129"/>
      <c r="M23" s="14"/>
    </row>
    <row r="24" spans="1:21" ht="16.5" thickTop="1" x14ac:dyDescent="0.25">
      <c r="A24" s="160" t="s">
        <v>22</v>
      </c>
      <c r="B24" s="161"/>
      <c r="C24" s="43"/>
      <c r="D24" s="40">
        <f>SUM(D20:D23)</f>
        <v>637</v>
      </c>
      <c r="E24" s="28"/>
      <c r="F24" s="33">
        <f>SUM(F20:F23)</f>
        <v>0</v>
      </c>
      <c r="G24" s="33">
        <f>SUM(G20:G23)</f>
        <v>0</v>
      </c>
      <c r="H24" s="16"/>
      <c r="I24" s="16"/>
      <c r="J24" s="16"/>
      <c r="K24" s="16"/>
      <c r="L24" s="16"/>
      <c r="M24" s="16"/>
    </row>
    <row r="25" spans="1:21" x14ac:dyDescent="0.25">
      <c r="A25" s="15"/>
      <c r="B25" s="15"/>
      <c r="C25" s="28"/>
      <c r="D25" s="28"/>
      <c r="E25" s="28"/>
      <c r="F25" s="29"/>
      <c r="G25" s="29"/>
      <c r="H25" s="16"/>
      <c r="I25" s="16"/>
      <c r="J25" s="16"/>
      <c r="K25" s="16"/>
      <c r="L25" s="16"/>
      <c r="M25" s="16"/>
    </row>
  </sheetData>
  <mergeCells count="8">
    <mergeCell ref="K20:L20"/>
    <mergeCell ref="A21:B23"/>
    <mergeCell ref="A24:B24"/>
    <mergeCell ref="A2:G2"/>
    <mergeCell ref="A3:G3"/>
    <mergeCell ref="A7:G7"/>
    <mergeCell ref="A8:G8"/>
    <mergeCell ref="D12:D18"/>
  </mergeCells>
  <pageMargins left="0.25" right="0.25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7"/>
  <sheetViews>
    <sheetView showGridLines="0" zoomScale="115" zoomScaleNormal="115" workbookViewId="0">
      <selection activeCell="A2" sqref="A2:G2"/>
    </sheetView>
  </sheetViews>
  <sheetFormatPr baseColWidth="10" defaultColWidth="11.42578125" defaultRowHeight="12.75" x14ac:dyDescent="0.25"/>
  <cols>
    <col min="1" max="1" width="7.140625" style="1" customWidth="1"/>
    <col min="2" max="2" width="26" style="1" customWidth="1"/>
    <col min="3" max="3" width="14.42578125" style="1" customWidth="1"/>
    <col min="4" max="4" width="12.85546875" style="1" customWidth="1"/>
    <col min="5" max="5" width="2.42578125" style="1" customWidth="1"/>
    <col min="6" max="6" width="18.42578125" style="1" customWidth="1"/>
    <col min="7" max="7" width="17.5703125" style="1" bestFit="1" customWidth="1"/>
    <col min="8" max="8" width="13.140625" style="1" customWidth="1"/>
    <col min="9" max="9" width="10.28515625" style="1" customWidth="1"/>
    <col min="10" max="16384" width="11.42578125" style="1"/>
  </cols>
  <sheetData>
    <row r="1" spans="1:11" ht="13.5" thickBot="1" x14ac:dyDescent="0.3"/>
    <row r="2" spans="1:11" ht="21" customHeight="1" x14ac:dyDescent="0.25">
      <c r="A2" s="142" t="s">
        <v>170</v>
      </c>
      <c r="B2" s="143"/>
      <c r="C2" s="143"/>
      <c r="D2" s="143"/>
      <c r="E2" s="143"/>
      <c r="F2" s="143"/>
      <c r="G2" s="144"/>
      <c r="H2" s="41"/>
      <c r="I2" s="41"/>
      <c r="J2" s="41"/>
      <c r="K2" s="41"/>
    </row>
    <row r="3" spans="1:11" ht="21" customHeight="1" thickBot="1" x14ac:dyDescent="0.3">
      <c r="A3" s="145" t="s">
        <v>26</v>
      </c>
      <c r="B3" s="146"/>
      <c r="C3" s="146"/>
      <c r="D3" s="146"/>
      <c r="E3" s="146"/>
      <c r="F3" s="146"/>
      <c r="G3" s="147"/>
      <c r="H3" s="42"/>
      <c r="I3" s="42"/>
      <c r="J3" s="42"/>
      <c r="K3" s="42"/>
    </row>
    <row r="7" spans="1:11" ht="21" x14ac:dyDescent="0.25">
      <c r="A7" s="155" t="s">
        <v>20</v>
      </c>
      <c r="B7" s="155"/>
      <c r="C7" s="155"/>
      <c r="D7" s="155"/>
      <c r="E7" s="155"/>
      <c r="F7" s="155"/>
      <c r="G7" s="155"/>
      <c r="H7" s="21"/>
    </row>
    <row r="8" spans="1:11" ht="21" x14ac:dyDescent="0.25">
      <c r="A8" s="155" t="s">
        <v>21</v>
      </c>
      <c r="B8" s="155"/>
      <c r="C8" s="155"/>
      <c r="D8" s="155"/>
      <c r="E8" s="155"/>
      <c r="F8" s="155"/>
      <c r="G8" s="155"/>
      <c r="H8" s="21"/>
    </row>
    <row r="10" spans="1:11" ht="13.5" thickBot="1" x14ac:dyDescent="0.3"/>
    <row r="11" spans="1:11" ht="15.75" thickBot="1" x14ac:dyDescent="0.3">
      <c r="A11" s="9" t="s">
        <v>14</v>
      </c>
      <c r="B11" s="9" t="s">
        <v>13</v>
      </c>
      <c r="C11" s="82" t="s">
        <v>12</v>
      </c>
      <c r="D11" s="116" t="s">
        <v>161</v>
      </c>
      <c r="F11" s="17"/>
      <c r="G11" s="17"/>
      <c r="H11" s="8"/>
    </row>
    <row r="12" spans="1:11" ht="18.75" customHeight="1" thickTop="1" x14ac:dyDescent="0.25">
      <c r="A12" s="7" t="s">
        <v>11</v>
      </c>
      <c r="B12" s="44" t="s">
        <v>10</v>
      </c>
      <c r="C12" s="83">
        <f>SUMIF($C$21:C$530,$A$12,$D$21:$D$530)</f>
        <v>1486.28</v>
      </c>
      <c r="D12" s="152">
        <f>SUM(D24+D28+D34+D40+D46+D51+D57+D62+D69+D74+D79+D86+D92+D97)</f>
        <v>2179.4</v>
      </c>
      <c r="F12" s="19"/>
      <c r="H12" s="3"/>
    </row>
    <row r="13" spans="1:11" x14ac:dyDescent="0.25">
      <c r="A13" s="6" t="s">
        <v>9</v>
      </c>
      <c r="B13" s="6" t="s">
        <v>8</v>
      </c>
      <c r="C13" s="84">
        <f>SUMIF($C$21:C$530,$A$13,$D$21:$D$530)</f>
        <v>0</v>
      </c>
      <c r="D13" s="153"/>
      <c r="F13" s="18"/>
      <c r="G13" s="18"/>
      <c r="H13" s="3"/>
    </row>
    <row r="14" spans="1:11" x14ac:dyDescent="0.25">
      <c r="A14" s="5" t="s">
        <v>7</v>
      </c>
      <c r="B14" s="5" t="s">
        <v>6</v>
      </c>
      <c r="C14" s="85">
        <f>SUMIF($C$21:C$530,$A$14,$D$21:$D$530)</f>
        <v>499.59999999999997</v>
      </c>
      <c r="D14" s="153"/>
      <c r="F14" s="19"/>
    </row>
    <row r="15" spans="1:11" x14ac:dyDescent="0.25">
      <c r="A15" s="4" t="s">
        <v>5</v>
      </c>
      <c r="B15" s="4" t="s">
        <v>4</v>
      </c>
      <c r="C15" s="86">
        <f>SUMIF($C$21:C$530,$A$15,$D$21:$D$530)</f>
        <v>60.040000000000006</v>
      </c>
      <c r="D15" s="153"/>
      <c r="F15" s="18"/>
      <c r="G15" s="18"/>
      <c r="H15" s="3"/>
    </row>
    <row r="16" spans="1:11" x14ac:dyDescent="0.25">
      <c r="A16" s="2" t="s">
        <v>3</v>
      </c>
      <c r="B16" s="2" t="s">
        <v>2</v>
      </c>
      <c r="C16" s="87">
        <f>SUMIF($C$21:C$530,$A$16,$D$21:$D$530)</f>
        <v>0</v>
      </c>
      <c r="D16" s="153"/>
    </row>
    <row r="17" spans="1:21" x14ac:dyDescent="0.25">
      <c r="A17" s="74" t="s">
        <v>1</v>
      </c>
      <c r="B17" s="74" t="s">
        <v>0</v>
      </c>
      <c r="C17" s="88">
        <f>SUMIF($C$37:C$530,$A$17,$D$37:$D$530)</f>
        <v>0</v>
      </c>
      <c r="D17" s="153"/>
      <c r="F17" s="19"/>
    </row>
    <row r="18" spans="1:21" ht="39" thickBot="1" x14ac:dyDescent="0.3">
      <c r="A18" s="75" t="s">
        <v>77</v>
      </c>
      <c r="B18" s="76" t="s">
        <v>78</v>
      </c>
      <c r="C18" s="77">
        <f>SUMIF($C$21:C$530,$A$18,$D$21:$D$530)</f>
        <v>133.48000000000002</v>
      </c>
      <c r="D18" s="154"/>
      <c r="F18" s="19"/>
    </row>
    <row r="20" spans="1:21" s="10" customFormat="1" ht="25.5" customHeight="1" x14ac:dyDescent="0.25">
      <c r="A20" s="26"/>
      <c r="B20" s="26"/>
      <c r="C20" s="24" t="s">
        <v>17</v>
      </c>
      <c r="D20" s="24" t="s">
        <v>23</v>
      </c>
      <c r="E20" s="22"/>
      <c r="F20" s="24" t="s">
        <v>18</v>
      </c>
      <c r="G20" s="25" t="s">
        <v>19</v>
      </c>
      <c r="H20" s="23"/>
      <c r="I20" s="11"/>
      <c r="J20" s="13"/>
      <c r="K20" s="141"/>
      <c r="L20" s="141"/>
      <c r="M20" s="14"/>
      <c r="U20" s="10">
        <v>-1</v>
      </c>
    </row>
    <row r="21" spans="1:21" s="10" customFormat="1" ht="20.25" customHeight="1" x14ac:dyDescent="0.25">
      <c r="A21" s="148" t="s">
        <v>79</v>
      </c>
      <c r="B21" s="149"/>
      <c r="C21" s="35" t="s">
        <v>7</v>
      </c>
      <c r="D21" s="38">
        <v>64.91</v>
      </c>
      <c r="E21" s="11"/>
      <c r="F21" s="30"/>
      <c r="G21" s="27">
        <f>F21*1.2</f>
        <v>0</v>
      </c>
      <c r="H21" s="11"/>
      <c r="I21" s="11"/>
      <c r="J21" s="13"/>
      <c r="K21" s="72"/>
      <c r="L21" s="72"/>
      <c r="M21" s="14"/>
    </row>
    <row r="22" spans="1:21" s="10" customFormat="1" ht="20.25" customHeight="1" x14ac:dyDescent="0.25">
      <c r="A22" s="148"/>
      <c r="B22" s="149"/>
      <c r="C22" s="62" t="s">
        <v>5</v>
      </c>
      <c r="D22" s="63">
        <v>28.85</v>
      </c>
      <c r="E22" s="11"/>
      <c r="F22" s="64"/>
      <c r="G22" s="27">
        <f>F22*1.2</f>
        <v>0</v>
      </c>
      <c r="H22" s="11"/>
      <c r="I22" s="11"/>
      <c r="J22" s="13"/>
      <c r="K22" s="72"/>
      <c r="L22" s="72"/>
      <c r="M22" s="14"/>
    </row>
    <row r="23" spans="1:21" s="10" customFormat="1" ht="20.25" customHeight="1" thickBot="1" x14ac:dyDescent="0.3">
      <c r="A23" s="150"/>
      <c r="B23" s="151"/>
      <c r="C23" s="36" t="s">
        <v>11</v>
      </c>
      <c r="D23" s="39">
        <v>170.35</v>
      </c>
      <c r="E23" s="11"/>
      <c r="F23" s="31"/>
      <c r="G23" s="32">
        <f t="shared" ref="G23" si="0">F23*1.2</f>
        <v>0</v>
      </c>
      <c r="H23" s="11"/>
      <c r="I23" s="11"/>
      <c r="J23" s="13"/>
      <c r="K23" s="72"/>
      <c r="L23" s="72"/>
      <c r="M23" s="14"/>
    </row>
    <row r="24" spans="1:21" ht="16.5" customHeight="1" thickTop="1" x14ac:dyDescent="0.25">
      <c r="A24" s="160" t="s">
        <v>22</v>
      </c>
      <c r="B24" s="161"/>
      <c r="C24" s="43"/>
      <c r="D24" s="40">
        <f>SUM(D21:D23)</f>
        <v>264.11</v>
      </c>
      <c r="E24" s="28"/>
      <c r="F24" s="33">
        <f>SUM(F21:F23)</f>
        <v>0</v>
      </c>
      <c r="G24" s="33">
        <f>SUM(G21:G23)</f>
        <v>0</v>
      </c>
      <c r="H24" s="16"/>
      <c r="I24" s="16"/>
      <c r="J24" s="16"/>
      <c r="K24" s="16"/>
      <c r="L24" s="16"/>
      <c r="M24" s="16"/>
    </row>
    <row r="26" spans="1:21" s="10" customFormat="1" ht="25.5" customHeight="1" x14ac:dyDescent="0.25">
      <c r="A26" s="26"/>
      <c r="B26" s="26"/>
      <c r="C26" s="24" t="s">
        <v>17</v>
      </c>
      <c r="D26" s="24" t="s">
        <v>23</v>
      </c>
      <c r="E26" s="22"/>
      <c r="F26" s="24" t="s">
        <v>18</v>
      </c>
      <c r="G26" s="25" t="s">
        <v>19</v>
      </c>
      <c r="H26" s="23"/>
      <c r="I26" s="11"/>
      <c r="J26" s="13"/>
      <c r="K26" s="141"/>
      <c r="L26" s="141"/>
      <c r="M26" s="14"/>
      <c r="U26" s="10">
        <v>-1</v>
      </c>
    </row>
    <row r="27" spans="1:21" s="10" customFormat="1" ht="20.25" customHeight="1" thickBot="1" x14ac:dyDescent="0.3">
      <c r="A27" s="148" t="s">
        <v>80</v>
      </c>
      <c r="B27" s="149"/>
      <c r="C27" s="35" t="s">
        <v>7</v>
      </c>
      <c r="D27" s="38">
        <v>17</v>
      </c>
      <c r="E27" s="11"/>
      <c r="F27" s="30"/>
      <c r="G27" s="27">
        <f>F27*1.2</f>
        <v>0</v>
      </c>
      <c r="H27" s="11"/>
      <c r="I27" s="11"/>
      <c r="J27" s="13"/>
      <c r="K27" s="72"/>
      <c r="L27" s="72"/>
      <c r="M27" s="14"/>
    </row>
    <row r="28" spans="1:21" ht="16.5" customHeight="1" thickTop="1" x14ac:dyDescent="0.25">
      <c r="A28" s="160" t="s">
        <v>22</v>
      </c>
      <c r="B28" s="161"/>
      <c r="C28" s="43"/>
      <c r="D28" s="40">
        <f>SUM(D27:D27)</f>
        <v>17</v>
      </c>
      <c r="E28" s="28"/>
      <c r="F28" s="33">
        <f>SUM(F27:F27)</f>
        <v>0</v>
      </c>
      <c r="G28" s="33">
        <f>SUM(G27:G27)</f>
        <v>0</v>
      </c>
      <c r="H28" s="16"/>
      <c r="I28" s="16"/>
      <c r="J28" s="16"/>
      <c r="K28" s="16"/>
      <c r="L28" s="16"/>
      <c r="M28" s="16"/>
    </row>
    <row r="30" spans="1:21" s="10" customFormat="1" ht="25.5" customHeight="1" x14ac:dyDescent="0.25">
      <c r="A30" s="26"/>
      <c r="B30" s="26"/>
      <c r="C30" s="24" t="s">
        <v>17</v>
      </c>
      <c r="D30" s="24" t="s">
        <v>23</v>
      </c>
      <c r="E30" s="22"/>
      <c r="F30" s="24" t="s">
        <v>18</v>
      </c>
      <c r="G30" s="25" t="s">
        <v>19</v>
      </c>
      <c r="H30" s="23"/>
      <c r="I30" s="11"/>
      <c r="J30" s="13"/>
      <c r="K30" s="141"/>
      <c r="L30" s="141"/>
      <c r="M30" s="14"/>
      <c r="U30" s="10">
        <v>-1</v>
      </c>
    </row>
    <row r="31" spans="1:21" s="10" customFormat="1" ht="20.25" customHeight="1" x14ac:dyDescent="0.25">
      <c r="A31" s="148" t="s">
        <v>81</v>
      </c>
      <c r="B31" s="149"/>
      <c r="C31" s="35" t="s">
        <v>7</v>
      </c>
      <c r="D31" s="38">
        <v>7.8</v>
      </c>
      <c r="E31" s="11"/>
      <c r="F31" s="30"/>
      <c r="G31" s="27">
        <f>F31*1.2</f>
        <v>0</v>
      </c>
      <c r="H31" s="11"/>
      <c r="I31" s="11"/>
      <c r="J31" s="13"/>
      <c r="K31" s="72"/>
      <c r="L31" s="72"/>
      <c r="M31" s="14"/>
    </row>
    <row r="32" spans="1:21" s="10" customFormat="1" ht="20.25" customHeight="1" x14ac:dyDescent="0.25">
      <c r="A32" s="148"/>
      <c r="B32" s="149"/>
      <c r="C32" s="62" t="s">
        <v>5</v>
      </c>
      <c r="D32" s="63">
        <v>2.77</v>
      </c>
      <c r="E32" s="11"/>
      <c r="F32" s="64"/>
      <c r="G32" s="27">
        <f>F32*1.2</f>
        <v>0</v>
      </c>
      <c r="H32" s="11"/>
      <c r="I32" s="11"/>
      <c r="J32" s="13"/>
      <c r="K32" s="72"/>
      <c r="L32" s="72"/>
      <c r="M32" s="14"/>
    </row>
    <row r="33" spans="1:21" s="10" customFormat="1" ht="20.25" customHeight="1" thickBot="1" x14ac:dyDescent="0.3">
      <c r="A33" s="150"/>
      <c r="B33" s="151"/>
      <c r="C33" s="36" t="s">
        <v>11</v>
      </c>
      <c r="D33" s="39">
        <v>55.17</v>
      </c>
      <c r="E33" s="11"/>
      <c r="F33" s="31"/>
      <c r="G33" s="32">
        <f t="shared" ref="G33" si="1">F33*1.2</f>
        <v>0</v>
      </c>
      <c r="H33" s="11"/>
      <c r="I33" s="11"/>
      <c r="J33" s="13"/>
      <c r="K33" s="72"/>
      <c r="L33" s="72"/>
      <c r="M33" s="14"/>
    </row>
    <row r="34" spans="1:21" ht="16.5" customHeight="1" thickTop="1" x14ac:dyDescent="0.25">
      <c r="A34" s="160" t="s">
        <v>22</v>
      </c>
      <c r="B34" s="161"/>
      <c r="C34" s="43"/>
      <c r="D34" s="40">
        <f>SUM(D31:D33)</f>
        <v>65.740000000000009</v>
      </c>
      <c r="E34" s="28"/>
      <c r="F34" s="33">
        <f>SUM(F31:F33)</f>
        <v>0</v>
      </c>
      <c r="G34" s="33">
        <f>SUM(G31:G33)</f>
        <v>0</v>
      </c>
      <c r="H34" s="16"/>
      <c r="I34" s="16"/>
      <c r="J34" s="16"/>
      <c r="K34" s="16"/>
      <c r="L34" s="16"/>
      <c r="M34" s="16"/>
    </row>
    <row r="36" spans="1:21" s="10" customFormat="1" ht="25.5" customHeight="1" x14ac:dyDescent="0.25">
      <c r="A36" s="26"/>
      <c r="B36" s="26"/>
      <c r="C36" s="24" t="s">
        <v>17</v>
      </c>
      <c r="D36" s="24" t="s">
        <v>23</v>
      </c>
      <c r="E36" s="22"/>
      <c r="F36" s="24" t="s">
        <v>18</v>
      </c>
      <c r="G36" s="25" t="s">
        <v>19</v>
      </c>
      <c r="H36" s="23"/>
      <c r="I36" s="11"/>
      <c r="J36" s="13"/>
      <c r="K36" s="141"/>
      <c r="L36" s="141"/>
      <c r="M36" s="14"/>
      <c r="U36" s="10">
        <v>-1</v>
      </c>
    </row>
    <row r="37" spans="1:21" s="10" customFormat="1" ht="20.25" customHeight="1" x14ac:dyDescent="0.25">
      <c r="A37" s="148" t="s">
        <v>15</v>
      </c>
      <c r="B37" s="149"/>
      <c r="C37" s="35" t="s">
        <v>7</v>
      </c>
      <c r="D37" s="38">
        <v>36.99</v>
      </c>
      <c r="E37" s="11"/>
      <c r="F37" s="30"/>
      <c r="G37" s="27">
        <f>F37*1.2</f>
        <v>0</v>
      </c>
      <c r="H37" s="11"/>
      <c r="I37" s="11"/>
      <c r="J37" s="13"/>
      <c r="K37" s="72"/>
      <c r="L37" s="72"/>
      <c r="M37" s="14"/>
    </row>
    <row r="38" spans="1:21" s="10" customFormat="1" ht="20.25" customHeight="1" x14ac:dyDescent="0.25">
      <c r="A38" s="148"/>
      <c r="B38" s="149"/>
      <c r="C38" s="62" t="s">
        <v>5</v>
      </c>
      <c r="D38" s="63">
        <v>5.52</v>
      </c>
      <c r="E38" s="11"/>
      <c r="F38" s="64"/>
      <c r="G38" s="27">
        <f>F38*1.2</f>
        <v>0</v>
      </c>
      <c r="H38" s="11"/>
      <c r="I38" s="11"/>
      <c r="J38" s="13"/>
      <c r="K38" s="72"/>
      <c r="L38" s="72"/>
      <c r="M38" s="14"/>
    </row>
    <row r="39" spans="1:21" s="10" customFormat="1" ht="20.25" customHeight="1" thickBot="1" x14ac:dyDescent="0.3">
      <c r="A39" s="150"/>
      <c r="B39" s="151"/>
      <c r="C39" s="36" t="s">
        <v>11</v>
      </c>
      <c r="D39" s="39">
        <v>138.41999999999999</v>
      </c>
      <c r="E39" s="11"/>
      <c r="F39" s="31"/>
      <c r="G39" s="32">
        <f t="shared" ref="G39" si="2">F39*1.2</f>
        <v>0</v>
      </c>
      <c r="H39" s="11"/>
      <c r="I39" s="11"/>
      <c r="J39" s="13"/>
      <c r="K39" s="72"/>
      <c r="L39" s="72"/>
      <c r="M39" s="14"/>
    </row>
    <row r="40" spans="1:21" ht="16.5" customHeight="1" thickTop="1" x14ac:dyDescent="0.25">
      <c r="A40" s="160" t="s">
        <v>22</v>
      </c>
      <c r="B40" s="161"/>
      <c r="C40" s="43"/>
      <c r="D40" s="40">
        <f>SUM(D37:D39)</f>
        <v>180.93</v>
      </c>
      <c r="E40" s="28"/>
      <c r="F40" s="33">
        <f>SUM(F37:F39)</f>
        <v>0</v>
      </c>
      <c r="G40" s="33">
        <f>SUM(G37:G39)</f>
        <v>0</v>
      </c>
      <c r="H40" s="16"/>
      <c r="I40" s="16"/>
      <c r="J40" s="16"/>
      <c r="K40" s="16"/>
      <c r="L40" s="16"/>
      <c r="M40" s="16"/>
    </row>
    <row r="41" spans="1:21" x14ac:dyDescent="0.25">
      <c r="A41" s="15"/>
      <c r="B41" s="15"/>
      <c r="C41" s="28"/>
      <c r="D41" s="28"/>
      <c r="E41" s="28"/>
      <c r="F41" s="29"/>
      <c r="G41" s="29"/>
      <c r="H41" s="16"/>
      <c r="I41" s="16"/>
      <c r="J41" s="16"/>
      <c r="K41" s="16"/>
      <c r="L41" s="16"/>
      <c r="M41" s="16"/>
    </row>
    <row r="42" spans="1:21" s="10" customFormat="1" ht="25.5" customHeight="1" x14ac:dyDescent="0.25">
      <c r="A42" s="26"/>
      <c r="B42" s="26"/>
      <c r="C42" s="24" t="s">
        <v>17</v>
      </c>
      <c r="D42" s="24" t="s">
        <v>23</v>
      </c>
      <c r="E42" s="22"/>
      <c r="F42" s="24" t="s">
        <v>18</v>
      </c>
      <c r="G42" s="25" t="s">
        <v>19</v>
      </c>
      <c r="H42" s="23"/>
      <c r="I42" s="11"/>
      <c r="J42" s="13"/>
      <c r="K42" s="141"/>
      <c r="L42" s="141"/>
      <c r="M42" s="14"/>
      <c r="U42" s="10">
        <v>-1</v>
      </c>
    </row>
    <row r="43" spans="1:21" s="10" customFormat="1" ht="20.25" customHeight="1" x14ac:dyDescent="0.25">
      <c r="A43" s="156" t="s">
        <v>16</v>
      </c>
      <c r="B43" s="157"/>
      <c r="C43" s="35" t="s">
        <v>7</v>
      </c>
      <c r="D43" s="38">
        <v>53.58</v>
      </c>
      <c r="E43" s="11"/>
      <c r="F43" s="30"/>
      <c r="G43" s="27">
        <f>F43*1.2</f>
        <v>0</v>
      </c>
      <c r="H43" s="11"/>
      <c r="I43" s="11"/>
      <c r="J43" s="13"/>
      <c r="K43" s="20"/>
      <c r="L43" s="20"/>
      <c r="M43" s="14"/>
    </row>
    <row r="44" spans="1:21" s="10" customFormat="1" ht="20.25" customHeight="1" x14ac:dyDescent="0.25">
      <c r="A44" s="162"/>
      <c r="B44" s="148"/>
      <c r="C44" s="35" t="s">
        <v>5</v>
      </c>
      <c r="D44" s="38">
        <v>4.2300000000000004</v>
      </c>
      <c r="E44" s="11"/>
      <c r="F44" s="30"/>
      <c r="G44" s="27">
        <f t="shared" ref="G44:G45" si="3">F44*1.2</f>
        <v>0</v>
      </c>
      <c r="H44" s="11"/>
      <c r="I44" s="11"/>
      <c r="J44" s="13"/>
      <c r="K44" s="72"/>
      <c r="L44" s="72"/>
      <c r="M44" s="14"/>
    </row>
    <row r="45" spans="1:21" s="10" customFormat="1" ht="20.25" customHeight="1" thickBot="1" x14ac:dyDescent="0.3">
      <c r="A45" s="158"/>
      <c r="B45" s="159"/>
      <c r="C45" s="35" t="s">
        <v>11</v>
      </c>
      <c r="D45" s="38">
        <v>116.96</v>
      </c>
      <c r="E45" s="11"/>
      <c r="F45" s="30"/>
      <c r="G45" s="27">
        <f t="shared" si="3"/>
        <v>0</v>
      </c>
      <c r="H45" s="11"/>
      <c r="I45" s="11"/>
      <c r="J45" s="13"/>
      <c r="K45" s="20"/>
      <c r="L45" s="20"/>
      <c r="M45" s="14"/>
    </row>
    <row r="46" spans="1:21" ht="16.5" thickTop="1" x14ac:dyDescent="0.25">
      <c r="A46" s="160" t="s">
        <v>22</v>
      </c>
      <c r="B46" s="161"/>
      <c r="C46" s="43"/>
      <c r="D46" s="40">
        <f>SUM(D43:D45)</f>
        <v>174.76999999999998</v>
      </c>
      <c r="E46" s="28"/>
      <c r="F46" s="33">
        <f>SUM(F43:F45)</f>
        <v>0</v>
      </c>
      <c r="G46" s="33">
        <f>SUM(G43:G45)</f>
        <v>0</v>
      </c>
      <c r="H46" s="16"/>
      <c r="I46" s="16"/>
      <c r="J46" s="16"/>
      <c r="K46" s="16"/>
      <c r="L46" s="16"/>
      <c r="M46" s="16"/>
    </row>
    <row r="47" spans="1:21" ht="15.75" x14ac:dyDescent="0.25">
      <c r="A47" s="22"/>
      <c r="B47" s="22"/>
      <c r="C47" s="22"/>
      <c r="D47" s="37"/>
      <c r="E47" s="28"/>
      <c r="F47" s="29"/>
      <c r="G47" s="29"/>
      <c r="H47" s="16"/>
      <c r="I47" s="16"/>
      <c r="J47" s="16"/>
      <c r="K47" s="16"/>
      <c r="L47" s="16"/>
      <c r="M47" s="16"/>
    </row>
    <row r="48" spans="1:21" s="10" customFormat="1" ht="25.5" customHeight="1" x14ac:dyDescent="0.25">
      <c r="A48" s="26"/>
      <c r="B48" s="26"/>
      <c r="C48" s="24" t="s">
        <v>17</v>
      </c>
      <c r="D48" s="24" t="s">
        <v>23</v>
      </c>
      <c r="E48" s="22"/>
      <c r="F48" s="24" t="s">
        <v>18</v>
      </c>
      <c r="G48" s="25" t="s">
        <v>19</v>
      </c>
      <c r="H48" s="23"/>
      <c r="I48" s="11"/>
      <c r="J48" s="13"/>
      <c r="K48" s="141"/>
      <c r="L48" s="141"/>
      <c r="M48" s="14"/>
      <c r="U48" s="10">
        <v>-1</v>
      </c>
    </row>
    <row r="49" spans="1:21" s="10" customFormat="1" ht="20.25" customHeight="1" x14ac:dyDescent="0.25">
      <c r="A49" s="156" t="s">
        <v>82</v>
      </c>
      <c r="B49" s="157"/>
      <c r="C49" s="35" t="s">
        <v>7</v>
      </c>
      <c r="D49" s="38">
        <v>40.06</v>
      </c>
      <c r="E49" s="11"/>
      <c r="F49" s="30"/>
      <c r="G49" s="27">
        <f>F49*1.2</f>
        <v>0</v>
      </c>
      <c r="H49" s="11"/>
      <c r="I49" s="11"/>
      <c r="J49" s="13"/>
      <c r="K49" s="20"/>
      <c r="L49" s="20"/>
      <c r="M49" s="14"/>
    </row>
    <row r="50" spans="1:21" s="10" customFormat="1" ht="20.25" customHeight="1" thickBot="1" x14ac:dyDescent="0.3">
      <c r="A50" s="158"/>
      <c r="B50" s="159"/>
      <c r="C50" s="36" t="s">
        <v>11</v>
      </c>
      <c r="D50" s="39">
        <v>167.57</v>
      </c>
      <c r="E50" s="11"/>
      <c r="F50" s="31"/>
      <c r="G50" s="32">
        <f t="shared" ref="G50" si="4">F50*1.2</f>
        <v>0</v>
      </c>
      <c r="H50" s="11"/>
      <c r="I50" s="11"/>
      <c r="J50" s="13"/>
      <c r="K50" s="20"/>
      <c r="L50" s="20"/>
      <c r="M50" s="14"/>
    </row>
    <row r="51" spans="1:21" ht="16.5" thickTop="1" x14ac:dyDescent="0.25">
      <c r="A51" s="160" t="s">
        <v>22</v>
      </c>
      <c r="B51" s="161"/>
      <c r="C51" s="43"/>
      <c r="D51" s="40">
        <f>SUM(D49:D50)</f>
        <v>207.63</v>
      </c>
      <c r="E51" s="28"/>
      <c r="F51" s="33">
        <f>SUM(F49:F50)</f>
        <v>0</v>
      </c>
      <c r="G51" s="33">
        <f>SUM(G49:G50)</f>
        <v>0</v>
      </c>
      <c r="H51" s="16"/>
      <c r="I51" s="16"/>
      <c r="J51" s="16"/>
      <c r="K51" s="16"/>
      <c r="L51" s="16"/>
      <c r="M51" s="16"/>
    </row>
    <row r="52" spans="1:21" ht="15.75" x14ac:dyDescent="0.25">
      <c r="A52" s="22"/>
      <c r="B52" s="22"/>
      <c r="C52" s="22"/>
      <c r="D52" s="37"/>
      <c r="E52" s="28"/>
      <c r="F52" s="29"/>
      <c r="G52" s="29"/>
      <c r="H52" s="16"/>
      <c r="I52" s="16"/>
      <c r="J52" s="16"/>
      <c r="K52" s="16"/>
      <c r="L52" s="16"/>
      <c r="M52" s="16"/>
    </row>
    <row r="53" spans="1:21" s="10" customFormat="1" ht="25.5" customHeight="1" x14ac:dyDescent="0.25">
      <c r="A53" s="26"/>
      <c r="B53" s="26"/>
      <c r="C53" s="24" t="s">
        <v>17</v>
      </c>
      <c r="D53" s="24" t="s">
        <v>23</v>
      </c>
      <c r="E53" s="22"/>
      <c r="F53" s="24" t="s">
        <v>18</v>
      </c>
      <c r="G53" s="25" t="s">
        <v>19</v>
      </c>
      <c r="H53" s="23"/>
      <c r="I53" s="11"/>
      <c r="J53" s="13"/>
      <c r="K53" s="141"/>
      <c r="L53" s="141"/>
      <c r="M53" s="14"/>
      <c r="U53" s="10">
        <v>-1</v>
      </c>
    </row>
    <row r="54" spans="1:21" s="10" customFormat="1" ht="20.25" customHeight="1" x14ac:dyDescent="0.25">
      <c r="A54" s="156" t="s">
        <v>24</v>
      </c>
      <c r="B54" s="157"/>
      <c r="C54" s="35" t="s">
        <v>7</v>
      </c>
      <c r="D54" s="38">
        <v>25.58</v>
      </c>
      <c r="E54" s="11"/>
      <c r="F54" s="30"/>
      <c r="G54" s="27">
        <f>F54*1.2</f>
        <v>0</v>
      </c>
      <c r="H54" s="11"/>
      <c r="I54" s="11"/>
      <c r="J54" s="13"/>
      <c r="K54" s="20"/>
      <c r="L54" s="20"/>
      <c r="M54" s="14"/>
    </row>
    <row r="55" spans="1:21" s="10" customFormat="1" ht="20.25" customHeight="1" x14ac:dyDescent="0.25">
      <c r="A55" s="162"/>
      <c r="B55" s="148"/>
      <c r="C55" s="35" t="s">
        <v>5</v>
      </c>
      <c r="D55" s="38">
        <v>4.9000000000000004</v>
      </c>
      <c r="E55" s="11"/>
      <c r="F55" s="64"/>
      <c r="G55" s="65"/>
      <c r="H55" s="11"/>
      <c r="I55" s="11"/>
      <c r="J55" s="13"/>
      <c r="K55" s="72"/>
      <c r="L55" s="72"/>
      <c r="M55" s="14"/>
    </row>
    <row r="56" spans="1:21" s="10" customFormat="1" ht="20.25" customHeight="1" thickBot="1" x14ac:dyDescent="0.3">
      <c r="A56" s="158"/>
      <c r="B56" s="159"/>
      <c r="C56" s="36" t="s">
        <v>11</v>
      </c>
      <c r="D56" s="39">
        <v>125.3</v>
      </c>
      <c r="E56" s="11"/>
      <c r="F56" s="31"/>
      <c r="G56" s="32">
        <f t="shared" ref="G56" si="5">F56*1.2</f>
        <v>0</v>
      </c>
      <c r="H56" s="11"/>
      <c r="I56" s="11"/>
      <c r="J56" s="13"/>
      <c r="K56" s="20"/>
      <c r="L56" s="20"/>
      <c r="M56" s="14"/>
    </row>
    <row r="57" spans="1:21" ht="16.5" thickTop="1" x14ac:dyDescent="0.25">
      <c r="A57" s="160" t="s">
        <v>22</v>
      </c>
      <c r="B57" s="161"/>
      <c r="C57" s="43"/>
      <c r="D57" s="40">
        <f>SUM(D54:D56)</f>
        <v>155.78</v>
      </c>
      <c r="E57" s="28"/>
      <c r="F57" s="33">
        <f>SUM(F54:F56)</f>
        <v>0</v>
      </c>
      <c r="G57" s="33">
        <f>SUM(G54:G56)</f>
        <v>0</v>
      </c>
      <c r="H57" s="16"/>
      <c r="I57" s="16"/>
      <c r="J57" s="16"/>
      <c r="K57" s="16"/>
      <c r="L57" s="16"/>
      <c r="M57" s="16"/>
    </row>
    <row r="58" spans="1:21" ht="15.75" x14ac:dyDescent="0.25">
      <c r="A58" s="22"/>
      <c r="B58" s="22"/>
      <c r="C58" s="22"/>
      <c r="D58" s="37"/>
      <c r="E58" s="28"/>
      <c r="F58" s="29"/>
      <c r="G58" s="29"/>
      <c r="H58" s="16"/>
      <c r="I58" s="16"/>
      <c r="J58" s="16"/>
      <c r="K58" s="16"/>
      <c r="L58" s="16"/>
      <c r="M58" s="16"/>
    </row>
    <row r="59" spans="1:21" s="10" customFormat="1" ht="25.5" customHeight="1" x14ac:dyDescent="0.25">
      <c r="A59" s="26"/>
      <c r="B59" s="26"/>
      <c r="C59" s="24" t="s">
        <v>17</v>
      </c>
      <c r="D59" s="24" t="s">
        <v>23</v>
      </c>
      <c r="E59" s="22"/>
      <c r="F59" s="24" t="s">
        <v>18</v>
      </c>
      <c r="G59" s="25" t="s">
        <v>19</v>
      </c>
      <c r="H59" s="23"/>
      <c r="I59" s="11"/>
      <c r="J59" s="13"/>
      <c r="K59" s="141"/>
      <c r="L59" s="141"/>
      <c r="M59" s="14"/>
      <c r="U59" s="10">
        <v>-1</v>
      </c>
    </row>
    <row r="60" spans="1:21" s="10" customFormat="1" ht="20.25" customHeight="1" x14ac:dyDescent="0.25">
      <c r="A60" s="156" t="s">
        <v>83</v>
      </c>
      <c r="B60" s="157"/>
      <c r="C60" s="35" t="s">
        <v>7</v>
      </c>
      <c r="D60" s="38">
        <v>18.55</v>
      </c>
      <c r="E60" s="11"/>
      <c r="F60" s="30"/>
      <c r="G60" s="27">
        <f>F60*1.2</f>
        <v>0</v>
      </c>
      <c r="H60" s="11"/>
      <c r="I60" s="11"/>
      <c r="J60" s="13"/>
      <c r="K60" s="20"/>
      <c r="L60" s="20"/>
      <c r="M60" s="14"/>
    </row>
    <row r="61" spans="1:21" s="10" customFormat="1" ht="20.25" customHeight="1" thickBot="1" x14ac:dyDescent="0.3">
      <c r="A61" s="158"/>
      <c r="B61" s="159"/>
      <c r="C61" s="36" t="s">
        <v>11</v>
      </c>
      <c r="D61" s="39">
        <v>15.37</v>
      </c>
      <c r="E61" s="11"/>
      <c r="F61" s="31"/>
      <c r="G61" s="32">
        <f t="shared" ref="G61" si="6">F61*1.2</f>
        <v>0</v>
      </c>
      <c r="H61" s="11"/>
      <c r="I61" s="11"/>
      <c r="J61" s="13"/>
      <c r="K61" s="20"/>
      <c r="L61" s="20"/>
      <c r="M61" s="14"/>
    </row>
    <row r="62" spans="1:21" ht="16.5" thickTop="1" x14ac:dyDescent="0.25">
      <c r="A62" s="160" t="s">
        <v>22</v>
      </c>
      <c r="B62" s="161"/>
      <c r="C62" s="43"/>
      <c r="D62" s="40">
        <f>SUM(D60:D61)</f>
        <v>33.92</v>
      </c>
      <c r="E62" s="28"/>
      <c r="F62" s="33">
        <f>SUM(F60:F61)</f>
        <v>0</v>
      </c>
      <c r="G62" s="33">
        <f>SUM(G60:G61)</f>
        <v>0</v>
      </c>
      <c r="H62" s="16"/>
      <c r="I62" s="16"/>
      <c r="J62" s="16"/>
      <c r="K62" s="16"/>
      <c r="L62" s="16"/>
      <c r="M62" s="16"/>
    </row>
    <row r="63" spans="1:21" ht="15.75" x14ac:dyDescent="0.25">
      <c r="A63" s="22"/>
      <c r="B63" s="22"/>
      <c r="C63" s="22"/>
      <c r="D63" s="37"/>
      <c r="E63" s="28"/>
      <c r="F63" s="29"/>
      <c r="G63" s="29"/>
      <c r="H63" s="16"/>
      <c r="I63" s="16"/>
      <c r="J63" s="16"/>
      <c r="K63" s="16"/>
      <c r="L63" s="16"/>
      <c r="M63" s="16"/>
    </row>
    <row r="64" spans="1:21" s="10" customFormat="1" ht="25.5" customHeight="1" x14ac:dyDescent="0.25">
      <c r="A64" s="26"/>
      <c r="B64" s="26"/>
      <c r="C64" s="24" t="s">
        <v>17</v>
      </c>
      <c r="D64" s="24" t="s">
        <v>23</v>
      </c>
      <c r="E64" s="22"/>
      <c r="F64" s="24" t="s">
        <v>18</v>
      </c>
      <c r="G64" s="25" t="s">
        <v>19</v>
      </c>
      <c r="H64" s="23"/>
      <c r="I64" s="11"/>
      <c r="J64" s="13"/>
      <c r="K64" s="141"/>
      <c r="L64" s="141"/>
      <c r="M64" s="14"/>
      <c r="U64" s="10">
        <v>-1</v>
      </c>
    </row>
    <row r="65" spans="1:21" s="10" customFormat="1" ht="20.25" customHeight="1" x14ac:dyDescent="0.25">
      <c r="A65" s="156" t="s">
        <v>84</v>
      </c>
      <c r="B65" s="157"/>
      <c r="C65" s="35" t="s">
        <v>7</v>
      </c>
      <c r="D65" s="38">
        <v>60.72</v>
      </c>
      <c r="E65" s="11"/>
      <c r="F65" s="30"/>
      <c r="G65" s="27">
        <f>F65*1.2</f>
        <v>0</v>
      </c>
      <c r="H65" s="11"/>
      <c r="I65" s="11"/>
      <c r="J65" s="13"/>
      <c r="K65" s="72"/>
      <c r="L65" s="72"/>
      <c r="M65" s="14"/>
    </row>
    <row r="66" spans="1:21" s="10" customFormat="1" ht="20.25" customHeight="1" x14ac:dyDescent="0.25">
      <c r="A66" s="162"/>
      <c r="B66" s="148"/>
      <c r="C66" s="62" t="s">
        <v>5</v>
      </c>
      <c r="D66" s="63">
        <v>5.52</v>
      </c>
      <c r="E66" s="11"/>
      <c r="F66" s="64"/>
      <c r="G66" s="65"/>
      <c r="H66" s="11"/>
      <c r="I66" s="11"/>
      <c r="J66" s="13"/>
      <c r="K66" s="72"/>
      <c r="L66" s="72"/>
      <c r="M66" s="14"/>
    </row>
    <row r="67" spans="1:21" s="10" customFormat="1" ht="20.25" customHeight="1" x14ac:dyDescent="0.25">
      <c r="A67" s="162"/>
      <c r="B67" s="148"/>
      <c r="C67" s="62" t="s">
        <v>77</v>
      </c>
      <c r="D67" s="63">
        <v>69.48</v>
      </c>
      <c r="E67" s="11"/>
      <c r="F67" s="64"/>
      <c r="G67" s="65"/>
      <c r="H67" s="11"/>
      <c r="I67" s="11"/>
      <c r="J67" s="13"/>
      <c r="K67" s="72"/>
      <c r="L67" s="72"/>
      <c r="M67" s="14"/>
    </row>
    <row r="68" spans="1:21" s="10" customFormat="1" ht="20.25" customHeight="1" thickBot="1" x14ac:dyDescent="0.3">
      <c r="A68" s="158"/>
      <c r="B68" s="159"/>
      <c r="C68" s="36" t="s">
        <v>11</v>
      </c>
      <c r="D68" s="39">
        <v>221.3</v>
      </c>
      <c r="E68" s="11"/>
      <c r="F68" s="31"/>
      <c r="G68" s="32">
        <f t="shared" ref="G68" si="7">F68*1.2</f>
        <v>0</v>
      </c>
      <c r="H68" s="11"/>
      <c r="I68" s="11"/>
      <c r="J68" s="13"/>
      <c r="K68" s="72"/>
      <c r="L68" s="72"/>
      <c r="M68" s="14"/>
    </row>
    <row r="69" spans="1:21" ht="16.5" thickTop="1" x14ac:dyDescent="0.25">
      <c r="A69" s="160" t="s">
        <v>22</v>
      </c>
      <c r="B69" s="161"/>
      <c r="C69" s="43"/>
      <c r="D69" s="40">
        <f>SUM(D65:D68)</f>
        <v>357.02</v>
      </c>
      <c r="E69" s="28"/>
      <c r="F69" s="33">
        <f>SUM(F65:F68)</f>
        <v>0</v>
      </c>
      <c r="G69" s="33">
        <f>SUM(G65:G68)</f>
        <v>0</v>
      </c>
      <c r="H69" s="16"/>
      <c r="I69" s="16"/>
      <c r="J69" s="16"/>
      <c r="K69" s="16"/>
      <c r="L69" s="16"/>
      <c r="M69" s="16"/>
    </row>
    <row r="70" spans="1:21" x14ac:dyDescent="0.25">
      <c r="A70" s="15"/>
      <c r="B70" s="15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</row>
    <row r="71" spans="1:21" s="10" customFormat="1" ht="25.5" customHeight="1" x14ac:dyDescent="0.25">
      <c r="A71" s="26"/>
      <c r="B71" s="26"/>
      <c r="C71" s="24" t="s">
        <v>17</v>
      </c>
      <c r="D71" s="24" t="s">
        <v>23</v>
      </c>
      <c r="E71" s="22"/>
      <c r="F71" s="24" t="s">
        <v>18</v>
      </c>
      <c r="G71" s="25" t="s">
        <v>19</v>
      </c>
      <c r="H71" s="23"/>
      <c r="I71" s="11"/>
      <c r="J71" s="13"/>
      <c r="K71" s="141"/>
      <c r="L71" s="141"/>
      <c r="M71" s="14"/>
      <c r="U71" s="10">
        <v>-1</v>
      </c>
    </row>
    <row r="72" spans="1:21" s="10" customFormat="1" ht="20.25" customHeight="1" x14ac:dyDescent="0.25">
      <c r="A72" s="156" t="s">
        <v>85</v>
      </c>
      <c r="B72" s="157"/>
      <c r="C72" s="35" t="s">
        <v>7</v>
      </c>
      <c r="D72" s="38">
        <v>66.290000000000006</v>
      </c>
      <c r="E72" s="11"/>
      <c r="F72" s="30"/>
      <c r="G72" s="27">
        <f>F72*1.2</f>
        <v>0</v>
      </c>
      <c r="H72" s="11"/>
      <c r="I72" s="11"/>
      <c r="J72" s="13"/>
      <c r="K72" s="20"/>
      <c r="L72" s="20"/>
      <c r="M72" s="14"/>
    </row>
    <row r="73" spans="1:21" s="10" customFormat="1" ht="20.25" customHeight="1" thickBot="1" x14ac:dyDescent="0.3">
      <c r="A73" s="158"/>
      <c r="B73" s="159"/>
      <c r="C73" s="36" t="s">
        <v>11</v>
      </c>
      <c r="D73" s="39">
        <v>206.43</v>
      </c>
      <c r="E73" s="11"/>
      <c r="F73" s="31"/>
      <c r="G73" s="32">
        <f t="shared" ref="G73" si="8">F73*1.2</f>
        <v>0</v>
      </c>
      <c r="H73" s="11"/>
      <c r="I73" s="11"/>
      <c r="J73" s="13"/>
      <c r="K73" s="20"/>
      <c r="L73" s="20"/>
      <c r="M73" s="14"/>
    </row>
    <row r="74" spans="1:21" ht="16.5" thickTop="1" x14ac:dyDescent="0.25">
      <c r="A74" s="160" t="s">
        <v>22</v>
      </c>
      <c r="B74" s="161"/>
      <c r="C74" s="43"/>
      <c r="D74" s="40">
        <f>SUM(D72:D73)</f>
        <v>272.72000000000003</v>
      </c>
      <c r="E74" s="28"/>
      <c r="F74" s="33">
        <f>SUM(F72:F73)</f>
        <v>0</v>
      </c>
      <c r="G74" s="33">
        <f>SUM(G72:G73)</f>
        <v>0</v>
      </c>
      <c r="H74" s="16"/>
      <c r="I74" s="16"/>
      <c r="J74" s="16"/>
      <c r="K74" s="16"/>
      <c r="L74" s="16"/>
      <c r="M74" s="16"/>
    </row>
    <row r="75" spans="1:21" s="10" customFormat="1" x14ac:dyDescent="0.25">
      <c r="C75" s="11"/>
      <c r="D75" s="11"/>
      <c r="E75" s="11"/>
      <c r="F75" s="12"/>
      <c r="G75" s="11"/>
      <c r="H75" s="11"/>
      <c r="I75" s="11"/>
      <c r="J75" s="13"/>
      <c r="K75" s="141"/>
      <c r="L75" s="141"/>
      <c r="M75" s="15"/>
      <c r="N75" s="15"/>
    </row>
    <row r="76" spans="1:21" s="10" customFormat="1" ht="25.5" customHeight="1" x14ac:dyDescent="0.25">
      <c r="A76" s="26"/>
      <c r="B76" s="26"/>
      <c r="C76" s="24" t="s">
        <v>17</v>
      </c>
      <c r="D76" s="24" t="s">
        <v>23</v>
      </c>
      <c r="E76" s="22"/>
      <c r="F76" s="24" t="s">
        <v>18</v>
      </c>
      <c r="G76" s="25" t="s">
        <v>19</v>
      </c>
      <c r="H76" s="23"/>
      <c r="I76" s="11"/>
      <c r="J76" s="13"/>
      <c r="K76" s="141"/>
      <c r="L76" s="141"/>
      <c r="M76" s="14"/>
      <c r="U76" s="10">
        <v>-1</v>
      </c>
    </row>
    <row r="77" spans="1:21" s="10" customFormat="1" ht="20.25" customHeight="1" x14ac:dyDescent="0.25">
      <c r="A77" s="156" t="s">
        <v>86</v>
      </c>
      <c r="B77" s="157"/>
      <c r="C77" s="35" t="s">
        <v>7</v>
      </c>
      <c r="D77" s="38">
        <v>18.77</v>
      </c>
      <c r="E77" s="11"/>
      <c r="F77" s="30"/>
      <c r="G77" s="27">
        <f>F77*1.2</f>
        <v>0</v>
      </c>
      <c r="H77" s="11"/>
      <c r="I77" s="11"/>
      <c r="J77" s="13"/>
      <c r="K77" s="20"/>
      <c r="L77" s="20"/>
      <c r="M77" s="14"/>
    </row>
    <row r="78" spans="1:21" s="10" customFormat="1" ht="20.25" customHeight="1" thickBot="1" x14ac:dyDescent="0.3">
      <c r="A78" s="158"/>
      <c r="B78" s="159"/>
      <c r="C78" s="36" t="s">
        <v>11</v>
      </c>
      <c r="D78" s="39">
        <v>51.71</v>
      </c>
      <c r="E78" s="11"/>
      <c r="F78" s="31"/>
      <c r="G78" s="32">
        <f t="shared" ref="G78" si="9">F78*1.2</f>
        <v>0</v>
      </c>
      <c r="H78" s="11"/>
      <c r="I78" s="11"/>
      <c r="J78" s="13"/>
      <c r="K78" s="20"/>
      <c r="L78" s="20"/>
      <c r="M78" s="14"/>
    </row>
    <row r="79" spans="1:21" ht="16.5" thickTop="1" x14ac:dyDescent="0.25">
      <c r="A79" s="160" t="s">
        <v>22</v>
      </c>
      <c r="B79" s="161"/>
      <c r="C79" s="43"/>
      <c r="D79" s="40">
        <f>SUM(D77:D78)</f>
        <v>70.48</v>
      </c>
      <c r="E79" s="28"/>
      <c r="F79" s="33">
        <f>SUM(F77:F78)</f>
        <v>0</v>
      </c>
      <c r="G79" s="33">
        <f>SUM(G77:G78)</f>
        <v>0</v>
      </c>
      <c r="H79" s="16"/>
      <c r="I79" s="16"/>
      <c r="J79" s="16"/>
      <c r="K79" s="16"/>
      <c r="L79" s="16"/>
      <c r="M79" s="16"/>
    </row>
    <row r="80" spans="1:21" x14ac:dyDescent="0.25"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5"/>
      <c r="N80" s="15"/>
    </row>
    <row r="81" spans="1:21" s="10" customFormat="1" ht="25.5" customHeight="1" x14ac:dyDescent="0.25">
      <c r="A81" s="26"/>
      <c r="B81" s="26"/>
      <c r="C81" s="24" t="s">
        <v>17</v>
      </c>
      <c r="D81" s="24" t="s">
        <v>23</v>
      </c>
      <c r="E81" s="22"/>
      <c r="F81" s="24" t="s">
        <v>18</v>
      </c>
      <c r="G81" s="25" t="s">
        <v>19</v>
      </c>
      <c r="H81" s="23"/>
      <c r="I81" s="11"/>
      <c r="J81" s="13"/>
      <c r="K81" s="141"/>
      <c r="L81" s="141"/>
      <c r="M81" s="14"/>
      <c r="U81" s="10">
        <v>-1</v>
      </c>
    </row>
    <row r="82" spans="1:21" s="10" customFormat="1" ht="20.25" customHeight="1" x14ac:dyDescent="0.25">
      <c r="A82" s="156" t="s">
        <v>25</v>
      </c>
      <c r="B82" s="157"/>
      <c r="C82" s="35" t="s">
        <v>7</v>
      </c>
      <c r="D82" s="38">
        <v>24.98</v>
      </c>
      <c r="E82" s="11"/>
      <c r="F82" s="30"/>
      <c r="G82" s="27">
        <f>F82*1.2</f>
        <v>0</v>
      </c>
      <c r="H82" s="11"/>
      <c r="I82" s="11"/>
      <c r="J82" s="13"/>
      <c r="K82" s="20"/>
      <c r="L82" s="20"/>
      <c r="M82" s="14"/>
    </row>
    <row r="83" spans="1:21" s="10" customFormat="1" ht="20.25" customHeight="1" x14ac:dyDescent="0.25">
      <c r="A83" s="162"/>
      <c r="B83" s="148"/>
      <c r="C83" s="62" t="s">
        <v>5</v>
      </c>
      <c r="D83" s="63">
        <v>5.6</v>
      </c>
      <c r="E83" s="11"/>
      <c r="F83" s="64"/>
      <c r="G83" s="65"/>
      <c r="H83" s="11"/>
      <c r="I83" s="11"/>
      <c r="J83" s="13"/>
      <c r="K83" s="72"/>
      <c r="L83" s="72"/>
      <c r="M83" s="14"/>
    </row>
    <row r="84" spans="1:21" s="10" customFormat="1" ht="20.25" customHeight="1" x14ac:dyDescent="0.25">
      <c r="A84" s="162"/>
      <c r="B84" s="148"/>
      <c r="C84" s="62" t="s">
        <v>77</v>
      </c>
      <c r="D84" s="62">
        <v>64</v>
      </c>
      <c r="E84" s="11"/>
      <c r="F84" s="64"/>
      <c r="G84" s="65"/>
      <c r="H84" s="11"/>
      <c r="I84" s="11"/>
      <c r="J84" s="13"/>
      <c r="K84" s="72"/>
      <c r="L84" s="72"/>
      <c r="M84" s="14"/>
    </row>
    <row r="85" spans="1:21" s="10" customFormat="1" ht="20.25" customHeight="1" thickBot="1" x14ac:dyDescent="0.3">
      <c r="A85" s="158"/>
      <c r="B85" s="159"/>
      <c r="C85" s="36" t="s">
        <v>11</v>
      </c>
      <c r="D85" s="39">
        <v>59.45</v>
      </c>
      <c r="E85" s="11"/>
      <c r="F85" s="31"/>
      <c r="G85" s="32">
        <f t="shared" ref="G85" si="10">F85*1.2</f>
        <v>0</v>
      </c>
      <c r="H85" s="11"/>
      <c r="I85" s="11"/>
      <c r="J85" s="13"/>
      <c r="K85" s="20"/>
      <c r="L85" s="20"/>
      <c r="M85" s="14"/>
    </row>
    <row r="86" spans="1:21" ht="16.5" thickTop="1" x14ac:dyDescent="0.25">
      <c r="A86" s="160" t="s">
        <v>22</v>
      </c>
      <c r="B86" s="161"/>
      <c r="C86" s="43"/>
      <c r="D86" s="40">
        <f>SUM(D82:D85)</f>
        <v>154.03</v>
      </c>
      <c r="E86" s="28"/>
      <c r="F86" s="33">
        <f>SUM(F82:F85)</f>
        <v>0</v>
      </c>
      <c r="G86" s="33">
        <f>SUM(G82:G85)</f>
        <v>0</v>
      </c>
      <c r="H86" s="16"/>
      <c r="I86" s="16"/>
      <c r="J86" s="16"/>
      <c r="K86" s="16"/>
      <c r="L86" s="16"/>
      <c r="M86" s="16"/>
    </row>
    <row r="88" spans="1:21" s="10" customFormat="1" ht="25.5" customHeight="1" x14ac:dyDescent="0.25">
      <c r="A88" s="26"/>
      <c r="B88" s="26"/>
      <c r="C88" s="24" t="s">
        <v>17</v>
      </c>
      <c r="D88" s="24" t="s">
        <v>23</v>
      </c>
      <c r="E88" s="22"/>
      <c r="F88" s="24" t="s">
        <v>18</v>
      </c>
      <c r="G88" s="25" t="s">
        <v>19</v>
      </c>
      <c r="H88" s="23"/>
      <c r="I88" s="11"/>
      <c r="J88" s="13"/>
      <c r="K88" s="141"/>
      <c r="L88" s="141"/>
      <c r="M88" s="14"/>
      <c r="U88" s="10">
        <v>-1</v>
      </c>
    </row>
    <row r="89" spans="1:21" s="10" customFormat="1" ht="20.25" customHeight="1" x14ac:dyDescent="0.25">
      <c r="A89" s="156" t="s">
        <v>87</v>
      </c>
      <c r="B89" s="157"/>
      <c r="C89" s="35" t="s">
        <v>7</v>
      </c>
      <c r="D89" s="38">
        <v>25.77</v>
      </c>
      <c r="E89" s="11"/>
      <c r="F89" s="30"/>
      <c r="G89" s="27">
        <f>F89*1.2</f>
        <v>0</v>
      </c>
      <c r="H89" s="11"/>
      <c r="I89" s="11"/>
      <c r="J89" s="13"/>
      <c r="K89" s="20"/>
      <c r="L89" s="20"/>
      <c r="M89" s="14"/>
    </row>
    <row r="90" spans="1:21" s="10" customFormat="1" ht="20.25" customHeight="1" x14ac:dyDescent="0.25">
      <c r="A90" s="162"/>
      <c r="B90" s="148"/>
      <c r="C90" s="62" t="s">
        <v>5</v>
      </c>
      <c r="D90" s="63">
        <v>2.65</v>
      </c>
      <c r="E90" s="11"/>
      <c r="F90" s="64"/>
      <c r="G90" s="65"/>
      <c r="H90" s="11"/>
      <c r="I90" s="11"/>
      <c r="J90" s="13"/>
      <c r="K90" s="72"/>
      <c r="L90" s="72"/>
      <c r="M90" s="14"/>
    </row>
    <row r="91" spans="1:21" s="10" customFormat="1" ht="20.25" customHeight="1" thickBot="1" x14ac:dyDescent="0.3">
      <c r="A91" s="158"/>
      <c r="B91" s="159"/>
      <c r="C91" s="36" t="s">
        <v>11</v>
      </c>
      <c r="D91" s="39">
        <v>65.05</v>
      </c>
      <c r="E91" s="11"/>
      <c r="F91" s="31"/>
      <c r="G91" s="32">
        <f t="shared" ref="G91" si="11">F91*1.2</f>
        <v>0</v>
      </c>
      <c r="H91" s="11"/>
      <c r="I91" s="11"/>
      <c r="J91" s="13"/>
      <c r="K91" s="20"/>
      <c r="L91" s="20"/>
      <c r="M91" s="14"/>
    </row>
    <row r="92" spans="1:21" ht="16.5" thickTop="1" x14ac:dyDescent="0.25">
      <c r="A92" s="160" t="s">
        <v>22</v>
      </c>
      <c r="B92" s="161"/>
      <c r="C92" s="43"/>
      <c r="D92" s="40">
        <f>SUM(D89:D91)</f>
        <v>93.47</v>
      </c>
      <c r="E92" s="28"/>
      <c r="F92" s="33">
        <f>SUM(F89:F91)</f>
        <v>0</v>
      </c>
      <c r="G92" s="33">
        <f>SUM(G89:G91)</f>
        <v>0</v>
      </c>
      <c r="H92" s="16"/>
      <c r="I92" s="16"/>
      <c r="J92" s="16"/>
      <c r="K92" s="16"/>
      <c r="L92" s="16"/>
      <c r="M92" s="16"/>
    </row>
    <row r="94" spans="1:21" s="10" customFormat="1" ht="25.5" customHeight="1" x14ac:dyDescent="0.25">
      <c r="A94" s="26"/>
      <c r="B94" s="26"/>
      <c r="C94" s="24" t="s">
        <v>17</v>
      </c>
      <c r="D94" s="24" t="s">
        <v>23</v>
      </c>
      <c r="E94" s="22"/>
      <c r="F94" s="24" t="s">
        <v>18</v>
      </c>
      <c r="G94" s="25" t="s">
        <v>19</v>
      </c>
      <c r="H94" s="23"/>
      <c r="I94" s="11"/>
      <c r="J94" s="13"/>
      <c r="K94" s="141"/>
      <c r="L94" s="141"/>
      <c r="M94" s="14"/>
      <c r="U94" s="10">
        <v>-1</v>
      </c>
    </row>
    <row r="95" spans="1:21" s="10" customFormat="1" ht="20.25" customHeight="1" x14ac:dyDescent="0.25">
      <c r="A95" s="156" t="s">
        <v>88</v>
      </c>
      <c r="B95" s="157"/>
      <c r="C95" s="35" t="s">
        <v>7</v>
      </c>
      <c r="D95" s="38">
        <v>38.6</v>
      </c>
      <c r="E95" s="11"/>
      <c r="F95" s="30"/>
      <c r="G95" s="27">
        <f>F95*1.2</f>
        <v>0</v>
      </c>
      <c r="H95" s="11"/>
      <c r="I95" s="11"/>
      <c r="J95" s="13"/>
      <c r="K95" s="72"/>
      <c r="L95" s="72"/>
      <c r="M95" s="14"/>
    </row>
    <row r="96" spans="1:21" s="10" customFormat="1" ht="20.25" customHeight="1" thickBot="1" x14ac:dyDescent="0.3">
      <c r="A96" s="158"/>
      <c r="B96" s="159"/>
      <c r="C96" s="36" t="s">
        <v>11</v>
      </c>
      <c r="D96" s="39">
        <v>93.2</v>
      </c>
      <c r="E96" s="11"/>
      <c r="F96" s="31"/>
      <c r="G96" s="32">
        <f t="shared" ref="G96" si="12">F96*1.2</f>
        <v>0</v>
      </c>
      <c r="H96" s="11"/>
      <c r="I96" s="11"/>
      <c r="J96" s="13"/>
      <c r="K96" s="72"/>
      <c r="L96" s="72"/>
      <c r="M96" s="14"/>
    </row>
    <row r="97" spans="1:13" ht="16.5" thickTop="1" x14ac:dyDescent="0.25">
      <c r="A97" s="160" t="s">
        <v>22</v>
      </c>
      <c r="B97" s="161"/>
      <c r="C97" s="43"/>
      <c r="D97" s="40">
        <f>SUM(D95:D96)</f>
        <v>131.80000000000001</v>
      </c>
      <c r="E97" s="28"/>
      <c r="F97" s="33">
        <f>SUM(F95:F96)</f>
        <v>0</v>
      </c>
      <c r="G97" s="33">
        <f>SUM(G95:G96)</f>
        <v>0</v>
      </c>
      <c r="H97" s="16"/>
      <c r="I97" s="16"/>
      <c r="J97" s="16"/>
      <c r="K97" s="16"/>
      <c r="L97" s="16"/>
      <c r="M97" s="16"/>
    </row>
  </sheetData>
  <mergeCells count="48">
    <mergeCell ref="K94:L94"/>
    <mergeCell ref="A95:B96"/>
    <mergeCell ref="A97:B97"/>
    <mergeCell ref="A92:B92"/>
    <mergeCell ref="A89:B91"/>
    <mergeCell ref="A77:B78"/>
    <mergeCell ref="A62:B62"/>
    <mergeCell ref="A21:B23"/>
    <mergeCell ref="A24:B24"/>
    <mergeCell ref="A27:B27"/>
    <mergeCell ref="A28:B28"/>
    <mergeCell ref="A31:B33"/>
    <mergeCell ref="A34:B34"/>
    <mergeCell ref="A65:B68"/>
    <mergeCell ref="A40:B40"/>
    <mergeCell ref="A46:B46"/>
    <mergeCell ref="A51:B51"/>
    <mergeCell ref="K81:L81"/>
    <mergeCell ref="A82:B85"/>
    <mergeCell ref="K88:L88"/>
    <mergeCell ref="A79:B79"/>
    <mergeCell ref="A86:B86"/>
    <mergeCell ref="K76:L76"/>
    <mergeCell ref="A72:B73"/>
    <mergeCell ref="A74:B74"/>
    <mergeCell ref="K42:L42"/>
    <mergeCell ref="A43:B45"/>
    <mergeCell ref="K48:L48"/>
    <mergeCell ref="A49:B50"/>
    <mergeCell ref="K53:L53"/>
    <mergeCell ref="A54:B56"/>
    <mergeCell ref="K59:L59"/>
    <mergeCell ref="A60:B61"/>
    <mergeCell ref="A57:B57"/>
    <mergeCell ref="K64:L64"/>
    <mergeCell ref="A69:B69"/>
    <mergeCell ref="K36:L36"/>
    <mergeCell ref="A2:G2"/>
    <mergeCell ref="A3:G3"/>
    <mergeCell ref="K75:L75"/>
    <mergeCell ref="K71:L71"/>
    <mergeCell ref="A37:B39"/>
    <mergeCell ref="K20:L20"/>
    <mergeCell ref="K26:L26"/>
    <mergeCell ref="K30:L30"/>
    <mergeCell ref="D12:D18"/>
    <mergeCell ref="A7:G7"/>
    <mergeCell ref="A8:G8"/>
  </mergeCells>
  <pageMargins left="0.25" right="0.25" top="0.75" bottom="0.75" header="0.3" footer="0.3"/>
  <pageSetup paperSize="9" orientation="portrait" r:id="rId1"/>
  <ignoredErrors>
    <ignoredError sqref="G39 G37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3"/>
  <sheetViews>
    <sheetView showGridLines="0" zoomScale="115" zoomScaleNormal="115" workbookViewId="0">
      <selection activeCell="A2" sqref="A2:G2"/>
    </sheetView>
  </sheetViews>
  <sheetFormatPr baseColWidth="10" defaultColWidth="11.42578125" defaultRowHeight="12.75" x14ac:dyDescent="0.25"/>
  <cols>
    <col min="1" max="1" width="7.140625" style="1" customWidth="1"/>
    <col min="2" max="2" width="26" style="1" customWidth="1"/>
    <col min="3" max="3" width="14.42578125" style="1" customWidth="1"/>
    <col min="4" max="4" width="12.85546875" style="1" customWidth="1"/>
    <col min="5" max="5" width="2.42578125" style="1" customWidth="1"/>
    <col min="6" max="6" width="18.42578125" style="1" customWidth="1"/>
    <col min="7" max="7" width="17.5703125" style="1" bestFit="1" customWidth="1"/>
    <col min="8" max="8" width="13.140625" style="1" customWidth="1"/>
    <col min="9" max="9" width="10.28515625" style="1" customWidth="1"/>
    <col min="10" max="16384" width="11.42578125" style="1"/>
  </cols>
  <sheetData>
    <row r="1" spans="1:11" ht="13.5" thickBot="1" x14ac:dyDescent="0.3"/>
    <row r="2" spans="1:11" ht="21" customHeight="1" x14ac:dyDescent="0.25">
      <c r="A2" s="142" t="s">
        <v>170</v>
      </c>
      <c r="B2" s="143"/>
      <c r="C2" s="143"/>
      <c r="D2" s="143"/>
      <c r="E2" s="143"/>
      <c r="F2" s="143"/>
      <c r="G2" s="144"/>
      <c r="H2" s="41"/>
      <c r="I2" s="41"/>
      <c r="J2" s="41"/>
      <c r="K2" s="41"/>
    </row>
    <row r="3" spans="1:11" ht="21" customHeight="1" thickBot="1" x14ac:dyDescent="0.3">
      <c r="A3" s="145" t="s">
        <v>45</v>
      </c>
      <c r="B3" s="146"/>
      <c r="C3" s="146"/>
      <c r="D3" s="146"/>
      <c r="E3" s="146"/>
      <c r="F3" s="146"/>
      <c r="G3" s="147"/>
      <c r="H3" s="42"/>
      <c r="I3" s="42"/>
      <c r="J3" s="42"/>
      <c r="K3" s="42"/>
    </row>
    <row r="7" spans="1:11" ht="21" x14ac:dyDescent="0.25">
      <c r="A7" s="155" t="s">
        <v>20</v>
      </c>
      <c r="B7" s="155"/>
      <c r="C7" s="155"/>
      <c r="D7" s="155"/>
      <c r="E7" s="155"/>
      <c r="F7" s="155"/>
      <c r="G7" s="155"/>
      <c r="H7" s="21"/>
    </row>
    <row r="8" spans="1:11" ht="21" x14ac:dyDescent="0.25">
      <c r="A8" s="155" t="s">
        <v>21</v>
      </c>
      <c r="B8" s="155"/>
      <c r="C8" s="155"/>
      <c r="D8" s="155"/>
      <c r="E8" s="155"/>
      <c r="F8" s="155"/>
      <c r="G8" s="155"/>
      <c r="H8" s="21"/>
    </row>
    <row r="10" spans="1:11" ht="13.5" thickBot="1" x14ac:dyDescent="0.3"/>
    <row r="11" spans="1:11" ht="15.75" thickBot="1" x14ac:dyDescent="0.3">
      <c r="A11" s="9" t="s">
        <v>14</v>
      </c>
      <c r="B11" s="9" t="s">
        <v>13</v>
      </c>
      <c r="C11" s="9" t="s">
        <v>12</v>
      </c>
      <c r="D11" s="116" t="s">
        <v>161</v>
      </c>
      <c r="F11" s="17"/>
      <c r="G11" s="17"/>
      <c r="H11" s="8"/>
    </row>
    <row r="12" spans="1:11" ht="17.25" customHeight="1" thickTop="1" x14ac:dyDescent="0.25">
      <c r="A12" s="7" t="s">
        <v>11</v>
      </c>
      <c r="B12" s="44" t="s">
        <v>10</v>
      </c>
      <c r="C12" s="83">
        <f>SUMIF($C$20:C$491,$A$12,$D$20:$D$491)</f>
        <v>824.49</v>
      </c>
      <c r="D12" s="152">
        <f>SUM(D51+D45+D40+D33+D27+D22)</f>
        <v>1318.21</v>
      </c>
      <c r="F12" s="19"/>
      <c r="H12" s="3"/>
    </row>
    <row r="13" spans="1:11" x14ac:dyDescent="0.25">
      <c r="A13" s="6" t="s">
        <v>9</v>
      </c>
      <c r="B13" s="6" t="s">
        <v>8</v>
      </c>
      <c r="C13" s="84">
        <f>SUMIF($C$21:C$491,$A$13,$D$21:$D$491)</f>
        <v>0</v>
      </c>
      <c r="D13" s="153"/>
      <c r="F13" s="18"/>
      <c r="G13" s="18"/>
      <c r="H13" s="3"/>
    </row>
    <row r="14" spans="1:11" x14ac:dyDescent="0.25">
      <c r="A14" s="5" t="s">
        <v>7</v>
      </c>
      <c r="B14" s="5" t="s">
        <v>6</v>
      </c>
      <c r="C14" s="85">
        <f>SUMIF($C$21:C$491,$A$14,$D$21:$D$491)</f>
        <v>357.99</v>
      </c>
      <c r="D14" s="153"/>
      <c r="F14" s="19"/>
    </row>
    <row r="15" spans="1:11" x14ac:dyDescent="0.25">
      <c r="A15" s="4" t="s">
        <v>5</v>
      </c>
      <c r="B15" s="4" t="s">
        <v>4</v>
      </c>
      <c r="C15" s="86">
        <f>SUMIF($C$21:C$491,$A$15,$D$21:$D$491)</f>
        <v>31.73</v>
      </c>
      <c r="D15" s="153"/>
      <c r="F15" s="18"/>
      <c r="G15" s="18"/>
      <c r="H15" s="3"/>
    </row>
    <row r="16" spans="1:11" x14ac:dyDescent="0.25">
      <c r="A16" s="2" t="s">
        <v>3</v>
      </c>
      <c r="B16" s="2" t="s">
        <v>2</v>
      </c>
      <c r="C16" s="87">
        <f>SUMIF($C$21:C$491,$A$16,$D$21:$D$491)</f>
        <v>0</v>
      </c>
      <c r="D16" s="153"/>
    </row>
    <row r="17" spans="1:21" x14ac:dyDescent="0.25">
      <c r="A17" s="74" t="s">
        <v>1</v>
      </c>
      <c r="B17" s="74" t="s">
        <v>0</v>
      </c>
      <c r="C17" s="88">
        <f>SUMIF($C$21:C$491,$A$17,$D$21:$D$491)</f>
        <v>0</v>
      </c>
      <c r="D17" s="153"/>
      <c r="F17" s="19"/>
    </row>
    <row r="18" spans="1:21" ht="39" thickBot="1" x14ac:dyDescent="0.3">
      <c r="A18" s="75" t="s">
        <v>77</v>
      </c>
      <c r="B18" s="76" t="s">
        <v>78</v>
      </c>
      <c r="C18" s="77">
        <f>SUMIF($C$20:C$528,$A$18,$D$20:$D$528)</f>
        <v>104</v>
      </c>
      <c r="D18" s="154"/>
      <c r="F18" s="19"/>
    </row>
    <row r="20" spans="1:21" s="10" customFormat="1" ht="25.5" customHeight="1" x14ac:dyDescent="0.25">
      <c r="A20" s="26"/>
      <c r="B20" s="26"/>
      <c r="C20" s="24" t="s">
        <v>17</v>
      </c>
      <c r="D20" s="24" t="s">
        <v>23</v>
      </c>
      <c r="E20" s="22"/>
      <c r="F20" s="24" t="s">
        <v>18</v>
      </c>
      <c r="G20" s="25" t="s">
        <v>19</v>
      </c>
      <c r="H20" s="23"/>
      <c r="I20" s="11"/>
      <c r="J20" s="13"/>
      <c r="K20" s="141"/>
      <c r="L20" s="141"/>
      <c r="M20" s="14"/>
      <c r="U20" s="10">
        <v>-1</v>
      </c>
    </row>
    <row r="21" spans="1:21" s="10" customFormat="1" ht="20.25" customHeight="1" thickBot="1" x14ac:dyDescent="0.3">
      <c r="A21" s="156" t="s">
        <v>89</v>
      </c>
      <c r="B21" s="157"/>
      <c r="C21" s="35" t="s">
        <v>7</v>
      </c>
      <c r="D21" s="38">
        <v>80.66</v>
      </c>
      <c r="E21" s="11"/>
      <c r="F21" s="30"/>
      <c r="G21" s="27">
        <f>F21*1.2</f>
        <v>0</v>
      </c>
      <c r="H21" s="11"/>
      <c r="I21" s="11"/>
      <c r="J21" s="13"/>
      <c r="K21" s="20"/>
      <c r="L21" s="20"/>
      <c r="M21" s="14"/>
    </row>
    <row r="22" spans="1:21" ht="16.5" thickTop="1" x14ac:dyDescent="0.25">
      <c r="A22" s="160" t="s">
        <v>22</v>
      </c>
      <c r="B22" s="161"/>
      <c r="C22" s="43"/>
      <c r="D22" s="40">
        <f>SUM(D20:D21)</f>
        <v>80.66</v>
      </c>
      <c r="E22" s="28"/>
      <c r="F22" s="33">
        <f>SUM(F20:F21)</f>
        <v>0</v>
      </c>
      <c r="G22" s="33">
        <f>SUM(G20:G21)</f>
        <v>0</v>
      </c>
      <c r="H22" s="16"/>
      <c r="I22" s="16"/>
      <c r="J22" s="16"/>
      <c r="K22" s="16"/>
      <c r="L22" s="16"/>
      <c r="M22" s="16"/>
    </row>
    <row r="23" spans="1:21" x14ac:dyDescent="0.25">
      <c r="A23" s="15"/>
      <c r="B23" s="15"/>
      <c r="C23" s="28"/>
      <c r="D23" s="28"/>
      <c r="E23" s="28"/>
      <c r="F23" s="29"/>
      <c r="G23" s="29"/>
      <c r="H23" s="16"/>
      <c r="I23" s="16"/>
      <c r="J23" s="16"/>
      <c r="K23" s="16"/>
      <c r="L23" s="16"/>
      <c r="M23" s="16"/>
    </row>
    <row r="24" spans="1:21" s="10" customFormat="1" ht="25.5" customHeight="1" x14ac:dyDescent="0.25">
      <c r="A24" s="26"/>
      <c r="B24" s="26"/>
      <c r="C24" s="24" t="s">
        <v>17</v>
      </c>
      <c r="D24" s="24" t="s">
        <v>23</v>
      </c>
      <c r="E24" s="22"/>
      <c r="F24" s="24" t="s">
        <v>18</v>
      </c>
      <c r="G24" s="25" t="s">
        <v>19</v>
      </c>
      <c r="H24" s="23"/>
      <c r="I24" s="11"/>
      <c r="J24" s="13"/>
      <c r="K24" s="141"/>
      <c r="L24" s="141"/>
      <c r="M24" s="14"/>
      <c r="U24" s="10">
        <v>-1</v>
      </c>
    </row>
    <row r="25" spans="1:21" s="10" customFormat="1" ht="20.25" customHeight="1" x14ac:dyDescent="0.25">
      <c r="A25" s="156" t="s">
        <v>90</v>
      </c>
      <c r="B25" s="157"/>
      <c r="C25" s="35" t="s">
        <v>7</v>
      </c>
      <c r="D25" s="38">
        <v>48.54</v>
      </c>
      <c r="E25" s="11"/>
      <c r="F25" s="30"/>
      <c r="G25" s="27">
        <f>F25*1.2</f>
        <v>0</v>
      </c>
      <c r="H25" s="11"/>
      <c r="I25" s="11"/>
      <c r="J25" s="13"/>
      <c r="K25" s="20"/>
      <c r="L25" s="20"/>
      <c r="M25" s="14"/>
    </row>
    <row r="26" spans="1:21" s="10" customFormat="1" ht="20.25" customHeight="1" thickBot="1" x14ac:dyDescent="0.3">
      <c r="A26" s="158"/>
      <c r="B26" s="159"/>
      <c r="C26" s="36" t="s">
        <v>11</v>
      </c>
      <c r="D26" s="39">
        <v>94.88</v>
      </c>
      <c r="E26" s="11"/>
      <c r="F26" s="31"/>
      <c r="G26" s="32">
        <f t="shared" ref="G26" si="0">F26*1.2</f>
        <v>0</v>
      </c>
      <c r="H26" s="11"/>
      <c r="I26" s="11"/>
      <c r="J26" s="13"/>
      <c r="K26" s="20"/>
      <c r="L26" s="20"/>
      <c r="M26" s="14"/>
    </row>
    <row r="27" spans="1:21" ht="16.5" thickTop="1" x14ac:dyDescent="0.25">
      <c r="A27" s="160" t="s">
        <v>22</v>
      </c>
      <c r="B27" s="161"/>
      <c r="C27" s="43"/>
      <c r="D27" s="40">
        <f>SUM(D24:D26)</f>
        <v>143.41999999999999</v>
      </c>
      <c r="E27" s="28"/>
      <c r="F27" s="33">
        <f>SUM(F24:F26)</f>
        <v>0</v>
      </c>
      <c r="G27" s="33">
        <f>SUM(G24:G26)</f>
        <v>0</v>
      </c>
      <c r="H27" s="16"/>
      <c r="I27" s="16"/>
      <c r="J27" s="16"/>
      <c r="K27" s="16"/>
      <c r="L27" s="16"/>
      <c r="M27" s="16"/>
    </row>
    <row r="28" spans="1:21" ht="15.75" x14ac:dyDescent="0.25">
      <c r="A28" s="22"/>
      <c r="B28" s="22"/>
      <c r="C28" s="22"/>
      <c r="D28" s="37"/>
      <c r="E28" s="28"/>
      <c r="F28" s="29"/>
      <c r="G28" s="29"/>
      <c r="H28" s="16"/>
      <c r="I28" s="16"/>
      <c r="J28" s="16"/>
      <c r="K28" s="16"/>
      <c r="L28" s="16"/>
      <c r="M28" s="16"/>
    </row>
    <row r="29" spans="1:21" s="10" customFormat="1" ht="25.5" customHeight="1" x14ac:dyDescent="0.25">
      <c r="A29" s="26"/>
      <c r="B29" s="26"/>
      <c r="C29" s="24" t="s">
        <v>17</v>
      </c>
      <c r="D29" s="24" t="s">
        <v>23</v>
      </c>
      <c r="E29" s="22"/>
      <c r="F29" s="24" t="s">
        <v>18</v>
      </c>
      <c r="G29" s="25" t="s">
        <v>19</v>
      </c>
      <c r="H29" s="23"/>
      <c r="I29" s="11"/>
      <c r="J29" s="13"/>
      <c r="K29" s="141"/>
      <c r="L29" s="141"/>
      <c r="M29" s="14"/>
      <c r="U29" s="10">
        <v>-1</v>
      </c>
    </row>
    <row r="30" spans="1:21" s="10" customFormat="1" ht="20.25" customHeight="1" x14ac:dyDescent="0.25">
      <c r="A30" s="156" t="s">
        <v>42</v>
      </c>
      <c r="B30" s="157"/>
      <c r="C30" s="35" t="s">
        <v>7</v>
      </c>
      <c r="D30" s="38">
        <v>35.28</v>
      </c>
      <c r="E30" s="11"/>
      <c r="F30" s="30"/>
      <c r="G30" s="27">
        <f>F30*1.2</f>
        <v>0</v>
      </c>
      <c r="H30" s="11"/>
      <c r="I30" s="11"/>
      <c r="J30" s="13"/>
      <c r="K30" s="20"/>
      <c r="L30" s="20"/>
      <c r="M30" s="14"/>
    </row>
    <row r="31" spans="1:21" s="10" customFormat="1" ht="20.25" customHeight="1" x14ac:dyDescent="0.25">
      <c r="A31" s="162"/>
      <c r="B31" s="148"/>
      <c r="C31" s="62" t="s">
        <v>77</v>
      </c>
      <c r="D31" s="63">
        <v>14</v>
      </c>
      <c r="E31" s="11"/>
      <c r="F31" s="64"/>
      <c r="G31" s="65"/>
      <c r="H31" s="11"/>
      <c r="I31" s="11"/>
      <c r="J31" s="13"/>
      <c r="K31" s="72"/>
      <c r="L31" s="72"/>
      <c r="M31" s="14"/>
    </row>
    <row r="32" spans="1:21" s="10" customFormat="1" ht="20.25" customHeight="1" thickBot="1" x14ac:dyDescent="0.3">
      <c r="A32" s="158"/>
      <c r="B32" s="159"/>
      <c r="C32" s="36" t="s">
        <v>11</v>
      </c>
      <c r="D32" s="39">
        <v>55.78</v>
      </c>
      <c r="E32" s="11"/>
      <c r="F32" s="31"/>
      <c r="G32" s="32">
        <f t="shared" ref="G32" si="1">F32*1.2</f>
        <v>0</v>
      </c>
      <c r="H32" s="11"/>
      <c r="I32" s="11"/>
      <c r="J32" s="13"/>
      <c r="K32" s="20"/>
      <c r="L32" s="20"/>
      <c r="M32" s="14"/>
    </row>
    <row r="33" spans="1:21" ht="16.5" thickTop="1" x14ac:dyDescent="0.25">
      <c r="A33" s="160" t="s">
        <v>22</v>
      </c>
      <c r="B33" s="161"/>
      <c r="C33" s="43"/>
      <c r="D33" s="40">
        <f>SUM(D29:D32)</f>
        <v>105.06</v>
      </c>
      <c r="E33" s="28"/>
      <c r="F33" s="33">
        <f>SUM(F29:F32)</f>
        <v>0</v>
      </c>
      <c r="G33" s="33">
        <f>SUM(G29:G32)</f>
        <v>0</v>
      </c>
      <c r="H33" s="16"/>
      <c r="I33" s="16"/>
      <c r="J33" s="16"/>
      <c r="K33" s="16"/>
      <c r="L33" s="16"/>
      <c r="M33" s="16"/>
    </row>
    <row r="34" spans="1:21" ht="15.75" x14ac:dyDescent="0.25">
      <c r="A34" s="22"/>
      <c r="B34" s="22"/>
      <c r="C34" s="22"/>
      <c r="D34" s="37"/>
      <c r="E34" s="28"/>
      <c r="F34" s="29"/>
      <c r="G34" s="29"/>
      <c r="H34" s="16"/>
      <c r="I34" s="16"/>
      <c r="J34" s="16"/>
      <c r="K34" s="16"/>
      <c r="L34" s="16"/>
      <c r="M34" s="16"/>
    </row>
    <row r="35" spans="1:21" s="10" customFormat="1" ht="25.5" customHeight="1" x14ac:dyDescent="0.25">
      <c r="A35" s="26"/>
      <c r="B35" s="26"/>
      <c r="C35" s="24" t="s">
        <v>17</v>
      </c>
      <c r="D35" s="24" t="s">
        <v>23</v>
      </c>
      <c r="E35" s="22"/>
      <c r="F35" s="24" t="s">
        <v>18</v>
      </c>
      <c r="G35" s="25" t="s">
        <v>19</v>
      </c>
      <c r="H35" s="23"/>
      <c r="I35" s="11"/>
      <c r="J35" s="13"/>
      <c r="K35" s="141"/>
      <c r="L35" s="141"/>
      <c r="M35" s="14"/>
      <c r="U35" s="10">
        <v>-1</v>
      </c>
    </row>
    <row r="36" spans="1:21" s="10" customFormat="1" ht="20.25" customHeight="1" x14ac:dyDescent="0.25">
      <c r="A36" s="156" t="s">
        <v>43</v>
      </c>
      <c r="B36" s="157"/>
      <c r="C36" s="35" t="s">
        <v>7</v>
      </c>
      <c r="D36" s="38">
        <v>96</v>
      </c>
      <c r="E36" s="11"/>
      <c r="F36" s="30"/>
      <c r="G36" s="27">
        <f>F36*1.2</f>
        <v>0</v>
      </c>
      <c r="H36" s="11"/>
      <c r="I36" s="11"/>
      <c r="J36" s="13"/>
      <c r="K36" s="20"/>
      <c r="L36" s="20"/>
      <c r="M36" s="14"/>
    </row>
    <row r="37" spans="1:21" s="10" customFormat="1" ht="20.25" customHeight="1" x14ac:dyDescent="0.25">
      <c r="A37" s="162"/>
      <c r="B37" s="148"/>
      <c r="C37" s="62" t="s">
        <v>5</v>
      </c>
      <c r="D37" s="63">
        <v>26</v>
      </c>
      <c r="E37" s="11"/>
      <c r="F37" s="64"/>
      <c r="G37" s="65"/>
      <c r="H37" s="11"/>
      <c r="I37" s="11"/>
      <c r="J37" s="13"/>
      <c r="K37" s="72"/>
      <c r="L37" s="72"/>
      <c r="M37" s="14"/>
    </row>
    <row r="38" spans="1:21" s="10" customFormat="1" ht="20.25" customHeight="1" x14ac:dyDescent="0.25">
      <c r="A38" s="162"/>
      <c r="B38" s="148"/>
      <c r="C38" s="62" t="s">
        <v>77</v>
      </c>
      <c r="D38" s="63">
        <v>90</v>
      </c>
      <c r="E38" s="11"/>
      <c r="F38" s="64"/>
      <c r="G38" s="65"/>
      <c r="H38" s="11"/>
      <c r="I38" s="11"/>
      <c r="J38" s="13"/>
      <c r="K38" s="72"/>
      <c r="L38" s="72"/>
      <c r="M38" s="14"/>
    </row>
    <row r="39" spans="1:21" s="10" customFormat="1" ht="20.25" customHeight="1" thickBot="1" x14ac:dyDescent="0.3">
      <c r="A39" s="158"/>
      <c r="B39" s="159"/>
      <c r="C39" s="36" t="s">
        <v>11</v>
      </c>
      <c r="D39" s="39">
        <v>485</v>
      </c>
      <c r="E39" s="11"/>
      <c r="F39" s="31"/>
      <c r="G39" s="32">
        <f t="shared" ref="G39" si="2">F39*1.2</f>
        <v>0</v>
      </c>
      <c r="H39" s="11"/>
      <c r="I39" s="11"/>
      <c r="J39" s="13"/>
      <c r="K39" s="20"/>
      <c r="L39" s="20"/>
      <c r="M39" s="14"/>
    </row>
    <row r="40" spans="1:21" ht="16.5" thickTop="1" x14ac:dyDescent="0.25">
      <c r="A40" s="160" t="s">
        <v>22</v>
      </c>
      <c r="B40" s="161"/>
      <c r="C40" s="43"/>
      <c r="D40" s="40">
        <f>SUM(D35:D39)</f>
        <v>697</v>
      </c>
      <c r="E40" s="28"/>
      <c r="F40" s="33">
        <f>SUM(F35:F39)</f>
        <v>0</v>
      </c>
      <c r="G40" s="33">
        <f>SUM(G35:G39)</f>
        <v>0</v>
      </c>
      <c r="H40" s="16"/>
      <c r="I40" s="16"/>
      <c r="J40" s="16"/>
      <c r="K40" s="16"/>
      <c r="L40" s="16"/>
      <c r="M40" s="16"/>
    </row>
    <row r="41" spans="1:21" ht="15.75" x14ac:dyDescent="0.25">
      <c r="A41" s="22"/>
      <c r="B41" s="22"/>
      <c r="C41" s="22"/>
      <c r="D41" s="37"/>
      <c r="E41" s="28"/>
      <c r="F41" s="29"/>
      <c r="G41" s="29"/>
      <c r="H41" s="16"/>
      <c r="I41" s="16"/>
      <c r="J41" s="16"/>
      <c r="K41" s="16"/>
      <c r="L41" s="16"/>
      <c r="M41" s="16"/>
    </row>
    <row r="42" spans="1:21" s="10" customFormat="1" ht="25.5" customHeight="1" x14ac:dyDescent="0.25">
      <c r="A42" s="26"/>
      <c r="B42" s="26"/>
      <c r="C42" s="24" t="s">
        <v>17</v>
      </c>
      <c r="D42" s="24" t="s">
        <v>23</v>
      </c>
      <c r="E42" s="22"/>
      <c r="F42" s="24" t="s">
        <v>18</v>
      </c>
      <c r="G42" s="25" t="s">
        <v>19</v>
      </c>
      <c r="H42" s="23"/>
      <c r="I42" s="11"/>
      <c r="J42" s="13"/>
      <c r="K42" s="141"/>
      <c r="L42" s="141"/>
      <c r="M42" s="14"/>
      <c r="U42" s="10">
        <v>-1</v>
      </c>
    </row>
    <row r="43" spans="1:21" s="10" customFormat="1" ht="20.25" customHeight="1" x14ac:dyDescent="0.25">
      <c r="A43" s="156" t="s">
        <v>91</v>
      </c>
      <c r="B43" s="157"/>
      <c r="C43" s="35" t="s">
        <v>7</v>
      </c>
      <c r="D43" s="38">
        <v>40.08</v>
      </c>
      <c r="E43" s="11"/>
      <c r="F43" s="30"/>
      <c r="G43" s="27">
        <f>F43*1.2</f>
        <v>0</v>
      </c>
      <c r="H43" s="11"/>
      <c r="I43" s="11"/>
      <c r="J43" s="13"/>
      <c r="K43" s="20"/>
      <c r="L43" s="20"/>
      <c r="M43" s="14"/>
    </row>
    <row r="44" spans="1:21" s="10" customFormat="1" ht="20.25" customHeight="1" thickBot="1" x14ac:dyDescent="0.3">
      <c r="A44" s="158"/>
      <c r="B44" s="159"/>
      <c r="C44" s="36" t="s">
        <v>11</v>
      </c>
      <c r="D44" s="39">
        <v>74.099999999999994</v>
      </c>
      <c r="E44" s="11"/>
      <c r="F44" s="31"/>
      <c r="G44" s="32">
        <f t="shared" ref="G44" si="3">F44*1.2</f>
        <v>0</v>
      </c>
      <c r="H44" s="11"/>
      <c r="I44" s="11"/>
      <c r="J44" s="13"/>
      <c r="K44" s="20"/>
      <c r="L44" s="20"/>
      <c r="M44" s="14"/>
    </row>
    <row r="45" spans="1:21" ht="16.5" thickTop="1" x14ac:dyDescent="0.25">
      <c r="A45" s="160" t="s">
        <v>22</v>
      </c>
      <c r="B45" s="161"/>
      <c r="C45" s="43"/>
      <c r="D45" s="40">
        <f>SUM(D42:D44)</f>
        <v>114.17999999999999</v>
      </c>
      <c r="E45" s="28"/>
      <c r="F45" s="33">
        <f>SUM(F42:F44)</f>
        <v>0</v>
      </c>
      <c r="G45" s="33">
        <f>SUM(G42:G44)</f>
        <v>0</v>
      </c>
      <c r="H45" s="16"/>
      <c r="I45" s="16"/>
      <c r="J45" s="16"/>
      <c r="K45" s="16"/>
      <c r="L45" s="16"/>
      <c r="M45" s="16"/>
    </row>
    <row r="46" spans="1:21" x14ac:dyDescent="0.25">
      <c r="A46" s="15"/>
      <c r="B46" s="15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</row>
    <row r="47" spans="1:21" s="10" customFormat="1" ht="25.5" customHeight="1" x14ac:dyDescent="0.25">
      <c r="A47" s="26"/>
      <c r="B47" s="26"/>
      <c r="C47" s="24" t="s">
        <v>17</v>
      </c>
      <c r="D47" s="24" t="s">
        <v>23</v>
      </c>
      <c r="E47" s="22"/>
      <c r="F47" s="24" t="s">
        <v>18</v>
      </c>
      <c r="G47" s="25" t="s">
        <v>19</v>
      </c>
      <c r="H47" s="23"/>
      <c r="I47" s="11"/>
      <c r="J47" s="13"/>
      <c r="K47" s="141"/>
      <c r="L47" s="141"/>
      <c r="M47" s="14"/>
      <c r="U47" s="10">
        <v>-1</v>
      </c>
    </row>
    <row r="48" spans="1:21" s="10" customFormat="1" ht="20.25" customHeight="1" x14ac:dyDescent="0.25">
      <c r="A48" s="156" t="s">
        <v>44</v>
      </c>
      <c r="B48" s="157"/>
      <c r="C48" s="35" t="s">
        <v>7</v>
      </c>
      <c r="D48" s="38">
        <v>57.43</v>
      </c>
      <c r="E48" s="11"/>
      <c r="F48" s="30"/>
      <c r="G48" s="27">
        <f>F48*1.2</f>
        <v>0</v>
      </c>
      <c r="H48" s="11"/>
      <c r="I48" s="11"/>
      <c r="J48" s="13"/>
      <c r="K48" s="20"/>
      <c r="L48" s="20"/>
      <c r="M48" s="14"/>
    </row>
    <row r="49" spans="1:14" s="10" customFormat="1" ht="20.25" customHeight="1" x14ac:dyDescent="0.25">
      <c r="A49" s="162"/>
      <c r="B49" s="148"/>
      <c r="C49" s="62" t="s">
        <v>5</v>
      </c>
      <c r="D49" s="63">
        <v>5.73</v>
      </c>
      <c r="E49" s="11"/>
      <c r="F49" s="64"/>
      <c r="G49" s="65"/>
      <c r="H49" s="11"/>
      <c r="I49" s="11"/>
      <c r="J49" s="13"/>
      <c r="K49" s="72"/>
      <c r="L49" s="72"/>
      <c r="M49" s="14"/>
    </row>
    <row r="50" spans="1:14" s="10" customFormat="1" ht="20.25" customHeight="1" thickBot="1" x14ac:dyDescent="0.3">
      <c r="A50" s="158"/>
      <c r="B50" s="159"/>
      <c r="C50" s="36" t="s">
        <v>11</v>
      </c>
      <c r="D50" s="39">
        <v>114.73</v>
      </c>
      <c r="E50" s="11"/>
      <c r="F50" s="31"/>
      <c r="G50" s="32">
        <f t="shared" ref="G50" si="4">F50*1.2</f>
        <v>0</v>
      </c>
      <c r="H50" s="11"/>
      <c r="I50" s="11"/>
      <c r="J50" s="13"/>
      <c r="K50" s="20"/>
      <c r="L50" s="20"/>
      <c r="M50" s="14"/>
    </row>
    <row r="51" spans="1:14" ht="16.5" thickTop="1" x14ac:dyDescent="0.25">
      <c r="A51" s="160" t="s">
        <v>22</v>
      </c>
      <c r="B51" s="161"/>
      <c r="C51" s="43"/>
      <c r="D51" s="40">
        <f>SUM(D47:D50)</f>
        <v>177.89</v>
      </c>
      <c r="E51" s="28"/>
      <c r="F51" s="33">
        <f>SUM(F47:F50)</f>
        <v>0</v>
      </c>
      <c r="G51" s="33">
        <f>SUM(G47:G50)</f>
        <v>0</v>
      </c>
      <c r="H51" s="16"/>
      <c r="I51" s="16"/>
      <c r="J51" s="16"/>
      <c r="K51" s="16"/>
      <c r="L51" s="16"/>
      <c r="M51" s="16"/>
    </row>
    <row r="52" spans="1:14" s="10" customFormat="1" x14ac:dyDescent="0.25">
      <c r="C52" s="11"/>
      <c r="D52" s="11"/>
      <c r="E52" s="11"/>
      <c r="F52" s="12"/>
      <c r="G52" s="11"/>
      <c r="H52" s="11"/>
      <c r="I52" s="11"/>
      <c r="J52" s="13"/>
      <c r="K52" s="141"/>
      <c r="L52" s="141"/>
      <c r="M52" s="15"/>
      <c r="N52" s="15"/>
    </row>
    <row r="53" spans="1:14" x14ac:dyDescent="0.25"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5"/>
      <c r="N53" s="15"/>
    </row>
  </sheetData>
  <mergeCells count="24">
    <mergeCell ref="K47:L47"/>
    <mergeCell ref="A48:B50"/>
    <mergeCell ref="A51:B51"/>
    <mergeCell ref="A33:B33"/>
    <mergeCell ref="K35:L35"/>
    <mergeCell ref="A36:B39"/>
    <mergeCell ref="A40:B40"/>
    <mergeCell ref="K42:L42"/>
    <mergeCell ref="K52:L52"/>
    <mergeCell ref="K20:L20"/>
    <mergeCell ref="A21:B21"/>
    <mergeCell ref="A30:B32"/>
    <mergeCell ref="A2:G2"/>
    <mergeCell ref="A3:G3"/>
    <mergeCell ref="A7:G7"/>
    <mergeCell ref="A8:G8"/>
    <mergeCell ref="A22:B22"/>
    <mergeCell ref="K24:L24"/>
    <mergeCell ref="A25:B26"/>
    <mergeCell ref="A27:B27"/>
    <mergeCell ref="K29:L29"/>
    <mergeCell ref="D12:D18"/>
    <mergeCell ref="A43:B44"/>
    <mergeCell ref="A45:B45"/>
  </mergeCells>
  <pageMargins left="0.25" right="0.25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showGridLines="0" zoomScale="115" zoomScaleNormal="115" workbookViewId="0">
      <selection activeCell="A2" sqref="A2:G2"/>
    </sheetView>
  </sheetViews>
  <sheetFormatPr baseColWidth="10" defaultColWidth="11.42578125" defaultRowHeight="12.75" x14ac:dyDescent="0.25"/>
  <cols>
    <col min="1" max="1" width="7.140625" style="1" customWidth="1"/>
    <col min="2" max="2" width="26" style="1" customWidth="1"/>
    <col min="3" max="3" width="14.42578125" style="1" customWidth="1"/>
    <col min="4" max="4" width="12.85546875" style="1" customWidth="1"/>
    <col min="5" max="5" width="2.42578125" style="1" customWidth="1"/>
    <col min="6" max="6" width="18.42578125" style="1" customWidth="1"/>
    <col min="7" max="7" width="17.5703125" style="1" bestFit="1" customWidth="1"/>
    <col min="8" max="8" width="13.140625" style="1" customWidth="1"/>
    <col min="9" max="9" width="10.28515625" style="1" customWidth="1"/>
    <col min="10" max="16384" width="11.42578125" style="1"/>
  </cols>
  <sheetData>
    <row r="1" spans="1:11" ht="13.5" thickBot="1" x14ac:dyDescent="0.3"/>
    <row r="2" spans="1:11" ht="21" customHeight="1" x14ac:dyDescent="0.25">
      <c r="A2" s="142" t="s">
        <v>170</v>
      </c>
      <c r="B2" s="143"/>
      <c r="C2" s="143"/>
      <c r="D2" s="143"/>
      <c r="E2" s="143"/>
      <c r="F2" s="143"/>
      <c r="G2" s="144"/>
      <c r="H2" s="41"/>
      <c r="I2" s="41"/>
      <c r="J2" s="41"/>
      <c r="K2" s="41"/>
    </row>
    <row r="3" spans="1:11" ht="21" customHeight="1" thickBot="1" x14ac:dyDescent="0.3">
      <c r="A3" s="145" t="s">
        <v>71</v>
      </c>
      <c r="B3" s="146"/>
      <c r="C3" s="146"/>
      <c r="D3" s="146"/>
      <c r="E3" s="146"/>
      <c r="F3" s="146"/>
      <c r="G3" s="147"/>
      <c r="H3" s="42"/>
      <c r="I3" s="42"/>
      <c r="J3" s="42"/>
      <c r="K3" s="42"/>
    </row>
    <row r="7" spans="1:11" ht="21" x14ac:dyDescent="0.25">
      <c r="A7" s="155" t="s">
        <v>20</v>
      </c>
      <c r="B7" s="155"/>
      <c r="C7" s="155"/>
      <c r="D7" s="155"/>
      <c r="E7" s="155"/>
      <c r="F7" s="155"/>
      <c r="G7" s="155"/>
      <c r="H7" s="21"/>
    </row>
    <row r="8" spans="1:11" ht="21" x14ac:dyDescent="0.25">
      <c r="A8" s="155" t="s">
        <v>21</v>
      </c>
      <c r="B8" s="155"/>
      <c r="C8" s="155"/>
      <c r="D8" s="155"/>
      <c r="E8" s="155"/>
      <c r="F8" s="155"/>
      <c r="G8" s="155"/>
      <c r="H8" s="21"/>
    </row>
    <row r="10" spans="1:11" ht="13.5" thickBot="1" x14ac:dyDescent="0.3"/>
    <row r="11" spans="1:11" ht="15.75" thickBot="1" x14ac:dyDescent="0.3">
      <c r="A11" s="9" t="s">
        <v>14</v>
      </c>
      <c r="B11" s="9" t="s">
        <v>13</v>
      </c>
      <c r="C11" s="9" t="s">
        <v>12</v>
      </c>
      <c r="D11" s="116" t="s">
        <v>161</v>
      </c>
      <c r="F11" s="17"/>
      <c r="G11" s="17"/>
      <c r="H11" s="8"/>
    </row>
    <row r="12" spans="1:11" ht="18.75" customHeight="1" thickTop="1" x14ac:dyDescent="0.25">
      <c r="A12" s="7" t="s">
        <v>11</v>
      </c>
      <c r="B12" s="44" t="s">
        <v>10</v>
      </c>
      <c r="C12" s="83">
        <f>SUMIF($C$20:C$479,$A$12,$D$20:$D$479)</f>
        <v>351.63</v>
      </c>
      <c r="D12" s="152">
        <f>SUM(D24+D28+D35+D41)</f>
        <v>779.39</v>
      </c>
      <c r="F12" s="19"/>
      <c r="H12" s="3"/>
    </row>
    <row r="13" spans="1:11" x14ac:dyDescent="0.25">
      <c r="A13" s="6" t="s">
        <v>9</v>
      </c>
      <c r="B13" s="6" t="s">
        <v>8</v>
      </c>
      <c r="C13" s="84">
        <f>SUMIF($C$20:C$479,$A$13,$D$20:$D$479)</f>
        <v>0</v>
      </c>
      <c r="D13" s="153"/>
      <c r="F13" s="18"/>
      <c r="G13" s="18"/>
      <c r="H13" s="3"/>
    </row>
    <row r="14" spans="1:11" x14ac:dyDescent="0.25">
      <c r="A14" s="5" t="s">
        <v>7</v>
      </c>
      <c r="B14" s="5" t="s">
        <v>6</v>
      </c>
      <c r="C14" s="85">
        <f>SUMIF($C$20:C$479,$A$14,$D$20:$D$479)</f>
        <v>81.069999999999993</v>
      </c>
      <c r="D14" s="153"/>
      <c r="F14" s="19"/>
    </row>
    <row r="15" spans="1:11" x14ac:dyDescent="0.25">
      <c r="A15" s="4" t="s">
        <v>5</v>
      </c>
      <c r="B15" s="4" t="s">
        <v>4</v>
      </c>
      <c r="C15" s="86">
        <f ca="1">SUMIF($C$21:C$479,$A$15,$D$21:$D$478)</f>
        <v>74.17</v>
      </c>
      <c r="D15" s="153"/>
      <c r="F15" s="18"/>
      <c r="G15" s="18"/>
      <c r="H15" s="3"/>
    </row>
    <row r="16" spans="1:11" x14ac:dyDescent="0.25">
      <c r="A16" s="2" t="s">
        <v>3</v>
      </c>
      <c r="B16" s="2" t="s">
        <v>2</v>
      </c>
      <c r="C16" s="87">
        <f>SUMIF($C$20:C$479,$A$16,$D$20:$D$479)</f>
        <v>0</v>
      </c>
      <c r="D16" s="153"/>
    </row>
    <row r="17" spans="1:13" x14ac:dyDescent="0.25">
      <c r="A17" s="74" t="s">
        <v>1</v>
      </c>
      <c r="B17" s="74" t="s">
        <v>0</v>
      </c>
      <c r="C17" s="88">
        <f ca="1">SUMIF($C$21:C$479,$A$17,$D$21:$D$478)</f>
        <v>0</v>
      </c>
      <c r="D17" s="153"/>
      <c r="F17" s="19"/>
    </row>
    <row r="18" spans="1:13" ht="39" thickBot="1" x14ac:dyDescent="0.3">
      <c r="A18" s="75" t="s">
        <v>77</v>
      </c>
      <c r="B18" s="76" t="s">
        <v>78</v>
      </c>
      <c r="C18" s="77">
        <f>SUMIF($C$20:C$532,$A$18,$D$20:$D$532)</f>
        <v>272.52</v>
      </c>
      <c r="D18" s="154"/>
    </row>
    <row r="19" spans="1:13" ht="12.75" customHeight="1" x14ac:dyDescent="0.25">
      <c r="A19" s="22"/>
      <c r="B19" s="22"/>
      <c r="C19" s="22"/>
      <c r="D19" s="37"/>
      <c r="E19" s="28"/>
      <c r="F19" s="29"/>
      <c r="G19" s="29"/>
      <c r="H19" s="16"/>
      <c r="I19" s="16"/>
      <c r="J19" s="16"/>
      <c r="K19" s="16"/>
      <c r="L19" s="16"/>
      <c r="M19" s="16"/>
    </row>
    <row r="20" spans="1:13" s="10" customFormat="1" ht="20.25" customHeight="1" x14ac:dyDescent="0.25">
      <c r="A20" s="26"/>
      <c r="B20" s="26"/>
      <c r="C20" s="24" t="s">
        <v>17</v>
      </c>
      <c r="D20" s="24" t="s">
        <v>23</v>
      </c>
      <c r="E20" s="22"/>
      <c r="F20" s="24" t="s">
        <v>18</v>
      </c>
      <c r="G20" s="25" t="s">
        <v>19</v>
      </c>
      <c r="H20" s="11"/>
      <c r="I20" s="11"/>
      <c r="J20" s="13"/>
      <c r="K20" s="20"/>
      <c r="L20" s="20"/>
      <c r="M20" s="14"/>
    </row>
    <row r="21" spans="1:13" s="10" customFormat="1" ht="20.25" customHeight="1" x14ac:dyDescent="0.25">
      <c r="A21" s="156" t="s">
        <v>46</v>
      </c>
      <c r="B21" s="157"/>
      <c r="C21" s="35" t="s">
        <v>7</v>
      </c>
      <c r="D21" s="38">
        <v>27</v>
      </c>
      <c r="E21" s="11"/>
      <c r="F21" s="30"/>
      <c r="G21" s="27">
        <f>F21*1.2</f>
        <v>0</v>
      </c>
      <c r="H21" s="11"/>
      <c r="I21" s="11"/>
      <c r="J21" s="13"/>
      <c r="K21" s="72"/>
      <c r="L21" s="72"/>
      <c r="M21" s="14"/>
    </row>
    <row r="22" spans="1:13" s="10" customFormat="1" ht="20.25" customHeight="1" x14ac:dyDescent="0.25">
      <c r="A22" s="162"/>
      <c r="B22" s="148"/>
      <c r="C22" s="62" t="s">
        <v>77</v>
      </c>
      <c r="D22" s="63">
        <v>30</v>
      </c>
      <c r="E22" s="11"/>
      <c r="F22" s="64"/>
      <c r="G22" s="65">
        <f>SUM(F22*1.2)</f>
        <v>0</v>
      </c>
      <c r="H22" s="11"/>
      <c r="I22" s="11"/>
      <c r="J22" s="13"/>
      <c r="K22" s="20"/>
      <c r="L22" s="20"/>
      <c r="M22" s="14"/>
    </row>
    <row r="23" spans="1:13" ht="13.5" thickBot="1" x14ac:dyDescent="0.3">
      <c r="A23" s="158"/>
      <c r="B23" s="159"/>
      <c r="C23" s="36" t="s">
        <v>11</v>
      </c>
      <c r="D23" s="39">
        <v>74.5</v>
      </c>
      <c r="E23" s="11"/>
      <c r="F23" s="31"/>
      <c r="G23" s="32">
        <f t="shared" ref="G23" si="0">F23*1.2</f>
        <v>0</v>
      </c>
      <c r="H23" s="16"/>
      <c r="I23" s="16"/>
      <c r="J23" s="16"/>
      <c r="K23" s="16"/>
      <c r="L23" s="16"/>
      <c r="M23" s="16"/>
    </row>
    <row r="24" spans="1:13" ht="16.5" thickTop="1" x14ac:dyDescent="0.25">
      <c r="A24" s="160" t="s">
        <v>22</v>
      </c>
      <c r="B24" s="161"/>
      <c r="C24" s="43"/>
      <c r="D24" s="40">
        <f>SUM(D20:D23)</f>
        <v>131.5</v>
      </c>
      <c r="E24" s="28"/>
      <c r="F24" s="33">
        <f>SUM(F20:F23)</f>
        <v>0</v>
      </c>
      <c r="G24" s="33">
        <f>SUM(G20:G23)</f>
        <v>0</v>
      </c>
      <c r="H24" s="16"/>
      <c r="I24" s="16"/>
      <c r="J24" s="16"/>
      <c r="K24" s="16"/>
      <c r="L24" s="16"/>
      <c r="M24" s="16"/>
    </row>
    <row r="25" spans="1:13" ht="15.75" x14ac:dyDescent="0.25">
      <c r="A25" s="22"/>
      <c r="B25" s="22"/>
      <c r="C25" s="22"/>
      <c r="D25" s="37"/>
      <c r="E25" s="28"/>
      <c r="F25" s="29"/>
      <c r="G25" s="29"/>
      <c r="H25" s="16"/>
      <c r="I25" s="16"/>
      <c r="J25" s="16"/>
      <c r="K25" s="16"/>
      <c r="L25" s="16"/>
      <c r="M25" s="16"/>
    </row>
    <row r="26" spans="1:13" s="10" customFormat="1" ht="20.25" customHeight="1" x14ac:dyDescent="0.25">
      <c r="A26" s="26"/>
      <c r="B26" s="26"/>
      <c r="C26" s="24" t="s">
        <v>17</v>
      </c>
      <c r="D26" s="24" t="s">
        <v>23</v>
      </c>
      <c r="E26" s="22"/>
      <c r="F26" s="24" t="s">
        <v>18</v>
      </c>
      <c r="G26" s="25" t="s">
        <v>19</v>
      </c>
      <c r="H26" s="11"/>
      <c r="I26" s="11"/>
      <c r="J26" s="13"/>
      <c r="K26" s="20"/>
      <c r="L26" s="20"/>
      <c r="M26" s="14"/>
    </row>
    <row r="27" spans="1:13" ht="16.5" customHeight="1" thickBot="1" x14ac:dyDescent="0.3">
      <c r="A27" s="156" t="s">
        <v>47</v>
      </c>
      <c r="B27" s="151"/>
      <c r="C27" s="35" t="s">
        <v>7</v>
      </c>
      <c r="D27" s="38">
        <v>3.5</v>
      </c>
      <c r="E27" s="11"/>
      <c r="F27" s="30"/>
      <c r="G27" s="27">
        <f>F27*1.2</f>
        <v>0</v>
      </c>
      <c r="H27" s="16"/>
      <c r="I27" s="16"/>
      <c r="J27" s="16"/>
      <c r="K27" s="16"/>
      <c r="L27" s="16"/>
      <c r="M27" s="16"/>
    </row>
    <row r="28" spans="1:13" ht="16.5" thickTop="1" x14ac:dyDescent="0.25">
      <c r="A28" s="160" t="s">
        <v>22</v>
      </c>
      <c r="B28" s="161"/>
      <c r="C28" s="43"/>
      <c r="D28" s="40">
        <f>SUM(D26:D27)</f>
        <v>3.5</v>
      </c>
      <c r="E28" s="28"/>
      <c r="F28" s="33">
        <f>SUM(F26:F27)</f>
        <v>0</v>
      </c>
      <c r="G28" s="33">
        <f>SUM(G26:G27)</f>
        <v>0</v>
      </c>
      <c r="H28" s="16"/>
      <c r="I28" s="16"/>
      <c r="J28" s="16"/>
      <c r="K28" s="16"/>
      <c r="L28" s="16"/>
      <c r="M28" s="16"/>
    </row>
    <row r="29" spans="1:13" ht="15.75" x14ac:dyDescent="0.25">
      <c r="A29" s="22"/>
      <c r="B29" s="22"/>
      <c r="C29" s="22"/>
      <c r="D29" s="37"/>
      <c r="E29" s="28"/>
      <c r="F29" s="29"/>
      <c r="G29" s="29"/>
      <c r="H29" s="16"/>
      <c r="I29" s="16"/>
      <c r="J29" s="16"/>
      <c r="K29" s="16"/>
      <c r="L29" s="16"/>
      <c r="M29" s="16"/>
    </row>
    <row r="30" spans="1:13" s="10" customFormat="1" ht="20.25" customHeight="1" x14ac:dyDescent="0.25">
      <c r="A30" s="26"/>
      <c r="B30" s="26"/>
      <c r="C30" s="24" t="s">
        <v>17</v>
      </c>
      <c r="D30" s="24" t="s">
        <v>23</v>
      </c>
      <c r="E30" s="22"/>
      <c r="F30" s="24" t="s">
        <v>18</v>
      </c>
      <c r="G30" s="25" t="s">
        <v>19</v>
      </c>
      <c r="H30" s="11"/>
      <c r="I30" s="11"/>
      <c r="J30" s="13"/>
      <c r="K30" s="20"/>
      <c r="L30" s="20"/>
      <c r="M30" s="14"/>
    </row>
    <row r="31" spans="1:13" s="10" customFormat="1" ht="20.25" customHeight="1" x14ac:dyDescent="0.25">
      <c r="A31" s="156" t="s">
        <v>48</v>
      </c>
      <c r="B31" s="157"/>
      <c r="C31" s="35" t="s">
        <v>7</v>
      </c>
      <c r="D31" s="38">
        <v>50.57</v>
      </c>
      <c r="E31" s="11"/>
      <c r="F31" s="30"/>
      <c r="G31" s="27">
        <f>F31*1.2</f>
        <v>0</v>
      </c>
      <c r="H31" s="11"/>
      <c r="I31" s="11"/>
      <c r="J31" s="13"/>
      <c r="K31" s="20"/>
      <c r="L31" s="20"/>
      <c r="M31" s="14"/>
    </row>
    <row r="32" spans="1:13" s="10" customFormat="1" ht="20.25" customHeight="1" x14ac:dyDescent="0.25">
      <c r="A32" s="162"/>
      <c r="B32" s="148"/>
      <c r="C32" s="62" t="s">
        <v>5</v>
      </c>
      <c r="D32" s="63">
        <v>19.170000000000002</v>
      </c>
      <c r="E32" s="11"/>
      <c r="F32" s="64"/>
      <c r="G32" s="27">
        <f t="shared" ref="G32:G33" si="1">F32*1.2</f>
        <v>0</v>
      </c>
      <c r="H32" s="11"/>
      <c r="I32" s="11"/>
      <c r="J32" s="13"/>
      <c r="K32" s="72"/>
      <c r="L32" s="72"/>
      <c r="M32" s="14"/>
    </row>
    <row r="33" spans="1:13" s="10" customFormat="1" ht="20.25" customHeight="1" x14ac:dyDescent="0.25">
      <c r="A33" s="162"/>
      <c r="B33" s="148"/>
      <c r="C33" s="62" t="s">
        <v>77</v>
      </c>
      <c r="D33" s="63">
        <v>62.52</v>
      </c>
      <c r="E33" s="11"/>
      <c r="F33" s="64"/>
      <c r="G33" s="27">
        <f t="shared" si="1"/>
        <v>0</v>
      </c>
      <c r="H33" s="11"/>
      <c r="I33" s="11"/>
      <c r="J33" s="13"/>
      <c r="K33" s="72"/>
      <c r="L33" s="72"/>
      <c r="M33" s="14"/>
    </row>
    <row r="34" spans="1:13" ht="13.5" thickBot="1" x14ac:dyDescent="0.3">
      <c r="A34" s="158"/>
      <c r="B34" s="159"/>
      <c r="C34" s="36" t="s">
        <v>11</v>
      </c>
      <c r="D34" s="39">
        <v>34.130000000000003</v>
      </c>
      <c r="E34" s="11"/>
      <c r="F34" s="31"/>
      <c r="G34" s="32">
        <f t="shared" ref="G34" si="2">F34*1.2</f>
        <v>0</v>
      </c>
      <c r="H34" s="16"/>
      <c r="I34" s="16"/>
      <c r="J34" s="16"/>
      <c r="K34" s="16"/>
      <c r="L34" s="16"/>
      <c r="M34" s="16"/>
    </row>
    <row r="35" spans="1:13" ht="16.5" thickTop="1" x14ac:dyDescent="0.25">
      <c r="A35" s="160" t="s">
        <v>22</v>
      </c>
      <c r="B35" s="161"/>
      <c r="C35" s="43"/>
      <c r="D35" s="40">
        <f>SUM(D30:D34)</f>
        <v>166.39000000000001</v>
      </c>
      <c r="E35" s="28"/>
      <c r="F35" s="33">
        <f>SUM(F30:F34)</f>
        <v>0</v>
      </c>
      <c r="G35" s="33">
        <f>SUM(G30:G34)</f>
        <v>0</v>
      </c>
      <c r="H35" s="16"/>
      <c r="I35" s="16"/>
      <c r="J35" s="16"/>
      <c r="K35" s="16"/>
      <c r="L35" s="16"/>
      <c r="M35" s="16"/>
    </row>
    <row r="36" spans="1:13" ht="15.75" x14ac:dyDescent="0.25">
      <c r="A36" s="22"/>
      <c r="B36" s="22"/>
      <c r="C36" s="22"/>
      <c r="D36" s="37"/>
      <c r="E36" s="28"/>
      <c r="F36" s="29"/>
      <c r="G36" s="29"/>
      <c r="H36" s="16"/>
      <c r="I36" s="16"/>
      <c r="J36" s="16"/>
      <c r="K36" s="16"/>
      <c r="L36" s="16"/>
      <c r="M36" s="16"/>
    </row>
    <row r="37" spans="1:13" s="10" customFormat="1" ht="20.25" customHeight="1" x14ac:dyDescent="0.25">
      <c r="A37" s="26"/>
      <c r="B37" s="26"/>
      <c r="C37" s="89" t="s">
        <v>17</v>
      </c>
      <c r="D37" s="89" t="s">
        <v>23</v>
      </c>
      <c r="E37" s="22"/>
      <c r="F37" s="89" t="s">
        <v>18</v>
      </c>
      <c r="G37" s="90" t="s">
        <v>19</v>
      </c>
      <c r="H37" s="11"/>
      <c r="I37" s="11"/>
      <c r="J37" s="13"/>
      <c r="K37" s="20"/>
      <c r="L37" s="20"/>
      <c r="M37" s="14"/>
    </row>
    <row r="38" spans="1:13" ht="16.5" customHeight="1" x14ac:dyDescent="0.25">
      <c r="A38" s="163" t="s">
        <v>92</v>
      </c>
      <c r="B38" s="164"/>
      <c r="C38" s="35" t="s">
        <v>5</v>
      </c>
      <c r="D38" s="38">
        <v>55</v>
      </c>
      <c r="E38" s="95"/>
      <c r="F38" s="30"/>
      <c r="G38" s="27">
        <f t="shared" ref="G38:G40" si="3">F38*1.2</f>
        <v>0</v>
      </c>
      <c r="H38" s="16"/>
      <c r="I38" s="16"/>
      <c r="J38" s="16"/>
      <c r="K38" s="16"/>
      <c r="L38" s="16"/>
      <c r="M38" s="16"/>
    </row>
    <row r="39" spans="1:13" ht="16.5" customHeight="1" x14ac:dyDescent="0.25">
      <c r="A39" s="148"/>
      <c r="B39" s="165"/>
      <c r="C39" s="35" t="s">
        <v>77</v>
      </c>
      <c r="D39" s="38">
        <v>180</v>
      </c>
      <c r="E39" s="95"/>
      <c r="F39" s="30"/>
      <c r="G39" s="27">
        <f t="shared" si="3"/>
        <v>0</v>
      </c>
      <c r="H39" s="16"/>
      <c r="I39" s="16"/>
      <c r="J39" s="16"/>
      <c r="K39" s="16"/>
      <c r="L39" s="16"/>
      <c r="M39" s="16"/>
    </row>
    <row r="40" spans="1:13" ht="16.5" customHeight="1" thickBot="1" x14ac:dyDescent="0.3">
      <c r="A40" s="150"/>
      <c r="B40" s="166"/>
      <c r="C40" s="36" t="s">
        <v>11</v>
      </c>
      <c r="D40" s="39">
        <v>243</v>
      </c>
      <c r="E40" s="96"/>
      <c r="F40" s="31"/>
      <c r="G40" s="27">
        <f t="shared" si="3"/>
        <v>0</v>
      </c>
      <c r="H40" s="16"/>
      <c r="I40" s="16"/>
      <c r="J40" s="16"/>
      <c r="K40" s="16"/>
      <c r="L40" s="16"/>
      <c r="M40" s="16"/>
    </row>
    <row r="41" spans="1:13" ht="16.5" thickTop="1" x14ac:dyDescent="0.25">
      <c r="A41" s="160" t="s">
        <v>22</v>
      </c>
      <c r="B41" s="161"/>
      <c r="C41" s="81"/>
      <c r="D41" s="92">
        <f>SUM(D37:D40)</f>
        <v>478</v>
      </c>
      <c r="E41" s="28"/>
      <c r="F41" s="33">
        <f>SUM(F37:F38)</f>
        <v>0</v>
      </c>
      <c r="G41" s="33">
        <f>SUM(G37:G38)</f>
        <v>0</v>
      </c>
      <c r="H41" s="16"/>
      <c r="I41" s="16"/>
      <c r="J41" s="16"/>
      <c r="K41" s="16"/>
      <c r="L41" s="16"/>
      <c r="M41" s="16"/>
    </row>
    <row r="42" spans="1:13" ht="15.75" x14ac:dyDescent="0.25">
      <c r="A42" s="22"/>
      <c r="B42" s="22"/>
      <c r="C42" s="22"/>
    </row>
  </sheetData>
  <mergeCells count="13">
    <mergeCell ref="A35:B35"/>
    <mergeCell ref="A41:B41"/>
    <mergeCell ref="A21:B23"/>
    <mergeCell ref="A31:B34"/>
    <mergeCell ref="A27:B27"/>
    <mergeCell ref="A28:B28"/>
    <mergeCell ref="A38:B40"/>
    <mergeCell ref="A2:G2"/>
    <mergeCell ref="A3:G3"/>
    <mergeCell ref="A7:G7"/>
    <mergeCell ref="A8:G8"/>
    <mergeCell ref="A24:B24"/>
    <mergeCell ref="D12:D18"/>
  </mergeCells>
  <pageMargins left="0.25" right="0.25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252"/>
  <sheetViews>
    <sheetView showGridLines="0" zoomScale="115" zoomScaleNormal="115" workbookViewId="0">
      <selection activeCell="A2" sqref="A2:G2"/>
    </sheetView>
  </sheetViews>
  <sheetFormatPr baseColWidth="10" defaultColWidth="11.42578125" defaultRowHeight="12.75" x14ac:dyDescent="0.25"/>
  <cols>
    <col min="1" max="1" width="7.140625" style="1" customWidth="1"/>
    <col min="2" max="2" width="26" style="1" customWidth="1"/>
    <col min="3" max="3" width="14.42578125" style="1" customWidth="1"/>
    <col min="4" max="4" width="12.85546875" style="66" customWidth="1"/>
    <col min="5" max="5" width="2.42578125" style="1" customWidth="1"/>
    <col min="6" max="6" width="18.42578125" style="1" customWidth="1"/>
    <col min="7" max="7" width="17.5703125" style="1" bestFit="1" customWidth="1"/>
    <col min="8" max="8" width="13.140625" style="1" customWidth="1"/>
    <col min="9" max="9" width="10.28515625" style="1" customWidth="1"/>
    <col min="10" max="16384" width="11.42578125" style="1"/>
  </cols>
  <sheetData>
    <row r="1" spans="1:11" ht="13.5" thickBot="1" x14ac:dyDescent="0.3"/>
    <row r="2" spans="1:11" ht="21" customHeight="1" x14ac:dyDescent="0.25">
      <c r="A2" s="142" t="s">
        <v>170</v>
      </c>
      <c r="B2" s="143"/>
      <c r="C2" s="143"/>
      <c r="D2" s="143"/>
      <c r="E2" s="143"/>
      <c r="F2" s="143"/>
      <c r="G2" s="144"/>
      <c r="H2" s="41"/>
      <c r="I2" s="41"/>
      <c r="J2" s="41"/>
      <c r="K2" s="41"/>
    </row>
    <row r="3" spans="1:11" ht="21" customHeight="1" thickBot="1" x14ac:dyDescent="0.3">
      <c r="A3" s="145" t="s">
        <v>72</v>
      </c>
      <c r="B3" s="146"/>
      <c r="C3" s="146"/>
      <c r="D3" s="146"/>
      <c r="E3" s="146"/>
      <c r="F3" s="146"/>
      <c r="G3" s="147"/>
      <c r="H3" s="42"/>
      <c r="I3" s="42"/>
      <c r="J3" s="42"/>
      <c r="K3" s="42"/>
    </row>
    <row r="7" spans="1:11" ht="21" x14ac:dyDescent="0.25">
      <c r="A7" s="155" t="s">
        <v>20</v>
      </c>
      <c r="B7" s="155"/>
      <c r="C7" s="155"/>
      <c r="D7" s="155"/>
      <c r="E7" s="155"/>
      <c r="F7" s="155"/>
      <c r="G7" s="155"/>
      <c r="H7" s="21"/>
    </row>
    <row r="8" spans="1:11" ht="21" x14ac:dyDescent="0.25">
      <c r="A8" s="155" t="s">
        <v>21</v>
      </c>
      <c r="B8" s="155"/>
      <c r="C8" s="155"/>
      <c r="D8" s="155"/>
      <c r="E8" s="155"/>
      <c r="F8" s="155"/>
      <c r="G8" s="155"/>
      <c r="H8" s="21"/>
    </row>
    <row r="10" spans="1:11" ht="13.5" thickBot="1" x14ac:dyDescent="0.3"/>
    <row r="11" spans="1:11" ht="15.75" thickBot="1" x14ac:dyDescent="0.3">
      <c r="A11" s="9" t="s">
        <v>14</v>
      </c>
      <c r="B11" s="9" t="s">
        <v>13</v>
      </c>
      <c r="C11" s="9" t="s">
        <v>12</v>
      </c>
      <c r="D11" s="116" t="s">
        <v>161</v>
      </c>
      <c r="F11" s="17"/>
      <c r="G11" s="17"/>
      <c r="H11" s="8"/>
    </row>
    <row r="12" spans="1:11" ht="18.75" customHeight="1" thickTop="1" x14ac:dyDescent="0.25">
      <c r="A12" s="7" t="s">
        <v>11</v>
      </c>
      <c r="B12" s="44" t="s">
        <v>10</v>
      </c>
      <c r="C12" s="83">
        <f ca="1">SUMIF($C$20:C$494,$A$12,$D$20:$D$493)</f>
        <v>6045.9999999999991</v>
      </c>
      <c r="D12" s="152">
        <f>SUM(D24+D29+D34+D39+D44+D49+D54+D60+D65+D70+D75+D81+D87+D93+D98+D103+D109+D114+D119+D125+D130+D135+D141+D148+D155+D162+D168+D174+D182+D190+D195+D200+D208+D215+D220+D227+D233+D241+D247+D252)</f>
        <v>10291.75</v>
      </c>
      <c r="F12" s="19"/>
      <c r="H12" s="3"/>
    </row>
    <row r="13" spans="1:11" x14ac:dyDescent="0.25">
      <c r="A13" s="6" t="s">
        <v>9</v>
      </c>
      <c r="B13" s="6" t="s">
        <v>8</v>
      </c>
      <c r="C13" s="84">
        <f ca="1">SUMIF($C$20:C$494,$A$13,$D$20:$D$493)</f>
        <v>751.76</v>
      </c>
      <c r="D13" s="153"/>
      <c r="F13" s="18"/>
      <c r="G13" s="18"/>
      <c r="H13" s="3"/>
    </row>
    <row r="14" spans="1:11" x14ac:dyDescent="0.25">
      <c r="A14" s="5" t="s">
        <v>7</v>
      </c>
      <c r="B14" s="5" t="s">
        <v>6</v>
      </c>
      <c r="C14" s="85">
        <f>SUMIF($C$20:C$494,$A$14,$D$20:$D$494)</f>
        <v>1832.1100000000001</v>
      </c>
      <c r="D14" s="153"/>
      <c r="F14" s="19"/>
    </row>
    <row r="15" spans="1:11" x14ac:dyDescent="0.25">
      <c r="A15" s="4" t="s">
        <v>5</v>
      </c>
      <c r="B15" s="4" t="s">
        <v>4</v>
      </c>
      <c r="C15" s="86">
        <f ca="1">SUMIF($C$20:C$494,$A$15,$D$20:$D$493)</f>
        <v>338.74999999999994</v>
      </c>
      <c r="D15" s="153"/>
      <c r="F15" s="18"/>
      <c r="G15" s="18"/>
      <c r="H15" s="3"/>
    </row>
    <row r="16" spans="1:11" x14ac:dyDescent="0.25">
      <c r="A16" s="2" t="s">
        <v>3</v>
      </c>
      <c r="B16" s="2" t="s">
        <v>2</v>
      </c>
      <c r="C16" s="87">
        <f ca="1">SUMIF($C$20:C$494,$A$16,$D$20:$D$493)</f>
        <v>513.85</v>
      </c>
      <c r="D16" s="153"/>
    </row>
    <row r="17" spans="1:13" x14ac:dyDescent="0.25">
      <c r="A17" s="74" t="s">
        <v>1</v>
      </c>
      <c r="B17" s="74" t="s">
        <v>0</v>
      </c>
      <c r="C17" s="88">
        <f ca="1">SUMIF($C$20:C$494,$A$17,$D$20:$D$493)</f>
        <v>749.16</v>
      </c>
      <c r="D17" s="153"/>
      <c r="F17" s="19"/>
    </row>
    <row r="18" spans="1:13" ht="39" thickBot="1" x14ac:dyDescent="0.3">
      <c r="A18" s="75" t="s">
        <v>77</v>
      </c>
      <c r="B18" s="76" t="s">
        <v>78</v>
      </c>
      <c r="C18" s="77">
        <f>SUMIF($C$20:C$537,$A$18,$D$20:$D$537)</f>
        <v>60.120000000000005</v>
      </c>
      <c r="D18" s="154"/>
    </row>
    <row r="19" spans="1:13" ht="12.75" customHeight="1" x14ac:dyDescent="0.25">
      <c r="A19" s="22"/>
      <c r="B19" s="22"/>
      <c r="C19" s="22"/>
      <c r="D19" s="37"/>
      <c r="E19" s="28"/>
      <c r="F19" s="29"/>
      <c r="G19" s="29"/>
      <c r="H19" s="16"/>
      <c r="I19" s="16"/>
      <c r="J19" s="16"/>
      <c r="K19" s="16"/>
      <c r="L19" s="16"/>
      <c r="M19" s="16"/>
    </row>
    <row r="20" spans="1:13" s="10" customFormat="1" ht="20.25" customHeight="1" x14ac:dyDescent="0.25">
      <c r="A20" s="26"/>
      <c r="B20" s="26"/>
      <c r="C20" s="24" t="s">
        <v>17</v>
      </c>
      <c r="D20" s="67" t="s">
        <v>23</v>
      </c>
      <c r="E20" s="22"/>
      <c r="F20" s="24" t="s">
        <v>18</v>
      </c>
      <c r="G20" s="25" t="s">
        <v>19</v>
      </c>
      <c r="H20" s="11"/>
      <c r="I20" s="11"/>
      <c r="J20" s="13"/>
      <c r="K20" s="20"/>
      <c r="L20" s="20"/>
      <c r="M20" s="14"/>
    </row>
    <row r="21" spans="1:13" s="10" customFormat="1" ht="20.25" customHeight="1" x14ac:dyDescent="0.25">
      <c r="A21" s="156" t="s">
        <v>49</v>
      </c>
      <c r="B21" s="157"/>
      <c r="C21" s="35" t="s">
        <v>7</v>
      </c>
      <c r="D21" s="38">
        <v>20.6</v>
      </c>
      <c r="E21" s="11"/>
      <c r="F21" s="30"/>
      <c r="G21" s="27">
        <f>F21*1.2</f>
        <v>0</v>
      </c>
      <c r="H21" s="11"/>
      <c r="I21" s="11"/>
      <c r="J21" s="13"/>
      <c r="K21" s="72"/>
      <c r="L21" s="72"/>
      <c r="M21" s="14"/>
    </row>
    <row r="22" spans="1:13" s="10" customFormat="1" ht="20.25" customHeight="1" x14ac:dyDescent="0.25">
      <c r="A22" s="162"/>
      <c r="B22" s="148"/>
      <c r="C22" s="62" t="s">
        <v>5</v>
      </c>
      <c r="D22" s="63">
        <v>29.6</v>
      </c>
      <c r="E22" s="11"/>
      <c r="F22" s="64"/>
      <c r="G22" s="27">
        <f>F22*1.2</f>
        <v>0</v>
      </c>
      <c r="H22" s="11"/>
      <c r="I22" s="11"/>
      <c r="J22" s="13"/>
      <c r="K22" s="20"/>
      <c r="L22" s="20"/>
      <c r="M22" s="14"/>
    </row>
    <row r="23" spans="1:13" ht="13.5" thickBot="1" x14ac:dyDescent="0.3">
      <c r="A23" s="158"/>
      <c r="B23" s="159"/>
      <c r="C23" s="36" t="s">
        <v>11</v>
      </c>
      <c r="D23" s="39">
        <v>56.36</v>
      </c>
      <c r="E23" s="11"/>
      <c r="F23" s="31"/>
      <c r="G23" s="32">
        <f t="shared" ref="G23" si="0">F23*1.2</f>
        <v>0</v>
      </c>
      <c r="H23" s="16"/>
      <c r="I23" s="16"/>
      <c r="J23" s="16"/>
      <c r="K23" s="16"/>
      <c r="L23" s="16"/>
      <c r="M23" s="16"/>
    </row>
    <row r="24" spans="1:13" ht="16.5" thickTop="1" x14ac:dyDescent="0.25">
      <c r="A24" s="160" t="s">
        <v>22</v>
      </c>
      <c r="B24" s="161"/>
      <c r="C24" s="43"/>
      <c r="D24" s="79">
        <f>SUM(D20:D23)</f>
        <v>106.56</v>
      </c>
      <c r="E24" s="28"/>
      <c r="F24" s="33">
        <f>SUM(F20:F23)</f>
        <v>0</v>
      </c>
      <c r="G24" s="33">
        <f>SUM(G20:G23)</f>
        <v>0</v>
      </c>
      <c r="H24" s="16"/>
      <c r="I24" s="16"/>
      <c r="J24" s="16"/>
      <c r="K24" s="16"/>
      <c r="L24" s="16"/>
      <c r="M24" s="16"/>
    </row>
    <row r="25" spans="1:13" ht="12.75" customHeight="1" x14ac:dyDescent="0.25">
      <c r="A25" s="22"/>
      <c r="B25" s="22"/>
      <c r="C25" s="22"/>
      <c r="D25" s="37"/>
      <c r="E25" s="28"/>
      <c r="F25" s="29"/>
      <c r="G25" s="29"/>
      <c r="H25" s="16"/>
      <c r="I25" s="16"/>
      <c r="J25" s="16"/>
      <c r="K25" s="16"/>
      <c r="L25" s="16"/>
      <c r="M25" s="16"/>
    </row>
    <row r="26" spans="1:13" s="10" customFormat="1" ht="20.25" customHeight="1" x14ac:dyDescent="0.25">
      <c r="A26" s="26"/>
      <c r="B26" s="26"/>
      <c r="C26" s="24" t="s">
        <v>17</v>
      </c>
      <c r="D26" s="67" t="s">
        <v>23</v>
      </c>
      <c r="E26" s="22"/>
      <c r="F26" s="24" t="s">
        <v>18</v>
      </c>
      <c r="G26" s="25" t="s">
        <v>19</v>
      </c>
      <c r="H26" s="11"/>
      <c r="I26" s="11"/>
      <c r="J26" s="13"/>
      <c r="K26" s="20"/>
      <c r="L26" s="20"/>
      <c r="M26" s="14"/>
    </row>
    <row r="27" spans="1:13" s="10" customFormat="1" ht="20.25" customHeight="1" x14ac:dyDescent="0.25">
      <c r="A27" s="156" t="s">
        <v>50</v>
      </c>
      <c r="B27" s="157"/>
      <c r="C27" s="35" t="s">
        <v>7</v>
      </c>
      <c r="D27" s="38">
        <v>57.1</v>
      </c>
      <c r="E27" s="11"/>
      <c r="F27" s="30"/>
      <c r="G27" s="27">
        <f>F27*1.2</f>
        <v>0</v>
      </c>
      <c r="H27" s="11"/>
      <c r="I27" s="11"/>
      <c r="J27" s="13"/>
      <c r="K27" s="61"/>
      <c r="L27" s="61"/>
      <c r="M27" s="14"/>
    </row>
    <row r="28" spans="1:13" ht="13.5" thickBot="1" x14ac:dyDescent="0.3">
      <c r="A28" s="162"/>
      <c r="B28" s="148"/>
      <c r="C28" s="62" t="s">
        <v>3</v>
      </c>
      <c r="D28" s="63">
        <v>513.85</v>
      </c>
      <c r="E28" s="11"/>
      <c r="F28" s="31"/>
      <c r="G28" s="27">
        <f>F28*1.2</f>
        <v>0</v>
      </c>
      <c r="H28" s="16"/>
      <c r="I28" s="16"/>
      <c r="J28" s="16"/>
      <c r="K28" s="16"/>
      <c r="L28" s="16"/>
      <c r="M28" s="16"/>
    </row>
    <row r="29" spans="1:13" ht="16.5" thickTop="1" x14ac:dyDescent="0.25">
      <c r="A29" s="160" t="s">
        <v>22</v>
      </c>
      <c r="B29" s="161"/>
      <c r="C29" s="43"/>
      <c r="D29" s="79">
        <f>SUM(D26:D28)</f>
        <v>570.95000000000005</v>
      </c>
      <c r="E29" s="28"/>
      <c r="F29" s="33">
        <f>SUM(F26:F28)</f>
        <v>0</v>
      </c>
      <c r="G29" s="33">
        <f>SUM(G26:G28)</f>
        <v>0</v>
      </c>
      <c r="H29" s="16"/>
      <c r="I29" s="16"/>
      <c r="J29" s="16"/>
      <c r="K29" s="16"/>
      <c r="L29" s="16"/>
      <c r="M29" s="16"/>
    </row>
    <row r="30" spans="1:13" ht="12.75" customHeight="1" x14ac:dyDescent="0.25">
      <c r="A30" s="22"/>
      <c r="B30" s="22"/>
      <c r="C30" s="22"/>
      <c r="D30" s="37"/>
      <c r="E30" s="28"/>
      <c r="F30" s="29"/>
      <c r="G30" s="29"/>
      <c r="H30" s="16"/>
      <c r="I30" s="16"/>
      <c r="J30" s="16"/>
      <c r="K30" s="16"/>
      <c r="L30" s="16"/>
      <c r="M30" s="16"/>
    </row>
    <row r="31" spans="1:13" s="10" customFormat="1" ht="20.25" customHeight="1" x14ac:dyDescent="0.25">
      <c r="A31" s="26"/>
      <c r="B31" s="26"/>
      <c r="C31" s="24" t="s">
        <v>17</v>
      </c>
      <c r="D31" s="67" t="s">
        <v>23</v>
      </c>
      <c r="E31" s="22"/>
      <c r="F31" s="24" t="s">
        <v>18</v>
      </c>
      <c r="G31" s="25" t="s">
        <v>19</v>
      </c>
      <c r="H31" s="11"/>
      <c r="I31" s="11"/>
      <c r="J31" s="13"/>
      <c r="K31" s="20"/>
      <c r="L31" s="20"/>
      <c r="M31" s="14"/>
    </row>
    <row r="32" spans="1:13" s="10" customFormat="1" ht="20.25" customHeight="1" x14ac:dyDescent="0.25">
      <c r="A32" s="156" t="s">
        <v>94</v>
      </c>
      <c r="B32" s="157"/>
      <c r="C32" s="35" t="s">
        <v>7</v>
      </c>
      <c r="D32" s="38">
        <v>21.37</v>
      </c>
      <c r="E32" s="11"/>
      <c r="F32" s="30"/>
      <c r="G32" s="27">
        <f>F32*1.2</f>
        <v>0</v>
      </c>
      <c r="H32" s="11"/>
      <c r="I32" s="11"/>
      <c r="J32" s="13"/>
      <c r="K32" s="20"/>
      <c r="L32" s="20"/>
      <c r="M32" s="14"/>
    </row>
    <row r="33" spans="1:21" ht="13.5" thickBot="1" x14ac:dyDescent="0.3">
      <c r="A33" s="158"/>
      <c r="B33" s="159"/>
      <c r="C33" s="36" t="s">
        <v>11</v>
      </c>
      <c r="D33" s="39">
        <v>80.28</v>
      </c>
      <c r="E33" s="11"/>
      <c r="F33" s="31"/>
      <c r="G33" s="32">
        <f t="shared" ref="G33" si="1">F33*1.2</f>
        <v>0</v>
      </c>
      <c r="H33" s="16"/>
      <c r="I33" s="16"/>
      <c r="J33" s="16"/>
      <c r="K33" s="16"/>
      <c r="L33" s="16"/>
      <c r="M33" s="16"/>
    </row>
    <row r="34" spans="1:21" ht="16.5" thickTop="1" x14ac:dyDescent="0.25">
      <c r="A34" s="160" t="s">
        <v>22</v>
      </c>
      <c r="B34" s="161"/>
      <c r="C34" s="43"/>
      <c r="D34" s="79">
        <f>SUM(D31:D33)</f>
        <v>101.65</v>
      </c>
      <c r="E34" s="28"/>
      <c r="F34" s="33">
        <f>SUM(F31:F33)</f>
        <v>0</v>
      </c>
      <c r="G34" s="33">
        <f>SUM(G31:G33)</f>
        <v>0</v>
      </c>
      <c r="H34" s="16"/>
      <c r="I34" s="16"/>
      <c r="J34" s="16"/>
      <c r="K34" s="16"/>
      <c r="L34" s="16"/>
      <c r="M34" s="16"/>
    </row>
    <row r="35" spans="1:21" ht="12.75" customHeight="1" x14ac:dyDescent="0.25">
      <c r="A35" s="22"/>
      <c r="B35" s="22"/>
      <c r="C35" s="22"/>
      <c r="D35" s="37"/>
      <c r="E35" s="28"/>
      <c r="F35" s="29"/>
      <c r="G35" s="29"/>
      <c r="H35" s="16"/>
      <c r="I35" s="16"/>
      <c r="J35" s="16"/>
      <c r="K35" s="16"/>
      <c r="L35" s="16"/>
      <c r="M35" s="16"/>
    </row>
    <row r="36" spans="1:21" s="10" customFormat="1" ht="20.25" customHeight="1" x14ac:dyDescent="0.25">
      <c r="A36" s="26"/>
      <c r="B36" s="26"/>
      <c r="C36" s="24" t="s">
        <v>17</v>
      </c>
      <c r="D36" s="67" t="s">
        <v>23</v>
      </c>
      <c r="E36" s="22"/>
      <c r="F36" s="24" t="s">
        <v>18</v>
      </c>
      <c r="G36" s="25" t="s">
        <v>19</v>
      </c>
      <c r="H36" s="11"/>
      <c r="I36" s="11"/>
      <c r="J36" s="13"/>
      <c r="K36" s="20"/>
      <c r="L36" s="20"/>
      <c r="M36" s="14"/>
    </row>
    <row r="37" spans="1:21" s="10" customFormat="1" ht="20.25" customHeight="1" x14ac:dyDescent="0.25">
      <c r="A37" s="156" t="s">
        <v>93</v>
      </c>
      <c r="B37" s="157"/>
      <c r="C37" s="35" t="s">
        <v>7</v>
      </c>
      <c r="D37" s="38">
        <v>32.590000000000003</v>
      </c>
      <c r="E37" s="11"/>
      <c r="F37" s="30"/>
      <c r="G37" s="27">
        <f>F37*1.2</f>
        <v>0</v>
      </c>
      <c r="H37" s="11"/>
      <c r="I37" s="11"/>
      <c r="J37" s="13"/>
      <c r="K37" s="20"/>
      <c r="L37" s="20"/>
      <c r="M37" s="14"/>
    </row>
    <row r="38" spans="1:21" ht="13.5" thickBot="1" x14ac:dyDescent="0.3">
      <c r="A38" s="158"/>
      <c r="B38" s="159"/>
      <c r="C38" s="36" t="s">
        <v>11</v>
      </c>
      <c r="D38" s="39">
        <v>114.79</v>
      </c>
      <c r="E38" s="11"/>
      <c r="F38" s="31"/>
      <c r="G38" s="32">
        <f>F38*1.2</f>
        <v>0</v>
      </c>
      <c r="H38" s="16"/>
      <c r="I38" s="16"/>
      <c r="J38" s="16"/>
      <c r="K38" s="16"/>
      <c r="L38" s="16"/>
      <c r="M38" s="16"/>
    </row>
    <row r="39" spans="1:21" ht="16.5" thickTop="1" x14ac:dyDescent="0.25">
      <c r="A39" s="160" t="s">
        <v>22</v>
      </c>
      <c r="B39" s="161"/>
      <c r="C39" s="43"/>
      <c r="D39" s="79">
        <f>SUM(D36:D38)</f>
        <v>147.38</v>
      </c>
      <c r="E39" s="28"/>
      <c r="F39" s="33">
        <f>SUM(F36:F38)</f>
        <v>0</v>
      </c>
      <c r="G39" s="33">
        <f>SUM(G36:G38)</f>
        <v>0</v>
      </c>
      <c r="H39" s="16"/>
      <c r="I39" s="16"/>
      <c r="J39" s="16"/>
      <c r="K39" s="16"/>
      <c r="L39" s="16"/>
      <c r="M39" s="16"/>
    </row>
    <row r="40" spans="1:21" ht="12.75" customHeight="1" x14ac:dyDescent="0.25">
      <c r="A40" s="22"/>
      <c r="B40" s="22"/>
      <c r="C40" s="22"/>
      <c r="D40" s="37"/>
      <c r="E40" s="28"/>
      <c r="F40" s="29"/>
      <c r="G40" s="29"/>
      <c r="H40" s="16"/>
      <c r="I40" s="16"/>
      <c r="J40" s="16"/>
      <c r="K40" s="16"/>
      <c r="L40" s="16"/>
      <c r="M40" s="16"/>
    </row>
    <row r="41" spans="1:21" s="10" customFormat="1" ht="20.25" customHeight="1" x14ac:dyDescent="0.25">
      <c r="A41" s="26"/>
      <c r="B41" s="26"/>
      <c r="C41" s="24" t="s">
        <v>17</v>
      </c>
      <c r="D41" s="67" t="s">
        <v>23</v>
      </c>
      <c r="E41" s="22"/>
      <c r="F41" s="24" t="s">
        <v>18</v>
      </c>
      <c r="G41" s="25" t="s">
        <v>19</v>
      </c>
      <c r="H41" s="11"/>
      <c r="I41" s="11"/>
      <c r="J41" s="13"/>
      <c r="K41" s="20"/>
      <c r="L41" s="20"/>
      <c r="M41" s="14"/>
    </row>
    <row r="42" spans="1:21" s="10" customFormat="1" ht="20.25" customHeight="1" x14ac:dyDescent="0.25">
      <c r="A42" s="156" t="s">
        <v>95</v>
      </c>
      <c r="B42" s="157"/>
      <c r="C42" s="35" t="s">
        <v>7</v>
      </c>
      <c r="D42" s="38">
        <v>32.590000000000003</v>
      </c>
      <c r="E42" s="11"/>
      <c r="F42" s="30"/>
      <c r="G42" s="27">
        <f>F42*1.2</f>
        <v>0</v>
      </c>
      <c r="H42" s="11"/>
      <c r="I42" s="11"/>
      <c r="J42" s="13"/>
      <c r="K42" s="20"/>
      <c r="L42" s="20"/>
      <c r="M42" s="14"/>
    </row>
    <row r="43" spans="1:21" ht="13.5" thickBot="1" x14ac:dyDescent="0.3">
      <c r="A43" s="158"/>
      <c r="B43" s="159"/>
      <c r="C43" s="36" t="s">
        <v>11</v>
      </c>
      <c r="D43" s="39">
        <v>86.11</v>
      </c>
      <c r="E43" s="11"/>
      <c r="F43" s="31"/>
      <c r="G43" s="32">
        <f t="shared" ref="G43" si="2">F43*1.2</f>
        <v>0</v>
      </c>
      <c r="H43" s="16"/>
      <c r="I43" s="16"/>
      <c r="J43" s="16"/>
      <c r="K43" s="16"/>
      <c r="L43" s="16"/>
      <c r="M43" s="16"/>
    </row>
    <row r="44" spans="1:21" ht="16.5" thickTop="1" x14ac:dyDescent="0.25">
      <c r="A44" s="160" t="s">
        <v>22</v>
      </c>
      <c r="B44" s="161"/>
      <c r="C44" s="43"/>
      <c r="D44" s="79">
        <f>SUM(D41:D43)</f>
        <v>118.7</v>
      </c>
      <c r="E44" s="28"/>
      <c r="F44" s="33">
        <f>SUM(F41:F43)</f>
        <v>0</v>
      </c>
      <c r="G44" s="33">
        <f>SUM(G41:G43)</f>
        <v>0</v>
      </c>
      <c r="H44" s="16"/>
      <c r="I44" s="16"/>
      <c r="J44" s="16"/>
      <c r="K44" s="16"/>
      <c r="L44" s="16"/>
      <c r="M44" s="16"/>
    </row>
    <row r="45" spans="1:21" s="10" customFormat="1" ht="14.25" customHeight="1" x14ac:dyDescent="0.25">
      <c r="A45" s="15"/>
      <c r="B45" s="15"/>
      <c r="C45" s="16"/>
      <c r="H45" s="23"/>
      <c r="I45" s="11"/>
      <c r="J45" s="13"/>
      <c r="K45" s="141"/>
      <c r="L45" s="141"/>
      <c r="M45" s="14"/>
      <c r="U45" s="10">
        <v>-1</v>
      </c>
    </row>
    <row r="46" spans="1:21" s="10" customFormat="1" ht="20.25" customHeight="1" x14ac:dyDescent="0.25">
      <c r="A46" s="26"/>
      <c r="B46" s="26"/>
      <c r="C46" s="24" t="s">
        <v>17</v>
      </c>
      <c r="D46" s="67" t="s">
        <v>23</v>
      </c>
      <c r="E46" s="22"/>
      <c r="F46" s="24" t="s">
        <v>18</v>
      </c>
      <c r="G46" s="25" t="s">
        <v>19</v>
      </c>
      <c r="H46" s="11"/>
      <c r="I46" s="11"/>
      <c r="J46" s="13"/>
      <c r="K46" s="20"/>
      <c r="L46" s="20"/>
      <c r="M46" s="14"/>
    </row>
    <row r="47" spans="1:21" s="10" customFormat="1" ht="20.25" customHeight="1" x14ac:dyDescent="0.25">
      <c r="A47" s="156" t="s">
        <v>96</v>
      </c>
      <c r="B47" s="157"/>
      <c r="C47" s="35" t="s">
        <v>7</v>
      </c>
      <c r="D47" s="38">
        <v>31.15</v>
      </c>
      <c r="E47" s="11"/>
      <c r="F47" s="30"/>
      <c r="G47" s="27">
        <f>F47*1.2</f>
        <v>0</v>
      </c>
      <c r="H47" s="11"/>
      <c r="I47" s="11"/>
      <c r="J47" s="13"/>
      <c r="K47" s="20"/>
      <c r="L47" s="20"/>
      <c r="M47" s="14"/>
    </row>
    <row r="48" spans="1:21" ht="13.5" thickBot="1" x14ac:dyDescent="0.3">
      <c r="A48" s="158"/>
      <c r="B48" s="159"/>
      <c r="C48" s="36" t="s">
        <v>11</v>
      </c>
      <c r="D48" s="39">
        <v>113.97</v>
      </c>
      <c r="E48" s="11"/>
      <c r="F48" s="31"/>
      <c r="G48" s="32">
        <f>F48*1.2</f>
        <v>0</v>
      </c>
      <c r="H48" s="16"/>
      <c r="I48" s="16"/>
      <c r="J48" s="16"/>
      <c r="K48" s="16"/>
      <c r="L48" s="16"/>
      <c r="M48" s="16"/>
    </row>
    <row r="49" spans="1:14" s="10" customFormat="1" ht="16.5" thickTop="1" x14ac:dyDescent="0.25">
      <c r="A49" s="160" t="s">
        <v>22</v>
      </c>
      <c r="B49" s="161"/>
      <c r="C49" s="43"/>
      <c r="D49" s="79">
        <f>SUM(D46:D48)</f>
        <v>145.12</v>
      </c>
      <c r="E49" s="28"/>
      <c r="F49" s="33">
        <f>SUM(F46:F48)</f>
        <v>0</v>
      </c>
      <c r="G49" s="33">
        <f>SUM(G46:G48)</f>
        <v>0</v>
      </c>
      <c r="H49" s="11"/>
      <c r="I49" s="11"/>
      <c r="J49" s="13"/>
      <c r="K49" s="141"/>
      <c r="L49" s="141"/>
      <c r="M49" s="15"/>
      <c r="N49" s="15"/>
    </row>
    <row r="50" spans="1:14" ht="12.75" customHeight="1" x14ac:dyDescent="0.25">
      <c r="A50" s="22"/>
      <c r="B50" s="22"/>
      <c r="C50" s="22"/>
      <c r="D50" s="37"/>
      <c r="E50" s="28"/>
      <c r="F50" s="29"/>
      <c r="G50" s="29"/>
      <c r="H50" s="16"/>
      <c r="I50" s="16"/>
      <c r="J50" s="16"/>
      <c r="K50" s="16"/>
      <c r="L50" s="16"/>
      <c r="M50" s="16"/>
    </row>
    <row r="51" spans="1:14" s="10" customFormat="1" ht="20.25" customHeight="1" x14ac:dyDescent="0.25">
      <c r="A51" s="26"/>
      <c r="B51" s="26"/>
      <c r="C51" s="24" t="s">
        <v>17</v>
      </c>
      <c r="D51" s="67" t="s">
        <v>23</v>
      </c>
      <c r="E51" s="22"/>
      <c r="F51" s="24" t="s">
        <v>18</v>
      </c>
      <c r="G51" s="25" t="s">
        <v>19</v>
      </c>
      <c r="H51" s="11"/>
      <c r="I51" s="11"/>
      <c r="J51" s="13"/>
      <c r="K51" s="20"/>
      <c r="L51" s="20"/>
      <c r="M51" s="14"/>
    </row>
    <row r="52" spans="1:14" s="10" customFormat="1" ht="20.25" customHeight="1" x14ac:dyDescent="0.25">
      <c r="A52" s="156" t="s">
        <v>97</v>
      </c>
      <c r="B52" s="157"/>
      <c r="C52" s="35" t="s">
        <v>7</v>
      </c>
      <c r="D52" s="38">
        <v>22.47</v>
      </c>
      <c r="E52" s="11"/>
      <c r="F52" s="30"/>
      <c r="G52" s="27">
        <f>F52*1.2</f>
        <v>0</v>
      </c>
      <c r="H52" s="11"/>
      <c r="I52" s="11"/>
      <c r="J52" s="13"/>
      <c r="K52" s="20"/>
      <c r="L52" s="20"/>
      <c r="M52" s="14"/>
    </row>
    <row r="53" spans="1:14" ht="13.5" thickBot="1" x14ac:dyDescent="0.3">
      <c r="A53" s="158"/>
      <c r="B53" s="159"/>
      <c r="C53" s="36" t="s">
        <v>11</v>
      </c>
      <c r="D53" s="39">
        <v>86.38</v>
      </c>
      <c r="E53" s="11"/>
      <c r="F53" s="31"/>
      <c r="G53" s="32">
        <f t="shared" ref="G53" si="3">F53*1.2</f>
        <v>0</v>
      </c>
      <c r="H53" s="16"/>
      <c r="I53" s="16"/>
      <c r="J53" s="16"/>
      <c r="K53" s="16"/>
      <c r="L53" s="16"/>
      <c r="M53" s="16"/>
    </row>
    <row r="54" spans="1:14" ht="16.5" thickTop="1" x14ac:dyDescent="0.25">
      <c r="A54" s="160" t="s">
        <v>22</v>
      </c>
      <c r="B54" s="161"/>
      <c r="C54" s="43"/>
      <c r="D54" s="79">
        <f>SUM(D51:D53)</f>
        <v>108.85</v>
      </c>
      <c r="E54" s="28"/>
      <c r="F54" s="33">
        <f>SUM(F51:F53)</f>
        <v>0</v>
      </c>
      <c r="G54" s="33">
        <f>SUM(G51:G53)</f>
        <v>0</v>
      </c>
      <c r="H54" s="16"/>
      <c r="I54" s="16"/>
      <c r="J54" s="16"/>
      <c r="K54" s="16"/>
      <c r="L54" s="16"/>
      <c r="M54" s="15"/>
      <c r="N54" s="15"/>
    </row>
    <row r="55" spans="1:14" ht="12.75" customHeight="1" x14ac:dyDescent="0.25">
      <c r="A55" s="22"/>
      <c r="B55" s="22"/>
      <c r="C55" s="22"/>
      <c r="D55" s="37"/>
      <c r="E55" s="28"/>
      <c r="F55" s="29"/>
      <c r="G55" s="29"/>
      <c r="H55" s="16"/>
      <c r="I55" s="16"/>
      <c r="J55" s="16"/>
      <c r="K55" s="16"/>
      <c r="L55" s="16"/>
      <c r="M55" s="16"/>
    </row>
    <row r="56" spans="1:14" s="10" customFormat="1" ht="20.25" customHeight="1" x14ac:dyDescent="0.25">
      <c r="A56" s="26"/>
      <c r="B56" s="26"/>
      <c r="C56" s="24" t="s">
        <v>17</v>
      </c>
      <c r="D56" s="67" t="s">
        <v>23</v>
      </c>
      <c r="E56" s="22"/>
      <c r="F56" s="24" t="s">
        <v>18</v>
      </c>
      <c r="G56" s="25" t="s">
        <v>19</v>
      </c>
      <c r="H56" s="11"/>
      <c r="I56" s="11"/>
      <c r="J56" s="13"/>
      <c r="K56" s="20"/>
      <c r="L56" s="20"/>
      <c r="M56" s="14"/>
    </row>
    <row r="57" spans="1:14" s="10" customFormat="1" ht="20.25" customHeight="1" x14ac:dyDescent="0.25">
      <c r="A57" s="156" t="s">
        <v>100</v>
      </c>
      <c r="B57" s="157"/>
      <c r="C57" s="35" t="s">
        <v>7</v>
      </c>
      <c r="D57" s="38">
        <v>22.56</v>
      </c>
      <c r="E57" s="11"/>
      <c r="F57" s="30"/>
      <c r="G57" s="27">
        <f>F57*1.2</f>
        <v>0</v>
      </c>
      <c r="H57" s="11"/>
      <c r="I57" s="11"/>
      <c r="J57" s="13"/>
      <c r="K57" s="20"/>
      <c r="L57" s="20"/>
      <c r="M57" s="14"/>
    </row>
    <row r="58" spans="1:14" s="10" customFormat="1" ht="20.25" customHeight="1" x14ac:dyDescent="0.25">
      <c r="A58" s="162"/>
      <c r="B58" s="148"/>
      <c r="C58" s="62" t="s">
        <v>5</v>
      </c>
      <c r="D58" s="63">
        <v>2.13</v>
      </c>
      <c r="E58" s="11"/>
      <c r="F58" s="64"/>
      <c r="G58" s="27">
        <f>F58*1.2</f>
        <v>0</v>
      </c>
      <c r="H58" s="11"/>
      <c r="I58" s="11"/>
      <c r="J58" s="13"/>
      <c r="K58" s="72"/>
      <c r="L58" s="72"/>
      <c r="M58" s="14"/>
    </row>
    <row r="59" spans="1:14" ht="13.5" thickBot="1" x14ac:dyDescent="0.3">
      <c r="A59" s="158"/>
      <c r="B59" s="159"/>
      <c r="C59" s="36" t="s">
        <v>11</v>
      </c>
      <c r="D59" s="39">
        <v>105.52</v>
      </c>
      <c r="E59" s="11"/>
      <c r="F59" s="31"/>
      <c r="G59" s="32">
        <f t="shared" ref="G59" si="4">F59*1.2</f>
        <v>0</v>
      </c>
      <c r="H59" s="16"/>
      <c r="I59" s="16"/>
      <c r="J59" s="16"/>
      <c r="K59" s="16"/>
      <c r="L59" s="16"/>
      <c r="M59" s="16"/>
    </row>
    <row r="60" spans="1:14" ht="16.5" thickTop="1" x14ac:dyDescent="0.25">
      <c r="A60" s="160" t="s">
        <v>22</v>
      </c>
      <c r="B60" s="161"/>
      <c r="C60" s="43"/>
      <c r="D60" s="79">
        <f>SUM(D56:D59)</f>
        <v>130.20999999999998</v>
      </c>
      <c r="E60" s="28"/>
      <c r="F60" s="33">
        <f>SUM(F56:F59)</f>
        <v>0</v>
      </c>
      <c r="G60" s="33">
        <f>SUM(G56:G59)</f>
        <v>0</v>
      </c>
    </row>
    <row r="61" spans="1:14" ht="12.75" customHeight="1" x14ac:dyDescent="0.25">
      <c r="A61" s="22"/>
      <c r="B61" s="22"/>
      <c r="C61" s="22"/>
      <c r="D61" s="37"/>
      <c r="E61" s="28"/>
      <c r="F61" s="29"/>
      <c r="G61" s="29"/>
      <c r="H61" s="16"/>
      <c r="I61" s="16"/>
      <c r="J61" s="16"/>
      <c r="K61" s="16"/>
      <c r="L61" s="16"/>
      <c r="M61" s="16"/>
    </row>
    <row r="62" spans="1:14" s="10" customFormat="1" ht="40.5" customHeight="1" x14ac:dyDescent="0.25">
      <c r="A62" s="26"/>
      <c r="B62" s="26"/>
      <c r="C62" s="89" t="s">
        <v>17</v>
      </c>
      <c r="D62" s="97" t="s">
        <v>23</v>
      </c>
      <c r="E62" s="22"/>
      <c r="F62" s="89" t="s">
        <v>18</v>
      </c>
      <c r="G62" s="90" t="s">
        <v>19</v>
      </c>
      <c r="H62" s="11"/>
      <c r="I62" s="11"/>
      <c r="J62" s="13"/>
      <c r="K62" s="20"/>
      <c r="L62" s="20"/>
      <c r="M62" s="14"/>
    </row>
    <row r="63" spans="1:14" ht="15.75" x14ac:dyDescent="0.25">
      <c r="A63" s="167" t="s">
        <v>99</v>
      </c>
      <c r="B63" s="167"/>
      <c r="C63" s="35" t="s">
        <v>7</v>
      </c>
      <c r="D63" s="38">
        <v>14.19</v>
      </c>
      <c r="E63" s="95"/>
      <c r="F63" s="30"/>
      <c r="G63" s="27">
        <f t="shared" ref="G63:G64" si="5">F63*1.2</f>
        <v>0</v>
      </c>
      <c r="H63" s="16"/>
      <c r="I63" s="16"/>
      <c r="J63" s="16"/>
      <c r="K63" s="16"/>
      <c r="L63" s="16"/>
      <c r="M63" s="16"/>
    </row>
    <row r="64" spans="1:14" ht="16.5" thickBot="1" x14ac:dyDescent="0.3">
      <c r="A64" s="73"/>
      <c r="B64" s="80"/>
      <c r="C64" s="98" t="s">
        <v>11</v>
      </c>
      <c r="D64" s="91">
        <v>25</v>
      </c>
      <c r="E64" s="11"/>
      <c r="F64" s="30"/>
      <c r="G64" s="27">
        <f t="shared" si="5"/>
        <v>0</v>
      </c>
      <c r="H64" s="16"/>
      <c r="I64" s="16"/>
      <c r="J64" s="16"/>
      <c r="K64" s="16"/>
      <c r="L64" s="16"/>
      <c r="M64" s="16"/>
    </row>
    <row r="65" spans="1:7" ht="16.5" thickTop="1" x14ac:dyDescent="0.25">
      <c r="A65" s="160" t="s">
        <v>22</v>
      </c>
      <c r="B65" s="161"/>
      <c r="C65" s="43"/>
      <c r="D65" s="79">
        <f>SUM(D62:D64)</f>
        <v>39.19</v>
      </c>
      <c r="E65" s="28"/>
      <c r="F65" s="33">
        <f>SUM(F62:F64)</f>
        <v>0</v>
      </c>
      <c r="G65" s="33">
        <f>SUM(G62:G64)</f>
        <v>0</v>
      </c>
    </row>
    <row r="67" spans="1:7" ht="31.5" x14ac:dyDescent="0.25">
      <c r="A67" s="26"/>
      <c r="B67" s="26"/>
      <c r="C67" s="24" t="s">
        <v>17</v>
      </c>
      <c r="D67" s="67" t="s">
        <v>23</v>
      </c>
      <c r="E67" s="22"/>
      <c r="F67" s="24" t="s">
        <v>18</v>
      </c>
      <c r="G67" s="25" t="s">
        <v>19</v>
      </c>
    </row>
    <row r="68" spans="1:7" x14ac:dyDescent="0.25">
      <c r="A68" s="156" t="s">
        <v>98</v>
      </c>
      <c r="B68" s="157"/>
      <c r="C68" s="35" t="s">
        <v>7</v>
      </c>
      <c r="D68" s="38">
        <v>45.56</v>
      </c>
      <c r="E68" s="11"/>
      <c r="F68" s="30"/>
      <c r="G68" s="27">
        <f>F68*1.2</f>
        <v>0</v>
      </c>
    </row>
    <row r="69" spans="1:7" ht="13.5" thickBot="1" x14ac:dyDescent="0.3">
      <c r="A69" s="158"/>
      <c r="B69" s="159"/>
      <c r="C69" s="36" t="s">
        <v>11</v>
      </c>
      <c r="D69" s="39">
        <v>138.11000000000001</v>
      </c>
      <c r="E69" s="11"/>
      <c r="F69" s="31"/>
      <c r="G69" s="32">
        <f t="shared" ref="G69" si="6">F69*1.2</f>
        <v>0</v>
      </c>
    </row>
    <row r="70" spans="1:7" ht="16.5" thickTop="1" x14ac:dyDescent="0.25">
      <c r="A70" s="160" t="s">
        <v>22</v>
      </c>
      <c r="B70" s="161"/>
      <c r="C70" s="43"/>
      <c r="D70" s="79">
        <f>SUM(D67:D69)</f>
        <v>183.67000000000002</v>
      </c>
      <c r="E70" s="28"/>
      <c r="F70" s="33">
        <f>SUM(F67:F69)</f>
        <v>0</v>
      </c>
      <c r="G70" s="33">
        <f>SUM(G67:G69)</f>
        <v>0</v>
      </c>
    </row>
    <row r="72" spans="1:7" ht="31.5" x14ac:dyDescent="0.25">
      <c r="A72" s="26"/>
      <c r="B72" s="26"/>
      <c r="C72" s="24" t="s">
        <v>17</v>
      </c>
      <c r="D72" s="67" t="s">
        <v>23</v>
      </c>
      <c r="E72" s="22"/>
      <c r="F72" s="24" t="s">
        <v>18</v>
      </c>
      <c r="G72" s="25" t="s">
        <v>19</v>
      </c>
    </row>
    <row r="73" spans="1:7" x14ac:dyDescent="0.25">
      <c r="A73" s="156" t="s">
        <v>101</v>
      </c>
      <c r="B73" s="157"/>
      <c r="C73" s="35" t="s">
        <v>7</v>
      </c>
      <c r="D73" s="38">
        <v>18.21</v>
      </c>
      <c r="E73" s="11"/>
      <c r="F73" s="30"/>
      <c r="G73" s="27">
        <f>F73*1.2</f>
        <v>0</v>
      </c>
    </row>
    <row r="74" spans="1:7" ht="13.5" thickBot="1" x14ac:dyDescent="0.3">
      <c r="A74" s="158"/>
      <c r="B74" s="159"/>
      <c r="C74" s="36" t="s">
        <v>11</v>
      </c>
      <c r="D74" s="39">
        <v>16.47</v>
      </c>
      <c r="E74" s="11"/>
      <c r="F74" s="31"/>
      <c r="G74" s="32">
        <f t="shared" ref="G74" si="7">F74*1.2</f>
        <v>0</v>
      </c>
    </row>
    <row r="75" spans="1:7" ht="16.5" thickTop="1" x14ac:dyDescent="0.25">
      <c r="A75" s="160" t="s">
        <v>22</v>
      </c>
      <c r="B75" s="161"/>
      <c r="C75" s="43"/>
      <c r="D75" s="79">
        <f>SUM(D72:D74)</f>
        <v>34.68</v>
      </c>
      <c r="E75" s="28"/>
      <c r="F75" s="33">
        <f>SUM(F72:F74)</f>
        <v>0</v>
      </c>
      <c r="G75" s="33">
        <f>SUM(G72:G74)</f>
        <v>0</v>
      </c>
    </row>
    <row r="77" spans="1:7" ht="31.5" x14ac:dyDescent="0.25">
      <c r="A77" s="26"/>
      <c r="B77" s="26"/>
      <c r="C77" s="24" t="s">
        <v>17</v>
      </c>
      <c r="D77" s="67" t="s">
        <v>23</v>
      </c>
      <c r="E77" s="22"/>
      <c r="F77" s="24" t="s">
        <v>18</v>
      </c>
      <c r="G77" s="25" t="s">
        <v>19</v>
      </c>
    </row>
    <row r="78" spans="1:7" x14ac:dyDescent="0.25">
      <c r="A78" s="156" t="s">
        <v>51</v>
      </c>
      <c r="B78" s="157"/>
      <c r="C78" s="35" t="s">
        <v>7</v>
      </c>
      <c r="D78" s="38">
        <v>50.45</v>
      </c>
      <c r="E78" s="11"/>
      <c r="F78" s="30"/>
      <c r="G78" s="27">
        <f>F78*1.2</f>
        <v>0</v>
      </c>
    </row>
    <row r="79" spans="1:7" x14ac:dyDescent="0.25">
      <c r="A79" s="162"/>
      <c r="B79" s="148"/>
      <c r="C79" s="62" t="s">
        <v>5</v>
      </c>
      <c r="D79" s="63">
        <v>9.5299999999999994</v>
      </c>
      <c r="E79" s="11"/>
      <c r="F79" s="64"/>
      <c r="G79" s="27">
        <f>F79*1.2</f>
        <v>0</v>
      </c>
    </row>
    <row r="80" spans="1:7" ht="13.5" thickBot="1" x14ac:dyDescent="0.3">
      <c r="A80" s="158"/>
      <c r="B80" s="159"/>
      <c r="C80" s="36" t="s">
        <v>11</v>
      </c>
      <c r="D80" s="39">
        <v>99.55</v>
      </c>
      <c r="E80" s="11"/>
      <c r="F80" s="31"/>
      <c r="G80" s="32">
        <f>F80*1.2</f>
        <v>0</v>
      </c>
    </row>
    <row r="81" spans="1:7" ht="16.5" thickTop="1" x14ac:dyDescent="0.25">
      <c r="A81" s="160" t="s">
        <v>22</v>
      </c>
      <c r="B81" s="161"/>
      <c r="C81" s="43"/>
      <c r="D81" s="79">
        <f>SUM(D77:D80)</f>
        <v>159.53</v>
      </c>
      <c r="E81" s="28"/>
      <c r="F81" s="33">
        <f>SUM(F77:F80)</f>
        <v>0</v>
      </c>
      <c r="G81" s="33">
        <f>SUM(G77:G80)</f>
        <v>0</v>
      </c>
    </row>
    <row r="83" spans="1:7" ht="31.5" x14ac:dyDescent="0.25">
      <c r="A83" s="26"/>
      <c r="B83" s="26"/>
      <c r="C83" s="24" t="s">
        <v>17</v>
      </c>
      <c r="D83" s="67" t="s">
        <v>23</v>
      </c>
      <c r="E83" s="22"/>
      <c r="F83" s="24" t="s">
        <v>18</v>
      </c>
      <c r="G83" s="25" t="s">
        <v>19</v>
      </c>
    </row>
    <row r="84" spans="1:7" x14ac:dyDescent="0.25">
      <c r="A84" s="156" t="s">
        <v>52</v>
      </c>
      <c r="B84" s="157"/>
      <c r="C84" s="35" t="s">
        <v>7</v>
      </c>
      <c r="D84" s="38">
        <v>42.67</v>
      </c>
      <c r="E84" s="11"/>
      <c r="F84" s="30"/>
      <c r="G84" s="27">
        <f>F84*1.2</f>
        <v>0</v>
      </c>
    </row>
    <row r="85" spans="1:7" x14ac:dyDescent="0.25">
      <c r="A85" s="162"/>
      <c r="B85" s="148"/>
      <c r="C85" s="62" t="s">
        <v>5</v>
      </c>
      <c r="D85" s="63">
        <v>18.899999999999999</v>
      </c>
      <c r="E85" s="11"/>
      <c r="F85" s="64"/>
      <c r="G85" s="27">
        <f>F85*1.2</f>
        <v>0</v>
      </c>
    </row>
    <row r="86" spans="1:7" ht="13.5" thickBot="1" x14ac:dyDescent="0.3">
      <c r="A86" s="158"/>
      <c r="B86" s="159"/>
      <c r="C86" s="36" t="s">
        <v>11</v>
      </c>
      <c r="D86" s="39">
        <v>35.200000000000003</v>
      </c>
      <c r="E86" s="11"/>
      <c r="F86" s="31"/>
      <c r="G86" s="32">
        <f>F86*1.2</f>
        <v>0</v>
      </c>
    </row>
    <row r="87" spans="1:7" ht="16.5" thickTop="1" x14ac:dyDescent="0.25">
      <c r="A87" s="160" t="s">
        <v>22</v>
      </c>
      <c r="B87" s="161"/>
      <c r="C87" s="43"/>
      <c r="D87" s="79">
        <f>SUM(D83:D86)</f>
        <v>96.77000000000001</v>
      </c>
      <c r="E87" s="28"/>
      <c r="F87" s="33">
        <f>SUM(F83:F86)</f>
        <v>0</v>
      </c>
      <c r="G87" s="33">
        <f>SUM(G83:G86)</f>
        <v>0</v>
      </c>
    </row>
    <row r="89" spans="1:7" ht="31.5" x14ac:dyDescent="0.25">
      <c r="A89" s="26"/>
      <c r="B89" s="26"/>
      <c r="C89" s="24" t="s">
        <v>17</v>
      </c>
      <c r="D89" s="67" t="s">
        <v>23</v>
      </c>
      <c r="E89" s="22"/>
      <c r="F89" s="24" t="s">
        <v>18</v>
      </c>
      <c r="G89" s="25" t="s">
        <v>19</v>
      </c>
    </row>
    <row r="90" spans="1:7" x14ac:dyDescent="0.25">
      <c r="A90" s="156" t="s">
        <v>103</v>
      </c>
      <c r="B90" s="157"/>
      <c r="C90" s="35" t="s">
        <v>7</v>
      </c>
      <c r="D90" s="38">
        <v>129.33000000000001</v>
      </c>
      <c r="E90" s="11"/>
      <c r="F90" s="30"/>
      <c r="G90" s="27">
        <f>F90*1.2</f>
        <v>0</v>
      </c>
    </row>
    <row r="91" spans="1:7" x14ac:dyDescent="0.25">
      <c r="A91" s="162"/>
      <c r="B91" s="148"/>
      <c r="C91" s="62" t="s">
        <v>5</v>
      </c>
      <c r="D91" s="63">
        <v>6.16</v>
      </c>
      <c r="E91" s="11"/>
      <c r="F91" s="64"/>
      <c r="G91" s="27">
        <f>F91*1.2</f>
        <v>0</v>
      </c>
    </row>
    <row r="92" spans="1:7" ht="13.5" thickBot="1" x14ac:dyDescent="0.3">
      <c r="A92" s="158"/>
      <c r="B92" s="159"/>
      <c r="C92" s="36" t="s">
        <v>11</v>
      </c>
      <c r="D92" s="39">
        <v>46.82</v>
      </c>
      <c r="E92" s="11"/>
      <c r="F92" s="31"/>
      <c r="G92" s="32">
        <f t="shared" ref="G92" si="8">F92*1.2</f>
        <v>0</v>
      </c>
    </row>
    <row r="93" spans="1:7" ht="16.5" thickTop="1" x14ac:dyDescent="0.25">
      <c r="A93" s="160" t="s">
        <v>22</v>
      </c>
      <c r="B93" s="161"/>
      <c r="C93" s="43"/>
      <c r="D93" s="79">
        <f>SUM(D89:D92)</f>
        <v>182.31</v>
      </c>
      <c r="E93" s="28"/>
      <c r="F93" s="33">
        <f>SUM(F89:F92)</f>
        <v>0</v>
      </c>
      <c r="G93" s="33">
        <f>SUM(G89:G92)</f>
        <v>0</v>
      </c>
    </row>
    <row r="95" spans="1:7" ht="16.5" customHeight="1" x14ac:dyDescent="0.25">
      <c r="A95" s="26"/>
      <c r="B95" s="26"/>
      <c r="C95" s="24" t="s">
        <v>17</v>
      </c>
      <c r="D95" s="67" t="s">
        <v>23</v>
      </c>
      <c r="E95" s="22"/>
      <c r="F95" s="24" t="s">
        <v>18</v>
      </c>
      <c r="G95" s="25" t="s">
        <v>19</v>
      </c>
    </row>
    <row r="96" spans="1:7" ht="19.5" customHeight="1" x14ac:dyDescent="0.25">
      <c r="A96" s="156" t="s">
        <v>102</v>
      </c>
      <c r="B96" s="157"/>
      <c r="C96" s="35" t="s">
        <v>7</v>
      </c>
      <c r="D96" s="38">
        <v>28.7</v>
      </c>
      <c r="E96" s="11"/>
      <c r="F96" s="30"/>
      <c r="G96" s="27">
        <f>F96*1.2</f>
        <v>0</v>
      </c>
    </row>
    <row r="97" spans="1:7" ht="13.5" thickBot="1" x14ac:dyDescent="0.3">
      <c r="A97" s="158"/>
      <c r="B97" s="159"/>
      <c r="C97" s="36" t="s">
        <v>11</v>
      </c>
      <c r="D97" s="39">
        <v>64.28</v>
      </c>
      <c r="E97" s="11"/>
      <c r="F97" s="31"/>
      <c r="G97" s="32">
        <f t="shared" ref="G97" si="9">F97*1.2</f>
        <v>0</v>
      </c>
    </row>
    <row r="98" spans="1:7" ht="16.5" thickTop="1" x14ac:dyDescent="0.25">
      <c r="A98" s="160" t="s">
        <v>22</v>
      </c>
      <c r="B98" s="161"/>
      <c r="C98" s="43"/>
      <c r="D98" s="79">
        <f>SUM(D95:D97)</f>
        <v>92.98</v>
      </c>
      <c r="E98" s="28"/>
      <c r="F98" s="33">
        <f>SUM(F95:F97)</f>
        <v>0</v>
      </c>
      <c r="G98" s="33">
        <f>SUM(G95:G97)</f>
        <v>0</v>
      </c>
    </row>
    <row r="100" spans="1:7" ht="31.5" x14ac:dyDescent="0.25">
      <c r="A100" s="26"/>
      <c r="B100" s="26"/>
      <c r="C100" s="24" t="s">
        <v>17</v>
      </c>
      <c r="D100" s="67" t="s">
        <v>23</v>
      </c>
      <c r="E100" s="22"/>
      <c r="F100" s="24" t="s">
        <v>18</v>
      </c>
      <c r="G100" s="25" t="s">
        <v>19</v>
      </c>
    </row>
    <row r="101" spans="1:7" x14ac:dyDescent="0.25">
      <c r="A101" s="156" t="s">
        <v>104</v>
      </c>
      <c r="B101" s="157"/>
      <c r="C101" s="35" t="s">
        <v>7</v>
      </c>
      <c r="D101" s="38">
        <v>37.08</v>
      </c>
      <c r="E101" s="11"/>
      <c r="F101" s="30"/>
      <c r="G101" s="27">
        <f>F101*1.2</f>
        <v>0</v>
      </c>
    </row>
    <row r="102" spans="1:7" ht="13.5" thickBot="1" x14ac:dyDescent="0.3">
      <c r="A102" s="158"/>
      <c r="B102" s="159"/>
      <c r="C102" s="36" t="s">
        <v>11</v>
      </c>
      <c r="D102" s="39">
        <v>27.35</v>
      </c>
      <c r="E102" s="11"/>
      <c r="F102" s="31"/>
      <c r="G102" s="32">
        <f t="shared" ref="G102" si="10">F102*1.2</f>
        <v>0</v>
      </c>
    </row>
    <row r="103" spans="1:7" ht="16.5" thickTop="1" x14ac:dyDescent="0.25">
      <c r="A103" s="160" t="s">
        <v>22</v>
      </c>
      <c r="B103" s="161"/>
      <c r="C103" s="43"/>
      <c r="D103" s="79">
        <f>SUM(D100:D102)</f>
        <v>64.430000000000007</v>
      </c>
      <c r="E103" s="28"/>
      <c r="F103" s="33">
        <f>SUM(F100:F102)</f>
        <v>0</v>
      </c>
      <c r="G103" s="33">
        <f>SUM(G100:G102)</f>
        <v>0</v>
      </c>
    </row>
    <row r="105" spans="1:7" ht="31.5" x14ac:dyDescent="0.25">
      <c r="A105" s="26"/>
      <c r="B105" s="26"/>
      <c r="C105" s="24" t="s">
        <v>17</v>
      </c>
      <c r="D105" s="67" t="s">
        <v>23</v>
      </c>
      <c r="E105" s="22"/>
      <c r="F105" s="24" t="s">
        <v>18</v>
      </c>
      <c r="G105" s="25" t="s">
        <v>19</v>
      </c>
    </row>
    <row r="106" spans="1:7" x14ac:dyDescent="0.25">
      <c r="A106" s="156" t="s">
        <v>105</v>
      </c>
      <c r="B106" s="157"/>
      <c r="C106" s="35" t="s">
        <v>7</v>
      </c>
      <c r="D106" s="38">
        <v>26.13</v>
      </c>
      <c r="E106" s="11"/>
      <c r="F106" s="30"/>
      <c r="G106" s="27">
        <f>F106*1.2</f>
        <v>0</v>
      </c>
    </row>
    <row r="107" spans="1:7" x14ac:dyDescent="0.25">
      <c r="A107" s="162"/>
      <c r="B107" s="148"/>
      <c r="C107" s="62" t="s">
        <v>77</v>
      </c>
      <c r="D107" s="63">
        <v>26.1</v>
      </c>
      <c r="E107" s="11"/>
      <c r="F107" s="64"/>
      <c r="G107" s="27">
        <f>F107*1.2</f>
        <v>0</v>
      </c>
    </row>
    <row r="108" spans="1:7" ht="13.5" thickBot="1" x14ac:dyDescent="0.3">
      <c r="A108" s="158"/>
      <c r="B108" s="159"/>
      <c r="C108" s="36" t="s">
        <v>1</v>
      </c>
      <c r="D108" s="39">
        <v>84.1</v>
      </c>
      <c r="E108" s="11"/>
      <c r="F108" s="31"/>
      <c r="G108" s="32">
        <f>F108*1.2</f>
        <v>0</v>
      </c>
    </row>
    <row r="109" spans="1:7" ht="16.5" thickTop="1" x14ac:dyDescent="0.25">
      <c r="A109" s="160" t="s">
        <v>22</v>
      </c>
      <c r="B109" s="161"/>
      <c r="C109" s="43"/>
      <c r="D109" s="40">
        <f>SUM(D105:D108)</f>
        <v>136.32999999999998</v>
      </c>
      <c r="E109" s="28"/>
      <c r="F109" s="33">
        <f>SUM(F105:F108)</f>
        <v>0</v>
      </c>
      <c r="G109" s="33">
        <f>SUM(G105:G108)</f>
        <v>0</v>
      </c>
    </row>
    <row r="111" spans="1:7" ht="31.5" x14ac:dyDescent="0.25">
      <c r="A111" s="26"/>
      <c r="B111" s="26"/>
      <c r="C111" s="24" t="s">
        <v>17</v>
      </c>
      <c r="D111" s="67" t="s">
        <v>23</v>
      </c>
      <c r="E111" s="22"/>
      <c r="F111" s="24" t="s">
        <v>18</v>
      </c>
      <c r="G111" s="25" t="s">
        <v>19</v>
      </c>
    </row>
    <row r="112" spans="1:7" x14ac:dyDescent="0.25">
      <c r="A112" s="156" t="s">
        <v>106</v>
      </c>
      <c r="B112" s="157"/>
      <c r="C112" s="35" t="s">
        <v>5</v>
      </c>
      <c r="D112" s="38">
        <v>6</v>
      </c>
      <c r="E112" s="11"/>
      <c r="F112" s="30"/>
      <c r="G112" s="27">
        <f>F112*1.2</f>
        <v>0</v>
      </c>
    </row>
    <row r="113" spans="1:7" ht="13.5" thickBot="1" x14ac:dyDescent="0.3">
      <c r="A113" s="158"/>
      <c r="B113" s="159"/>
      <c r="C113" s="36" t="s">
        <v>7</v>
      </c>
      <c r="D113" s="39">
        <v>10</v>
      </c>
      <c r="E113" s="11"/>
      <c r="F113" s="31"/>
      <c r="G113" s="32">
        <f>F113*1.2</f>
        <v>0</v>
      </c>
    </row>
    <row r="114" spans="1:7" ht="16.5" thickTop="1" x14ac:dyDescent="0.25">
      <c r="A114" s="160" t="s">
        <v>22</v>
      </c>
      <c r="B114" s="161"/>
      <c r="C114" s="43"/>
      <c r="D114" s="40">
        <f>SUM(D111:D113)</f>
        <v>16</v>
      </c>
      <c r="E114" s="28"/>
      <c r="F114" s="33">
        <f>SUM(F111:F113)</f>
        <v>0</v>
      </c>
      <c r="G114" s="33">
        <f>SUM(G111:G113)</f>
        <v>0</v>
      </c>
    </row>
    <row r="116" spans="1:7" ht="31.5" x14ac:dyDescent="0.25">
      <c r="A116" s="26"/>
      <c r="B116" s="26"/>
      <c r="C116" s="24" t="s">
        <v>17</v>
      </c>
      <c r="D116" s="67" t="s">
        <v>23</v>
      </c>
      <c r="E116" s="22"/>
      <c r="F116" s="24" t="s">
        <v>18</v>
      </c>
      <c r="G116" s="25" t="s">
        <v>19</v>
      </c>
    </row>
    <row r="117" spans="1:7" x14ac:dyDescent="0.25">
      <c r="A117" s="156" t="s">
        <v>107</v>
      </c>
      <c r="B117" s="157"/>
      <c r="C117" s="35" t="s">
        <v>7</v>
      </c>
      <c r="D117" s="38">
        <v>28.58</v>
      </c>
      <c r="E117" s="11"/>
      <c r="F117" s="30"/>
      <c r="G117" s="27">
        <f>F117*1.2</f>
        <v>0</v>
      </c>
    </row>
    <row r="118" spans="1:7" ht="13.5" thickBot="1" x14ac:dyDescent="0.3">
      <c r="A118" s="158"/>
      <c r="B118" s="159"/>
      <c r="C118" s="36" t="s">
        <v>11</v>
      </c>
      <c r="D118" s="39">
        <v>32.79</v>
      </c>
      <c r="E118" s="11"/>
      <c r="F118" s="31"/>
      <c r="G118" s="32">
        <f t="shared" ref="G118" si="11">F118*1.2</f>
        <v>0</v>
      </c>
    </row>
    <row r="119" spans="1:7" ht="16.5" thickTop="1" x14ac:dyDescent="0.25">
      <c r="A119" s="160" t="s">
        <v>22</v>
      </c>
      <c r="B119" s="161"/>
      <c r="C119" s="43"/>
      <c r="D119" s="40">
        <f>SUM(D116:D118)</f>
        <v>61.37</v>
      </c>
      <c r="E119" s="28"/>
      <c r="F119" s="33">
        <f>SUM(F116:F118)</f>
        <v>0</v>
      </c>
      <c r="G119" s="33">
        <f>SUM(G116:G118)</f>
        <v>0</v>
      </c>
    </row>
    <row r="121" spans="1:7" ht="31.5" x14ac:dyDescent="0.25">
      <c r="A121" s="26"/>
      <c r="B121" s="26"/>
      <c r="C121" s="24" t="s">
        <v>17</v>
      </c>
      <c r="D121" s="67" t="s">
        <v>23</v>
      </c>
      <c r="E121" s="22"/>
      <c r="F121" s="24" t="s">
        <v>18</v>
      </c>
      <c r="G121" s="25" t="s">
        <v>19</v>
      </c>
    </row>
    <row r="122" spans="1:7" x14ac:dyDescent="0.25">
      <c r="A122" s="156" t="s">
        <v>108</v>
      </c>
      <c r="B122" s="157"/>
      <c r="C122" s="35" t="s">
        <v>7</v>
      </c>
      <c r="D122" s="38">
        <v>21.79</v>
      </c>
      <c r="E122" s="11"/>
      <c r="F122" s="30"/>
      <c r="G122" s="27">
        <f>F122*1.2</f>
        <v>0</v>
      </c>
    </row>
    <row r="123" spans="1:7" x14ac:dyDescent="0.25">
      <c r="A123" s="162"/>
      <c r="B123" s="148"/>
      <c r="C123" s="62" t="s">
        <v>5</v>
      </c>
      <c r="D123" s="63">
        <v>11.39</v>
      </c>
      <c r="E123" s="11"/>
      <c r="F123" s="64"/>
      <c r="G123" s="27">
        <f>F123*1.2</f>
        <v>0</v>
      </c>
    </row>
    <row r="124" spans="1:7" ht="13.5" thickBot="1" x14ac:dyDescent="0.3">
      <c r="A124" s="158"/>
      <c r="B124" s="159"/>
      <c r="C124" s="36" t="s">
        <v>11</v>
      </c>
      <c r="D124" s="39">
        <v>34.43</v>
      </c>
      <c r="E124" s="11"/>
      <c r="F124" s="31"/>
      <c r="G124" s="32">
        <f t="shared" ref="G124" si="12">F124*1.2</f>
        <v>0</v>
      </c>
    </row>
    <row r="125" spans="1:7" ht="16.5" thickTop="1" x14ac:dyDescent="0.25">
      <c r="A125" s="160" t="s">
        <v>22</v>
      </c>
      <c r="B125" s="161"/>
      <c r="C125" s="43"/>
      <c r="D125" s="40">
        <f>SUM(D121:D124)</f>
        <v>67.61</v>
      </c>
      <c r="E125" s="28"/>
      <c r="F125" s="33">
        <f>SUM(F121:F124)</f>
        <v>0</v>
      </c>
      <c r="G125" s="33">
        <f>SUM(G121:G124)</f>
        <v>0</v>
      </c>
    </row>
    <row r="127" spans="1:7" ht="18.75" customHeight="1" x14ac:dyDescent="0.25">
      <c r="A127" s="26"/>
      <c r="B127" s="26"/>
      <c r="C127" s="24" t="s">
        <v>17</v>
      </c>
      <c r="D127" s="67" t="s">
        <v>23</v>
      </c>
      <c r="E127" s="22"/>
      <c r="F127" s="24" t="s">
        <v>18</v>
      </c>
      <c r="G127" s="25" t="s">
        <v>19</v>
      </c>
    </row>
    <row r="128" spans="1:7" ht="21" customHeight="1" x14ac:dyDescent="0.25">
      <c r="A128" s="156" t="s">
        <v>109</v>
      </c>
      <c r="B128" s="157"/>
      <c r="C128" s="35" t="s">
        <v>7</v>
      </c>
      <c r="D128" s="38">
        <v>20.27</v>
      </c>
      <c r="E128" s="11"/>
      <c r="F128" s="30"/>
      <c r="G128" s="27">
        <f>F128*1.2</f>
        <v>0</v>
      </c>
    </row>
    <row r="129" spans="1:7" ht="13.5" thickBot="1" x14ac:dyDescent="0.3">
      <c r="A129" s="158"/>
      <c r="B129" s="159"/>
      <c r="C129" s="36" t="s">
        <v>11</v>
      </c>
      <c r="D129" s="39">
        <v>34.43</v>
      </c>
      <c r="E129" s="11"/>
      <c r="F129" s="31"/>
      <c r="G129" s="32">
        <f t="shared" ref="G129" si="13">F129*1.2</f>
        <v>0</v>
      </c>
    </row>
    <row r="130" spans="1:7" ht="16.5" thickTop="1" x14ac:dyDescent="0.25">
      <c r="A130" s="160" t="s">
        <v>22</v>
      </c>
      <c r="B130" s="161"/>
      <c r="C130" s="43"/>
      <c r="D130" s="40">
        <f>SUM(D127:D129)</f>
        <v>54.7</v>
      </c>
      <c r="E130" s="28"/>
      <c r="F130" s="33">
        <f>SUM(F127:F129)</f>
        <v>0</v>
      </c>
      <c r="G130" s="33">
        <f>SUM(G127:G129)</f>
        <v>0</v>
      </c>
    </row>
    <row r="132" spans="1:7" ht="31.5" x14ac:dyDescent="0.25">
      <c r="A132" s="26"/>
      <c r="B132" s="26"/>
      <c r="C132" s="24" t="s">
        <v>17</v>
      </c>
      <c r="D132" s="67" t="s">
        <v>23</v>
      </c>
      <c r="E132" s="22"/>
      <c r="F132" s="24" t="s">
        <v>18</v>
      </c>
      <c r="G132" s="25" t="s">
        <v>19</v>
      </c>
    </row>
    <row r="133" spans="1:7" x14ac:dyDescent="0.25">
      <c r="A133" s="156" t="s">
        <v>110</v>
      </c>
      <c r="B133" s="157"/>
      <c r="C133" s="35" t="s">
        <v>7</v>
      </c>
      <c r="D133" s="38">
        <v>18.010000000000002</v>
      </c>
      <c r="E133" s="11"/>
      <c r="F133" s="30"/>
      <c r="G133" s="27">
        <f>F133*1.2</f>
        <v>0</v>
      </c>
    </row>
    <row r="134" spans="1:7" ht="13.5" thickBot="1" x14ac:dyDescent="0.3">
      <c r="A134" s="158"/>
      <c r="B134" s="159"/>
      <c r="C134" s="36" t="s">
        <v>1</v>
      </c>
      <c r="D134" s="39">
        <v>665.06</v>
      </c>
      <c r="E134" s="11"/>
      <c r="F134" s="31"/>
      <c r="G134" s="32">
        <f t="shared" ref="G134" si="14">F134*1.2</f>
        <v>0</v>
      </c>
    </row>
    <row r="135" spans="1:7" ht="16.5" thickTop="1" x14ac:dyDescent="0.25">
      <c r="A135" s="160" t="s">
        <v>22</v>
      </c>
      <c r="B135" s="161"/>
      <c r="C135" s="43"/>
      <c r="D135" s="40">
        <f>SUM(D132:D134)</f>
        <v>683.06999999999994</v>
      </c>
      <c r="E135" s="28"/>
      <c r="F135" s="33">
        <f>SUM(F132:F134)</f>
        <v>0</v>
      </c>
      <c r="G135" s="33">
        <f>SUM(G132:G134)</f>
        <v>0</v>
      </c>
    </row>
    <row r="137" spans="1:7" ht="31.5" x14ac:dyDescent="0.25">
      <c r="A137" s="26"/>
      <c r="B137" s="26"/>
      <c r="C137" s="24" t="s">
        <v>17</v>
      </c>
      <c r="D137" s="67" t="s">
        <v>23</v>
      </c>
      <c r="E137" s="22"/>
      <c r="F137" s="24" t="s">
        <v>18</v>
      </c>
      <c r="G137" s="25" t="s">
        <v>19</v>
      </c>
    </row>
    <row r="138" spans="1:7" x14ac:dyDescent="0.25">
      <c r="A138" s="156" t="s">
        <v>111</v>
      </c>
      <c r="B138" s="157"/>
      <c r="C138" s="35" t="s">
        <v>7</v>
      </c>
      <c r="D138" s="38">
        <v>30.13</v>
      </c>
      <c r="E138" s="11"/>
      <c r="F138" s="30"/>
      <c r="G138" s="27">
        <f>F138*1.2</f>
        <v>0</v>
      </c>
    </row>
    <row r="139" spans="1:7" x14ac:dyDescent="0.25">
      <c r="A139" s="162"/>
      <c r="B139" s="148"/>
      <c r="C139" s="62" t="s">
        <v>5</v>
      </c>
      <c r="D139" s="63">
        <v>12.68</v>
      </c>
      <c r="E139" s="11"/>
      <c r="F139" s="64"/>
      <c r="G139" s="27">
        <f>F139*1.2</f>
        <v>0</v>
      </c>
    </row>
    <row r="140" spans="1:7" ht="13.5" thickBot="1" x14ac:dyDescent="0.3">
      <c r="A140" s="158"/>
      <c r="B140" s="159"/>
      <c r="C140" s="36" t="s">
        <v>11</v>
      </c>
      <c r="D140" s="39">
        <v>79.739999999999995</v>
      </c>
      <c r="E140" s="11"/>
      <c r="F140" s="31"/>
      <c r="G140" s="32">
        <f t="shared" ref="G140" si="15">F140*1.2</f>
        <v>0</v>
      </c>
    </row>
    <row r="141" spans="1:7" ht="16.5" thickTop="1" x14ac:dyDescent="0.25">
      <c r="A141" s="160" t="s">
        <v>22</v>
      </c>
      <c r="B141" s="161"/>
      <c r="C141" s="43"/>
      <c r="D141" s="40">
        <f>SUM(D137:D140)</f>
        <v>122.55</v>
      </c>
      <c r="E141" s="28"/>
      <c r="F141" s="33">
        <f>SUM(F137:F140)</f>
        <v>0</v>
      </c>
      <c r="G141" s="33">
        <f>SUM(G137:G140)</f>
        <v>0</v>
      </c>
    </row>
    <row r="143" spans="1:7" x14ac:dyDescent="0.25">
      <c r="D143" s="1"/>
    </row>
    <row r="144" spans="1:7" ht="31.5" x14ac:dyDescent="0.25">
      <c r="A144" s="26"/>
      <c r="B144" s="26"/>
      <c r="C144" s="24" t="s">
        <v>17</v>
      </c>
      <c r="D144" s="67" t="s">
        <v>23</v>
      </c>
      <c r="E144" s="22"/>
      <c r="F144" s="24" t="s">
        <v>18</v>
      </c>
      <c r="G144" s="25" t="s">
        <v>19</v>
      </c>
    </row>
    <row r="145" spans="1:7" x14ac:dyDescent="0.25">
      <c r="A145" s="156" t="s">
        <v>53</v>
      </c>
      <c r="B145" s="157"/>
      <c r="C145" s="35" t="s">
        <v>7</v>
      </c>
      <c r="D145" s="38">
        <v>5.98</v>
      </c>
      <c r="E145" s="11"/>
      <c r="F145" s="30"/>
      <c r="G145" s="27">
        <f>F145*1.2</f>
        <v>0</v>
      </c>
    </row>
    <row r="146" spans="1:7" x14ac:dyDescent="0.25">
      <c r="A146" s="162"/>
      <c r="B146" s="148"/>
      <c r="C146" s="62" t="s">
        <v>5</v>
      </c>
      <c r="D146" s="63">
        <v>3</v>
      </c>
      <c r="E146" s="11"/>
      <c r="F146" s="64"/>
      <c r="G146" s="27">
        <f>F146*1.2</f>
        <v>0</v>
      </c>
    </row>
    <row r="147" spans="1:7" ht="13.5" thickBot="1" x14ac:dyDescent="0.3">
      <c r="A147" s="158"/>
      <c r="B147" s="159"/>
      <c r="C147" s="36" t="s">
        <v>11</v>
      </c>
      <c r="D147" s="39">
        <v>73.36</v>
      </c>
      <c r="E147" s="11"/>
      <c r="F147" s="31"/>
      <c r="G147" s="32">
        <f t="shared" ref="G147" si="16">F147*1.2</f>
        <v>0</v>
      </c>
    </row>
    <row r="148" spans="1:7" ht="16.5" thickTop="1" x14ac:dyDescent="0.25">
      <c r="A148" s="160" t="s">
        <v>22</v>
      </c>
      <c r="B148" s="161"/>
      <c r="C148" s="43"/>
      <c r="D148" s="40">
        <f>SUM(D144:D147)</f>
        <v>82.34</v>
      </c>
      <c r="E148" s="28"/>
      <c r="F148" s="33">
        <f>SUM(F144:F147)</f>
        <v>0</v>
      </c>
      <c r="G148" s="33">
        <f>SUM(G144:G147)</f>
        <v>0</v>
      </c>
    </row>
    <row r="150" spans="1:7" x14ac:dyDescent="0.25">
      <c r="D150" s="1"/>
    </row>
    <row r="151" spans="1:7" ht="31.5" x14ac:dyDescent="0.25">
      <c r="A151" s="26"/>
      <c r="B151" s="26"/>
      <c r="C151" s="24" t="s">
        <v>17</v>
      </c>
      <c r="D151" s="67" t="s">
        <v>23</v>
      </c>
      <c r="E151" s="22"/>
      <c r="F151" s="24" t="s">
        <v>18</v>
      </c>
      <c r="G151" s="25" t="s">
        <v>19</v>
      </c>
    </row>
    <row r="152" spans="1:7" x14ac:dyDescent="0.25">
      <c r="A152" s="156" t="s">
        <v>112</v>
      </c>
      <c r="B152" s="157"/>
      <c r="C152" s="35" t="s">
        <v>7</v>
      </c>
      <c r="D152" s="38">
        <v>31.37</v>
      </c>
      <c r="E152" s="11"/>
      <c r="F152" s="30"/>
      <c r="G152" s="27">
        <f>F152*1.2</f>
        <v>0</v>
      </c>
    </row>
    <row r="153" spans="1:7" x14ac:dyDescent="0.25">
      <c r="A153" s="162"/>
      <c r="B153" s="148"/>
      <c r="C153" s="62" t="s">
        <v>5</v>
      </c>
      <c r="D153" s="63">
        <v>42.94</v>
      </c>
      <c r="E153" s="11"/>
      <c r="F153" s="64"/>
      <c r="G153" s="27">
        <f>F153*1.2</f>
        <v>0</v>
      </c>
    </row>
    <row r="154" spans="1:7" ht="13.5" thickBot="1" x14ac:dyDescent="0.3">
      <c r="A154" s="158"/>
      <c r="B154" s="159"/>
      <c r="C154" s="36" t="s">
        <v>11</v>
      </c>
      <c r="D154" s="39">
        <v>166.83</v>
      </c>
      <c r="E154" s="11"/>
      <c r="F154" s="31"/>
      <c r="G154" s="32">
        <f t="shared" ref="G154" si="17">F154*1.2</f>
        <v>0</v>
      </c>
    </row>
    <row r="155" spans="1:7" ht="16.5" thickTop="1" x14ac:dyDescent="0.25">
      <c r="A155" s="160" t="s">
        <v>22</v>
      </c>
      <c r="B155" s="161"/>
      <c r="C155" s="43"/>
      <c r="D155" s="40">
        <f>SUM(D151:D154)</f>
        <v>241.14000000000001</v>
      </c>
      <c r="E155" s="28"/>
      <c r="F155" s="33">
        <f>SUM(F151:F154)</f>
        <v>0</v>
      </c>
      <c r="G155" s="33">
        <f>SUM(G151:G154)</f>
        <v>0</v>
      </c>
    </row>
    <row r="157" spans="1:7" x14ac:dyDescent="0.25">
      <c r="D157" s="1"/>
    </row>
    <row r="158" spans="1:7" ht="31.5" x14ac:dyDescent="0.25">
      <c r="A158" s="26"/>
      <c r="B158" s="26"/>
      <c r="C158" s="24" t="s">
        <v>17</v>
      </c>
      <c r="D158" s="67" t="s">
        <v>23</v>
      </c>
      <c r="E158" s="22"/>
      <c r="F158" s="24" t="s">
        <v>18</v>
      </c>
      <c r="G158" s="25" t="s">
        <v>19</v>
      </c>
    </row>
    <row r="159" spans="1:7" x14ac:dyDescent="0.25">
      <c r="A159" s="156" t="s">
        <v>113</v>
      </c>
      <c r="B159" s="157"/>
      <c r="C159" s="35" t="s">
        <v>7</v>
      </c>
      <c r="D159" s="38">
        <v>25.95</v>
      </c>
      <c r="E159" s="11"/>
      <c r="F159" s="30"/>
      <c r="G159" s="27">
        <f>F159*1.2</f>
        <v>0</v>
      </c>
    </row>
    <row r="160" spans="1:7" x14ac:dyDescent="0.25">
      <c r="A160" s="162"/>
      <c r="B160" s="148"/>
      <c r="C160" s="62" t="s">
        <v>5</v>
      </c>
      <c r="D160" s="63">
        <v>7.54</v>
      </c>
      <c r="E160" s="11"/>
      <c r="F160" s="64"/>
      <c r="G160" s="27">
        <f>F160*1.2</f>
        <v>0</v>
      </c>
    </row>
    <row r="161" spans="1:7" ht="13.5" thickBot="1" x14ac:dyDescent="0.3">
      <c r="A161" s="158"/>
      <c r="B161" s="159"/>
      <c r="C161" s="36" t="s">
        <v>11</v>
      </c>
      <c r="D161" s="39">
        <v>109.59</v>
      </c>
      <c r="E161" s="11"/>
      <c r="F161" s="31"/>
      <c r="G161" s="32">
        <f t="shared" ref="G161" si="18">F161*1.2</f>
        <v>0</v>
      </c>
    </row>
    <row r="162" spans="1:7" ht="16.5" thickTop="1" x14ac:dyDescent="0.25">
      <c r="A162" s="160" t="s">
        <v>22</v>
      </c>
      <c r="B162" s="161"/>
      <c r="C162" s="43"/>
      <c r="D162" s="40">
        <f>SUM(D158:D161)</f>
        <v>143.08000000000001</v>
      </c>
      <c r="E162" s="28"/>
      <c r="F162" s="33">
        <f>SUM(F158:F161)</f>
        <v>0</v>
      </c>
      <c r="G162" s="33">
        <f>SUM(G158:G161)</f>
        <v>0</v>
      </c>
    </row>
    <row r="164" spans="1:7" x14ac:dyDescent="0.25">
      <c r="D164" s="1"/>
    </row>
    <row r="165" spans="1:7" ht="31.5" x14ac:dyDescent="0.25">
      <c r="A165" s="26"/>
      <c r="B165" s="26"/>
      <c r="C165" s="24" t="s">
        <v>17</v>
      </c>
      <c r="D165" s="67" t="s">
        <v>23</v>
      </c>
      <c r="E165" s="22"/>
      <c r="F165" s="24" t="s">
        <v>18</v>
      </c>
      <c r="G165" s="25" t="s">
        <v>19</v>
      </c>
    </row>
    <row r="166" spans="1:7" x14ac:dyDescent="0.25">
      <c r="A166" s="156" t="s">
        <v>114</v>
      </c>
      <c r="B166" s="157"/>
      <c r="C166" s="35" t="s">
        <v>7</v>
      </c>
      <c r="D166" s="38">
        <v>138.32</v>
      </c>
      <c r="E166" s="11"/>
      <c r="F166" s="30"/>
      <c r="G166" s="27">
        <f>F166*1.2</f>
        <v>0</v>
      </c>
    </row>
    <row r="167" spans="1:7" ht="13.5" thickBot="1" x14ac:dyDescent="0.3">
      <c r="A167" s="158"/>
      <c r="B167" s="159"/>
      <c r="C167" s="36" t="s">
        <v>11</v>
      </c>
      <c r="D167" s="39">
        <v>906.29</v>
      </c>
      <c r="E167" s="11"/>
      <c r="F167" s="31"/>
      <c r="G167" s="32">
        <f t="shared" ref="G167" si="19">F167*1.2</f>
        <v>0</v>
      </c>
    </row>
    <row r="168" spans="1:7" ht="16.5" thickTop="1" x14ac:dyDescent="0.25">
      <c r="A168" s="160" t="s">
        <v>22</v>
      </c>
      <c r="B168" s="161"/>
      <c r="C168" s="43"/>
      <c r="D168" s="40">
        <f>SUM(D165:D167)</f>
        <v>1044.6099999999999</v>
      </c>
      <c r="E168" s="28"/>
      <c r="F168" s="33">
        <f>SUM(F165:F167)</f>
        <v>0</v>
      </c>
      <c r="G168" s="33">
        <f>SUM(G165:G167)</f>
        <v>0</v>
      </c>
    </row>
    <row r="170" spans="1:7" x14ac:dyDescent="0.25">
      <c r="D170" s="1"/>
    </row>
    <row r="171" spans="1:7" ht="31.5" x14ac:dyDescent="0.25">
      <c r="A171" s="26"/>
      <c r="B171" s="26"/>
      <c r="C171" s="24" t="s">
        <v>17</v>
      </c>
      <c r="D171" s="67" t="s">
        <v>23</v>
      </c>
      <c r="E171" s="22"/>
      <c r="F171" s="24" t="s">
        <v>18</v>
      </c>
      <c r="G171" s="25" t="s">
        <v>19</v>
      </c>
    </row>
    <row r="172" spans="1:7" x14ac:dyDescent="0.25">
      <c r="A172" s="156" t="s">
        <v>115</v>
      </c>
      <c r="B172" s="157"/>
      <c r="C172" s="35" t="s">
        <v>7</v>
      </c>
      <c r="D172" s="38">
        <v>16.18</v>
      </c>
      <c r="E172" s="11"/>
      <c r="F172" s="30"/>
      <c r="G172" s="27">
        <f>F172*1.2</f>
        <v>0</v>
      </c>
    </row>
    <row r="173" spans="1:7" ht="13.5" thickBot="1" x14ac:dyDescent="0.3">
      <c r="A173" s="158"/>
      <c r="B173" s="159"/>
      <c r="C173" s="36" t="s">
        <v>11</v>
      </c>
      <c r="D173" s="39">
        <v>13.7</v>
      </c>
      <c r="E173" s="11"/>
      <c r="F173" s="31"/>
      <c r="G173" s="32">
        <f>F173*1.2</f>
        <v>0</v>
      </c>
    </row>
    <row r="174" spans="1:7" ht="16.5" thickTop="1" x14ac:dyDescent="0.25">
      <c r="A174" s="160" t="s">
        <v>22</v>
      </c>
      <c r="B174" s="161"/>
      <c r="C174" s="43"/>
      <c r="D174" s="40">
        <f>SUM(D171:D173)</f>
        <v>29.88</v>
      </c>
      <c r="E174" s="28"/>
      <c r="F174" s="33">
        <f>SUM(F171:F173)</f>
        <v>0</v>
      </c>
      <c r="G174" s="33">
        <f>SUM(G171:G173)</f>
        <v>0</v>
      </c>
    </row>
    <row r="176" spans="1:7" x14ac:dyDescent="0.25">
      <c r="D176" s="1"/>
    </row>
    <row r="177" spans="1:7" ht="31.5" x14ac:dyDescent="0.25">
      <c r="A177" s="26"/>
      <c r="B177" s="26"/>
      <c r="C177" s="24" t="s">
        <v>17</v>
      </c>
      <c r="D177" s="67" t="s">
        <v>23</v>
      </c>
      <c r="E177" s="22"/>
      <c r="F177" s="24" t="s">
        <v>18</v>
      </c>
      <c r="G177" s="25" t="s">
        <v>19</v>
      </c>
    </row>
    <row r="178" spans="1:7" x14ac:dyDescent="0.25">
      <c r="A178" s="156" t="s">
        <v>117</v>
      </c>
      <c r="B178" s="157"/>
      <c r="C178" s="35" t="s">
        <v>7</v>
      </c>
      <c r="D178" s="38">
        <v>18.510000000000002</v>
      </c>
      <c r="E178" s="11"/>
      <c r="F178" s="30"/>
      <c r="G178" s="27">
        <f>F178*1.2</f>
        <v>0</v>
      </c>
    </row>
    <row r="179" spans="1:7" x14ac:dyDescent="0.25">
      <c r="A179" s="162"/>
      <c r="B179" s="148"/>
      <c r="C179" s="62" t="s">
        <v>9</v>
      </c>
      <c r="D179" s="63">
        <v>105.86</v>
      </c>
      <c r="E179" s="11"/>
      <c r="F179" s="64"/>
      <c r="G179" s="27">
        <f t="shared" ref="G179:G180" si="20">F179*1.2</f>
        <v>0</v>
      </c>
    </row>
    <row r="180" spans="1:7" x14ac:dyDescent="0.25">
      <c r="A180" s="162"/>
      <c r="B180" s="148"/>
      <c r="C180" s="99" t="s">
        <v>5</v>
      </c>
      <c r="D180" s="63">
        <v>6.24</v>
      </c>
      <c r="E180" s="11"/>
      <c r="F180" s="64"/>
      <c r="G180" s="27">
        <f t="shared" si="20"/>
        <v>0</v>
      </c>
    </row>
    <row r="181" spans="1:7" ht="13.5" thickBot="1" x14ac:dyDescent="0.3">
      <c r="A181" s="158"/>
      <c r="B181" s="159"/>
      <c r="C181" s="36" t="s">
        <v>11</v>
      </c>
      <c r="D181" s="39">
        <v>126.36</v>
      </c>
      <c r="E181" s="11"/>
      <c r="F181" s="31"/>
      <c r="G181" s="32">
        <f>F181*1.2</f>
        <v>0</v>
      </c>
    </row>
    <row r="182" spans="1:7" ht="16.5" thickTop="1" x14ac:dyDescent="0.25">
      <c r="A182" s="160" t="s">
        <v>22</v>
      </c>
      <c r="B182" s="161"/>
      <c r="C182" s="43"/>
      <c r="D182" s="40">
        <f>SUM(D177:D181)</f>
        <v>256.97000000000003</v>
      </c>
      <c r="E182" s="28"/>
      <c r="F182" s="33">
        <f>SUM(F177:F181)</f>
        <v>0</v>
      </c>
      <c r="G182" s="33">
        <f>SUM(G177:G181)</f>
        <v>0</v>
      </c>
    </row>
    <row r="184" spans="1:7" x14ac:dyDescent="0.25">
      <c r="D184" s="1"/>
    </row>
    <row r="185" spans="1:7" ht="31.5" x14ac:dyDescent="0.25">
      <c r="A185" s="26"/>
      <c r="B185" s="26"/>
      <c r="C185" s="24" t="s">
        <v>17</v>
      </c>
      <c r="D185" s="67" t="s">
        <v>23</v>
      </c>
      <c r="E185" s="22"/>
      <c r="F185" s="24" t="s">
        <v>18</v>
      </c>
      <c r="G185" s="25" t="s">
        <v>19</v>
      </c>
    </row>
    <row r="186" spans="1:7" x14ac:dyDescent="0.25">
      <c r="A186" s="156" t="s">
        <v>116</v>
      </c>
      <c r="B186" s="157"/>
      <c r="C186" s="35" t="s">
        <v>7</v>
      </c>
      <c r="D186" s="38">
        <v>41.85</v>
      </c>
      <c r="E186" s="11"/>
      <c r="F186" s="30"/>
      <c r="G186" s="27">
        <f>F186*1.2</f>
        <v>0</v>
      </c>
    </row>
    <row r="187" spans="1:7" x14ac:dyDescent="0.25">
      <c r="A187" s="162"/>
      <c r="B187" s="148"/>
      <c r="C187" s="62" t="s">
        <v>9</v>
      </c>
      <c r="D187" s="63">
        <v>36.49</v>
      </c>
      <c r="E187" s="11"/>
      <c r="F187" s="64"/>
      <c r="G187" s="27">
        <f t="shared" ref="G187:G188" si="21">F187*1.2</f>
        <v>0</v>
      </c>
    </row>
    <row r="188" spans="1:7" x14ac:dyDescent="0.25">
      <c r="A188" s="162"/>
      <c r="B188" s="148"/>
      <c r="C188" s="62" t="s">
        <v>5</v>
      </c>
      <c r="D188" s="63">
        <v>37.76</v>
      </c>
      <c r="E188" s="11"/>
      <c r="F188" s="64"/>
      <c r="G188" s="27">
        <f t="shared" si="21"/>
        <v>0</v>
      </c>
    </row>
    <row r="189" spans="1:7" ht="13.5" thickBot="1" x14ac:dyDescent="0.3">
      <c r="A189" s="158"/>
      <c r="B189" s="159"/>
      <c r="C189" s="36" t="s">
        <v>11</v>
      </c>
      <c r="D189" s="39">
        <v>271.36</v>
      </c>
      <c r="E189" s="11"/>
      <c r="F189" s="31"/>
      <c r="G189" s="32">
        <f t="shared" ref="G189" si="22">F189*1.2</f>
        <v>0</v>
      </c>
    </row>
    <row r="190" spans="1:7" ht="16.5" thickTop="1" x14ac:dyDescent="0.25">
      <c r="A190" s="160" t="s">
        <v>22</v>
      </c>
      <c r="B190" s="161"/>
      <c r="C190" s="43"/>
      <c r="D190" s="40">
        <f>SUM(D185:D189)</f>
        <v>387.46000000000004</v>
      </c>
      <c r="E190" s="28"/>
      <c r="F190" s="33">
        <f>SUM(F185:F189)</f>
        <v>0</v>
      </c>
      <c r="G190" s="33">
        <f>SUM(G185:G189)</f>
        <v>0</v>
      </c>
    </row>
    <row r="192" spans="1:7" x14ac:dyDescent="0.25">
      <c r="D192" s="1"/>
    </row>
    <row r="193" spans="1:7" ht="31.5" x14ac:dyDescent="0.25">
      <c r="A193" s="26"/>
      <c r="B193" s="26"/>
      <c r="C193" s="24" t="s">
        <v>17</v>
      </c>
      <c r="D193" s="67" t="s">
        <v>23</v>
      </c>
      <c r="E193" s="22"/>
      <c r="F193" s="24" t="s">
        <v>18</v>
      </c>
      <c r="G193" s="25" t="s">
        <v>19</v>
      </c>
    </row>
    <row r="194" spans="1:7" ht="16.5" thickBot="1" x14ac:dyDescent="0.3">
      <c r="A194" s="156" t="s">
        <v>118</v>
      </c>
      <c r="B194" s="157"/>
      <c r="C194" s="35" t="s">
        <v>7</v>
      </c>
      <c r="D194" s="100">
        <v>15.58</v>
      </c>
      <c r="E194" s="11"/>
      <c r="F194" s="31"/>
      <c r="G194" s="32">
        <f>F194*1.2</f>
        <v>0</v>
      </c>
    </row>
    <row r="195" spans="1:7" ht="16.5" thickTop="1" x14ac:dyDescent="0.25">
      <c r="A195" s="160" t="s">
        <v>22</v>
      </c>
      <c r="B195" s="161"/>
      <c r="C195" s="43"/>
      <c r="D195" s="40">
        <f>SUM(D193:D194)</f>
        <v>15.58</v>
      </c>
      <c r="E195" s="28"/>
      <c r="F195" s="33">
        <f>SUM(F193:F194)</f>
        <v>0</v>
      </c>
      <c r="G195" s="33">
        <f>SUM(G193:G194)</f>
        <v>0</v>
      </c>
    </row>
    <row r="197" spans="1:7" x14ac:dyDescent="0.25">
      <c r="D197" s="1"/>
    </row>
    <row r="198" spans="1:7" ht="31.5" x14ac:dyDescent="0.25">
      <c r="A198" s="26"/>
      <c r="B198" s="26"/>
      <c r="C198" s="24" t="s">
        <v>17</v>
      </c>
      <c r="D198" s="67" t="s">
        <v>23</v>
      </c>
      <c r="E198" s="22"/>
      <c r="F198" s="24" t="s">
        <v>18</v>
      </c>
      <c r="G198" s="25" t="s">
        <v>19</v>
      </c>
    </row>
    <row r="199" spans="1:7" ht="16.5" thickBot="1" x14ac:dyDescent="0.3">
      <c r="A199" s="156" t="s">
        <v>119</v>
      </c>
      <c r="B199" s="157"/>
      <c r="C199" s="35" t="s">
        <v>7</v>
      </c>
      <c r="D199" s="38">
        <v>17.37</v>
      </c>
      <c r="E199" s="11"/>
      <c r="F199" s="31"/>
      <c r="G199" s="32">
        <f>F199*1.2</f>
        <v>0</v>
      </c>
    </row>
    <row r="200" spans="1:7" ht="16.5" thickTop="1" x14ac:dyDescent="0.25">
      <c r="A200" s="160" t="s">
        <v>22</v>
      </c>
      <c r="B200" s="161"/>
      <c r="C200" s="43"/>
      <c r="D200" s="40">
        <f>SUM(D198:D199)</f>
        <v>17.37</v>
      </c>
      <c r="E200" s="28"/>
      <c r="F200" s="33">
        <f>SUM(F198:F199)</f>
        <v>0</v>
      </c>
      <c r="G200" s="33">
        <f>SUM(G198:G199)</f>
        <v>0</v>
      </c>
    </row>
    <row r="202" spans="1:7" x14ac:dyDescent="0.25">
      <c r="D202" s="1"/>
    </row>
    <row r="203" spans="1:7" ht="31.5" x14ac:dyDescent="0.25">
      <c r="A203" s="26"/>
      <c r="B203" s="26"/>
      <c r="C203" s="24" t="s">
        <v>17</v>
      </c>
      <c r="D203" s="67" t="s">
        <v>23</v>
      </c>
      <c r="E203" s="22"/>
      <c r="F203" s="24" t="s">
        <v>18</v>
      </c>
      <c r="G203" s="25" t="s">
        <v>19</v>
      </c>
    </row>
    <row r="204" spans="1:7" x14ac:dyDescent="0.25">
      <c r="A204" s="156" t="s">
        <v>120</v>
      </c>
      <c r="B204" s="157"/>
      <c r="C204" s="35" t="s">
        <v>7</v>
      </c>
      <c r="D204" s="38">
        <v>56.18</v>
      </c>
      <c r="E204" s="11"/>
      <c r="F204" s="30"/>
      <c r="G204" s="27">
        <f>F204*1.2</f>
        <v>0</v>
      </c>
    </row>
    <row r="205" spans="1:7" x14ac:dyDescent="0.25">
      <c r="A205" s="162"/>
      <c r="B205" s="148"/>
      <c r="C205" s="62" t="s">
        <v>9</v>
      </c>
      <c r="D205" s="63">
        <v>49.43</v>
      </c>
      <c r="E205" s="11"/>
      <c r="F205" s="64"/>
      <c r="G205" s="27">
        <f t="shared" ref="G205:G206" si="23">F205*1.2</f>
        <v>0</v>
      </c>
    </row>
    <row r="206" spans="1:7" x14ac:dyDescent="0.25">
      <c r="A206" s="162"/>
      <c r="B206" s="148"/>
      <c r="C206" s="62" t="s">
        <v>5</v>
      </c>
      <c r="D206" s="63">
        <v>16.32</v>
      </c>
      <c r="E206" s="11"/>
      <c r="F206" s="64"/>
      <c r="G206" s="27">
        <f t="shared" si="23"/>
        <v>0</v>
      </c>
    </row>
    <row r="207" spans="1:7" ht="13.5" thickBot="1" x14ac:dyDescent="0.3">
      <c r="A207" s="158"/>
      <c r="B207" s="159"/>
      <c r="C207" s="36" t="s">
        <v>11</v>
      </c>
      <c r="D207" s="39">
        <v>148.63</v>
      </c>
      <c r="E207" s="11"/>
      <c r="F207" s="31"/>
      <c r="G207" s="32">
        <f>F207*1.2</f>
        <v>0</v>
      </c>
    </row>
    <row r="208" spans="1:7" ht="16.5" thickTop="1" x14ac:dyDescent="0.25">
      <c r="A208" s="160" t="s">
        <v>22</v>
      </c>
      <c r="B208" s="161"/>
      <c r="C208" s="43"/>
      <c r="D208" s="40">
        <f>SUM(D203:D207)</f>
        <v>270.56</v>
      </c>
      <c r="E208" s="28"/>
      <c r="F208" s="33">
        <f>SUM(F203:F207)</f>
        <v>0</v>
      </c>
      <c r="G208" s="33">
        <f>SUM(G203:G207)</f>
        <v>0</v>
      </c>
    </row>
    <row r="210" spans="1:7" x14ac:dyDescent="0.25">
      <c r="D210" s="1"/>
    </row>
    <row r="211" spans="1:7" ht="31.5" x14ac:dyDescent="0.25">
      <c r="A211" s="26"/>
      <c r="B211" s="26"/>
      <c r="C211" s="24" t="s">
        <v>17</v>
      </c>
      <c r="D211" s="67" t="s">
        <v>23</v>
      </c>
      <c r="E211" s="22"/>
      <c r="F211" s="24" t="s">
        <v>18</v>
      </c>
      <c r="G211" s="25" t="s">
        <v>19</v>
      </c>
    </row>
    <row r="212" spans="1:7" x14ac:dyDescent="0.25">
      <c r="A212" s="156" t="s">
        <v>121</v>
      </c>
      <c r="B212" s="157"/>
      <c r="C212" s="35" t="s">
        <v>7</v>
      </c>
      <c r="D212" s="38">
        <v>27.7</v>
      </c>
      <c r="E212" s="11"/>
      <c r="F212" s="30"/>
      <c r="G212" s="27">
        <f>F212*1.2</f>
        <v>0</v>
      </c>
    </row>
    <row r="213" spans="1:7" x14ac:dyDescent="0.25">
      <c r="A213" s="162"/>
      <c r="B213" s="148"/>
      <c r="C213" s="62" t="s">
        <v>5</v>
      </c>
      <c r="D213" s="63">
        <v>7.97</v>
      </c>
      <c r="E213" s="11"/>
      <c r="F213" s="64"/>
      <c r="G213" s="27">
        <f>F213*1.2</f>
        <v>0</v>
      </c>
    </row>
    <row r="214" spans="1:7" ht="13.5" thickBot="1" x14ac:dyDescent="0.3">
      <c r="A214" s="158"/>
      <c r="B214" s="159"/>
      <c r="C214" s="36" t="s">
        <v>11</v>
      </c>
      <c r="D214" s="39">
        <v>53.71</v>
      </c>
      <c r="E214" s="11"/>
      <c r="F214" s="31"/>
      <c r="G214" s="32">
        <f>F214*1.2</f>
        <v>0</v>
      </c>
    </row>
    <row r="215" spans="1:7" ht="16.5" thickTop="1" x14ac:dyDescent="0.25">
      <c r="A215" s="160" t="s">
        <v>22</v>
      </c>
      <c r="B215" s="161"/>
      <c r="C215" s="43"/>
      <c r="D215" s="40">
        <f>SUM(D211:D214)</f>
        <v>89.38</v>
      </c>
      <c r="E215" s="28"/>
      <c r="F215" s="33">
        <f>SUM(F211:F214)</f>
        <v>0</v>
      </c>
      <c r="G215" s="33">
        <f>SUM(G211:G214)</f>
        <v>0</v>
      </c>
    </row>
    <row r="217" spans="1:7" x14ac:dyDescent="0.25">
      <c r="D217" s="1"/>
    </row>
    <row r="218" spans="1:7" ht="29.25" customHeight="1" x14ac:dyDescent="0.25">
      <c r="A218" s="26"/>
      <c r="B218" s="26"/>
      <c r="C218" s="24" t="s">
        <v>17</v>
      </c>
      <c r="D218" s="67" t="s">
        <v>23</v>
      </c>
      <c r="E218" s="22"/>
      <c r="F218" s="24" t="s">
        <v>18</v>
      </c>
      <c r="G218" s="25" t="s">
        <v>19</v>
      </c>
    </row>
    <row r="219" spans="1:7" ht="16.5" thickBot="1" x14ac:dyDescent="0.3">
      <c r="A219" s="158" t="s">
        <v>122</v>
      </c>
      <c r="B219" s="159"/>
      <c r="C219" s="36" t="s">
        <v>11</v>
      </c>
      <c r="D219" s="39">
        <v>117</v>
      </c>
      <c r="E219" s="11"/>
      <c r="F219" s="31"/>
      <c r="G219" s="32">
        <f>F219*1.2</f>
        <v>0</v>
      </c>
    </row>
    <row r="220" spans="1:7" ht="16.5" thickTop="1" x14ac:dyDescent="0.25">
      <c r="A220" s="160" t="s">
        <v>22</v>
      </c>
      <c r="B220" s="161"/>
      <c r="C220" s="43"/>
      <c r="D220" s="40">
        <f>SUM(D218:D219)</f>
        <v>117</v>
      </c>
      <c r="E220" s="28"/>
      <c r="F220" s="33">
        <f>SUM(F218:F219)</f>
        <v>0</v>
      </c>
      <c r="G220" s="33">
        <f>SUM(G218:G219)</f>
        <v>0</v>
      </c>
    </row>
    <row r="222" spans="1:7" x14ac:dyDescent="0.25">
      <c r="D222" s="1"/>
    </row>
    <row r="223" spans="1:7" ht="31.5" x14ac:dyDescent="0.25">
      <c r="A223" s="26"/>
      <c r="B223" s="26"/>
      <c r="C223" s="24" t="s">
        <v>17</v>
      </c>
      <c r="D223" s="67" t="s">
        <v>23</v>
      </c>
      <c r="E223" s="22"/>
      <c r="F223" s="24" t="s">
        <v>18</v>
      </c>
      <c r="G223" s="25" t="s">
        <v>19</v>
      </c>
    </row>
    <row r="224" spans="1:7" x14ac:dyDescent="0.25">
      <c r="A224" s="156" t="s">
        <v>123</v>
      </c>
      <c r="B224" s="157"/>
      <c r="C224" s="35" t="s">
        <v>7</v>
      </c>
      <c r="D224" s="38">
        <v>88.67</v>
      </c>
      <c r="E224" s="11"/>
      <c r="F224" s="30"/>
      <c r="G224" s="27">
        <f>F224*1.2</f>
        <v>0</v>
      </c>
    </row>
    <row r="225" spans="1:7" x14ac:dyDescent="0.25">
      <c r="A225" s="162"/>
      <c r="B225" s="148"/>
      <c r="C225" s="62" t="s">
        <v>5</v>
      </c>
      <c r="D225" s="63">
        <v>20.29</v>
      </c>
      <c r="E225" s="11"/>
      <c r="F225" s="64"/>
      <c r="G225" s="27">
        <f>F225*1.2</f>
        <v>0</v>
      </c>
    </row>
    <row r="226" spans="1:7" ht="13.5" thickBot="1" x14ac:dyDescent="0.3">
      <c r="A226" s="158"/>
      <c r="B226" s="159"/>
      <c r="C226" s="36" t="s">
        <v>11</v>
      </c>
      <c r="D226" s="39">
        <v>631.91</v>
      </c>
      <c r="E226" s="11"/>
      <c r="F226" s="31"/>
      <c r="G226" s="32">
        <f t="shared" ref="G226" si="24">F226*1.2</f>
        <v>0</v>
      </c>
    </row>
    <row r="227" spans="1:7" ht="16.5" thickTop="1" x14ac:dyDescent="0.25">
      <c r="A227" s="160" t="s">
        <v>22</v>
      </c>
      <c r="B227" s="161"/>
      <c r="C227" s="43"/>
      <c r="D227" s="40">
        <f>SUM(D223:D226)</f>
        <v>740.87</v>
      </c>
      <c r="E227" s="28"/>
      <c r="F227" s="33">
        <f>SUM(F223:F226)</f>
        <v>0</v>
      </c>
      <c r="G227" s="33">
        <f>SUM(G223:G226)</f>
        <v>0</v>
      </c>
    </row>
    <row r="229" spans="1:7" x14ac:dyDescent="0.25">
      <c r="D229" s="1"/>
    </row>
    <row r="230" spans="1:7" ht="31.5" x14ac:dyDescent="0.25">
      <c r="A230" s="26"/>
      <c r="B230" s="26"/>
      <c r="C230" s="24" t="s">
        <v>17</v>
      </c>
      <c r="D230" s="67" t="s">
        <v>23</v>
      </c>
      <c r="E230" s="22"/>
      <c r="F230" s="24" t="s">
        <v>18</v>
      </c>
      <c r="G230" s="25" t="s">
        <v>19</v>
      </c>
    </row>
    <row r="231" spans="1:7" x14ac:dyDescent="0.25">
      <c r="A231" s="156" t="s">
        <v>124</v>
      </c>
      <c r="B231" s="157"/>
      <c r="C231" s="35" t="s">
        <v>7</v>
      </c>
      <c r="D231" s="38">
        <v>95.51</v>
      </c>
      <c r="E231" s="11"/>
      <c r="F231" s="30"/>
      <c r="G231" s="27">
        <f>F231*1.2</f>
        <v>0</v>
      </c>
    </row>
    <row r="232" spans="1:7" ht="13.5" thickBot="1" x14ac:dyDescent="0.3">
      <c r="A232" s="158"/>
      <c r="B232" s="159"/>
      <c r="C232" s="36" t="s">
        <v>11</v>
      </c>
      <c r="D232" s="39">
        <v>255.26</v>
      </c>
      <c r="E232" s="11"/>
      <c r="F232" s="31"/>
      <c r="G232" s="32">
        <f>F232*1.2</f>
        <v>0</v>
      </c>
    </row>
    <row r="233" spans="1:7" ht="16.5" thickTop="1" x14ac:dyDescent="0.25">
      <c r="A233" s="160" t="s">
        <v>22</v>
      </c>
      <c r="B233" s="161"/>
      <c r="C233" s="43"/>
      <c r="D233" s="40">
        <f>SUM(D230:D232)</f>
        <v>350.77</v>
      </c>
      <c r="E233" s="28"/>
      <c r="F233" s="33">
        <f>SUM(F230:F232)</f>
        <v>0</v>
      </c>
      <c r="G233" s="33">
        <f>SUM(G230:G232)</f>
        <v>0</v>
      </c>
    </row>
    <row r="235" spans="1:7" x14ac:dyDescent="0.25">
      <c r="D235" s="1"/>
    </row>
    <row r="236" spans="1:7" ht="31.5" x14ac:dyDescent="0.25">
      <c r="A236" s="26"/>
      <c r="B236" s="26"/>
      <c r="C236" s="24" t="s">
        <v>17</v>
      </c>
      <c r="D236" s="67" t="s">
        <v>23</v>
      </c>
      <c r="E236" s="22"/>
      <c r="F236" s="24" t="s">
        <v>18</v>
      </c>
      <c r="G236" s="25" t="s">
        <v>19</v>
      </c>
    </row>
    <row r="237" spans="1:7" x14ac:dyDescent="0.25">
      <c r="A237" s="156" t="s">
        <v>125</v>
      </c>
      <c r="B237" s="157"/>
      <c r="C237" s="35" t="s">
        <v>7</v>
      </c>
      <c r="D237" s="38">
        <v>82.91</v>
      </c>
      <c r="E237" s="11"/>
      <c r="F237" s="30"/>
      <c r="G237" s="27">
        <f>F237*1.2</f>
        <v>0</v>
      </c>
    </row>
    <row r="238" spans="1:7" x14ac:dyDescent="0.25">
      <c r="A238" s="162"/>
      <c r="B238" s="148"/>
      <c r="C238" s="62" t="s">
        <v>9</v>
      </c>
      <c r="D238" s="63">
        <v>559.98</v>
      </c>
      <c r="E238" s="11"/>
      <c r="F238" s="64"/>
      <c r="G238" s="27">
        <f t="shared" ref="G238:G240" si="25">F238*1.2</f>
        <v>0</v>
      </c>
    </row>
    <row r="239" spans="1:7" x14ac:dyDescent="0.25">
      <c r="A239" s="162"/>
      <c r="B239" s="148"/>
      <c r="C239" s="62" t="s">
        <v>5</v>
      </c>
      <c r="D239" s="63">
        <v>100.3</v>
      </c>
      <c r="E239" s="11"/>
      <c r="F239" s="64"/>
      <c r="G239" s="27">
        <f t="shared" si="25"/>
        <v>0</v>
      </c>
    </row>
    <row r="240" spans="1:7" ht="13.5" thickBot="1" x14ac:dyDescent="0.3">
      <c r="A240" s="162"/>
      <c r="B240" s="148"/>
      <c r="C240" s="36" t="s">
        <v>11</v>
      </c>
      <c r="D240" s="63">
        <v>774.91</v>
      </c>
      <c r="E240" s="11"/>
      <c r="F240" s="31"/>
      <c r="G240" s="27">
        <f t="shared" si="25"/>
        <v>0</v>
      </c>
    </row>
    <row r="241" spans="1:7" ht="16.5" thickTop="1" x14ac:dyDescent="0.25">
      <c r="A241" s="160" t="s">
        <v>22</v>
      </c>
      <c r="B241" s="161"/>
      <c r="C241" s="43"/>
      <c r="D241" s="40">
        <f>SUM(D236:D240)</f>
        <v>1518.1</v>
      </c>
      <c r="E241" s="28"/>
      <c r="F241" s="33">
        <f>SUM(F236:F240)</f>
        <v>0</v>
      </c>
      <c r="G241" s="33">
        <f>SUM(G236:G240)</f>
        <v>0</v>
      </c>
    </row>
    <row r="243" spans="1:7" x14ac:dyDescent="0.25">
      <c r="D243" s="1"/>
    </row>
    <row r="244" spans="1:7" ht="12.75" customHeight="1" x14ac:dyDescent="0.25">
      <c r="A244" s="26"/>
      <c r="B244" s="26"/>
      <c r="C244" s="24" t="s">
        <v>17</v>
      </c>
      <c r="D244" s="67" t="s">
        <v>23</v>
      </c>
      <c r="E244" s="22"/>
      <c r="F244" s="24" t="s">
        <v>18</v>
      </c>
      <c r="G244" s="25" t="s">
        <v>19</v>
      </c>
    </row>
    <row r="245" spans="1:7" ht="12.75" customHeight="1" x14ac:dyDescent="0.25">
      <c r="A245" s="156" t="s">
        <v>54</v>
      </c>
      <c r="B245" s="157"/>
      <c r="C245" s="35" t="s">
        <v>7</v>
      </c>
      <c r="D245" s="38">
        <v>408.5</v>
      </c>
      <c r="E245" s="11"/>
      <c r="F245" s="30"/>
      <c r="G245" s="27">
        <f>F245*1.2</f>
        <v>0</v>
      </c>
    </row>
    <row r="246" spans="1:7" ht="16.5" customHeight="1" thickBot="1" x14ac:dyDescent="0.3">
      <c r="A246" s="162"/>
      <c r="B246" s="148"/>
      <c r="C246" s="36" t="s">
        <v>11</v>
      </c>
      <c r="D246" s="63">
        <v>1116.4000000000001</v>
      </c>
      <c r="E246" s="11"/>
      <c r="F246" s="31"/>
      <c r="G246" s="32">
        <f>F246*1.2</f>
        <v>0</v>
      </c>
    </row>
    <row r="247" spans="1:7" ht="16.5" thickTop="1" x14ac:dyDescent="0.25">
      <c r="A247" s="160" t="s">
        <v>22</v>
      </c>
      <c r="B247" s="161"/>
      <c r="C247" s="43"/>
      <c r="D247" s="40">
        <f>SUM(D244:D246)</f>
        <v>1524.9</v>
      </c>
      <c r="E247" s="28"/>
      <c r="F247" s="33">
        <f>SUM(F244:F246)</f>
        <v>0</v>
      </c>
      <c r="G247" s="33">
        <f>SUM(G244:G246)</f>
        <v>0</v>
      </c>
    </row>
    <row r="249" spans="1:7" ht="12.75" customHeight="1" x14ac:dyDescent="0.25">
      <c r="A249" s="26"/>
      <c r="B249" s="26"/>
      <c r="C249" s="24" t="s">
        <v>17</v>
      </c>
      <c r="D249" s="67" t="s">
        <v>23</v>
      </c>
      <c r="E249" s="22"/>
      <c r="F249" s="24" t="s">
        <v>18</v>
      </c>
      <c r="G249" s="25" t="s">
        <v>19</v>
      </c>
    </row>
    <row r="250" spans="1:7" ht="12.75" customHeight="1" x14ac:dyDescent="0.25">
      <c r="A250" s="156" t="s">
        <v>126</v>
      </c>
      <c r="B250" s="157"/>
      <c r="C250" s="35" t="s">
        <v>77</v>
      </c>
      <c r="D250" s="38">
        <v>34.020000000000003</v>
      </c>
      <c r="E250" s="11"/>
      <c r="F250" s="30"/>
      <c r="G250" s="27">
        <f>F250*1.2</f>
        <v>0</v>
      </c>
    </row>
    <row r="251" spans="1:7" ht="16.5" customHeight="1" thickBot="1" x14ac:dyDescent="0.3">
      <c r="A251" s="162"/>
      <c r="B251" s="148"/>
      <c r="C251" s="36" t="s">
        <v>11</v>
      </c>
      <c r="D251" s="63">
        <v>3.11</v>
      </c>
      <c r="E251" s="11"/>
      <c r="F251" s="31"/>
      <c r="G251" s="32">
        <f>F251*1.2</f>
        <v>0</v>
      </c>
    </row>
    <row r="252" spans="1:7" ht="16.5" thickTop="1" x14ac:dyDescent="0.25">
      <c r="A252" s="160" t="s">
        <v>22</v>
      </c>
      <c r="B252" s="161"/>
      <c r="C252" s="43"/>
      <c r="D252" s="40">
        <f>SUM(D249:D251)</f>
        <v>37.130000000000003</v>
      </c>
      <c r="E252" s="28"/>
      <c r="F252" s="33">
        <f>SUM(F249:F251)</f>
        <v>0</v>
      </c>
      <c r="G252" s="33">
        <f>SUM(G249:G251)</f>
        <v>0</v>
      </c>
    </row>
  </sheetData>
  <mergeCells count="87">
    <mergeCell ref="A250:B251"/>
    <mergeCell ref="A252:B252"/>
    <mergeCell ref="A233:B233"/>
    <mergeCell ref="A237:B240"/>
    <mergeCell ref="A241:B241"/>
    <mergeCell ref="A245:B246"/>
    <mergeCell ref="A247:B247"/>
    <mergeCell ref="A219:B219"/>
    <mergeCell ref="A220:B220"/>
    <mergeCell ref="A224:B226"/>
    <mergeCell ref="A227:B227"/>
    <mergeCell ref="A231:B232"/>
    <mergeCell ref="A200:B200"/>
    <mergeCell ref="A204:B207"/>
    <mergeCell ref="A208:B208"/>
    <mergeCell ref="A212:B214"/>
    <mergeCell ref="A215:B215"/>
    <mergeCell ref="A186:B189"/>
    <mergeCell ref="A190:B190"/>
    <mergeCell ref="A194:B194"/>
    <mergeCell ref="A195:B195"/>
    <mergeCell ref="A199:B199"/>
    <mergeCell ref="A168:B168"/>
    <mergeCell ref="A172:B173"/>
    <mergeCell ref="A174:B174"/>
    <mergeCell ref="A178:B181"/>
    <mergeCell ref="A182:B182"/>
    <mergeCell ref="A152:B154"/>
    <mergeCell ref="A155:B155"/>
    <mergeCell ref="A159:B161"/>
    <mergeCell ref="A162:B162"/>
    <mergeCell ref="A166:B167"/>
    <mergeCell ref="A135:B135"/>
    <mergeCell ref="A138:B140"/>
    <mergeCell ref="A141:B141"/>
    <mergeCell ref="A145:B147"/>
    <mergeCell ref="A148:B148"/>
    <mergeCell ref="A122:B124"/>
    <mergeCell ref="A125:B125"/>
    <mergeCell ref="A128:B129"/>
    <mergeCell ref="A130:B130"/>
    <mergeCell ref="A133:B134"/>
    <mergeCell ref="A109:B109"/>
    <mergeCell ref="A112:B113"/>
    <mergeCell ref="A114:B114"/>
    <mergeCell ref="A117:B118"/>
    <mergeCell ref="A119:B119"/>
    <mergeCell ref="A96:B97"/>
    <mergeCell ref="A98:B98"/>
    <mergeCell ref="A101:B102"/>
    <mergeCell ref="A103:B103"/>
    <mergeCell ref="A106:B108"/>
    <mergeCell ref="A81:B81"/>
    <mergeCell ref="A84:B86"/>
    <mergeCell ref="A87:B87"/>
    <mergeCell ref="A90:B92"/>
    <mergeCell ref="A93:B93"/>
    <mergeCell ref="A68:B69"/>
    <mergeCell ref="A70:B70"/>
    <mergeCell ref="A73:B74"/>
    <mergeCell ref="A75:B75"/>
    <mergeCell ref="A78:B80"/>
    <mergeCell ref="A63:B63"/>
    <mergeCell ref="A65:B65"/>
    <mergeCell ref="A52:B53"/>
    <mergeCell ref="A54:B54"/>
    <mergeCell ref="A57:B59"/>
    <mergeCell ref="A60:B60"/>
    <mergeCell ref="K45:L45"/>
    <mergeCell ref="A47:B48"/>
    <mergeCell ref="A49:B49"/>
    <mergeCell ref="K49:L49"/>
    <mergeCell ref="A21:B23"/>
    <mergeCell ref="A32:B33"/>
    <mergeCell ref="A27:B28"/>
    <mergeCell ref="A29:B29"/>
    <mergeCell ref="A34:B34"/>
    <mergeCell ref="A37:B38"/>
    <mergeCell ref="A39:B39"/>
    <mergeCell ref="A42:B43"/>
    <mergeCell ref="A44:B44"/>
    <mergeCell ref="A2:G2"/>
    <mergeCell ref="A3:G3"/>
    <mergeCell ref="A7:G7"/>
    <mergeCell ref="A8:G8"/>
    <mergeCell ref="A24:B24"/>
    <mergeCell ref="D12:D18"/>
  </mergeCells>
  <pageMargins left="0.25" right="0.25" top="0.75" bottom="0.75" header="0.3" footer="0.3"/>
  <pageSetup paperSize="9" orientation="portrait" verticalDpi="0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4"/>
  <sheetViews>
    <sheetView showGridLines="0" zoomScale="115" zoomScaleNormal="115" workbookViewId="0">
      <selection activeCell="A2" sqref="A2:G2"/>
    </sheetView>
  </sheetViews>
  <sheetFormatPr baseColWidth="10" defaultColWidth="11.42578125" defaultRowHeight="12.75" x14ac:dyDescent="0.25"/>
  <cols>
    <col min="1" max="1" width="7.140625" style="1" customWidth="1"/>
    <col min="2" max="2" width="26" style="1" customWidth="1"/>
    <col min="3" max="3" width="14.42578125" style="1" customWidth="1"/>
    <col min="4" max="4" width="12.85546875" style="1" customWidth="1"/>
    <col min="5" max="5" width="2.42578125" style="1" customWidth="1"/>
    <col min="6" max="6" width="18.42578125" style="1" customWidth="1"/>
    <col min="7" max="7" width="17.5703125" style="1" bestFit="1" customWidth="1"/>
    <col min="8" max="8" width="13.140625" style="1" customWidth="1"/>
    <col min="9" max="9" width="10.28515625" style="1" customWidth="1"/>
    <col min="10" max="16384" width="11.42578125" style="1"/>
  </cols>
  <sheetData>
    <row r="1" spans="1:11" ht="13.5" thickBot="1" x14ac:dyDescent="0.3"/>
    <row r="2" spans="1:11" ht="21" customHeight="1" x14ac:dyDescent="0.25">
      <c r="A2" s="142" t="s">
        <v>170</v>
      </c>
      <c r="B2" s="143"/>
      <c r="C2" s="143"/>
      <c r="D2" s="143"/>
      <c r="E2" s="143"/>
      <c r="F2" s="143"/>
      <c r="G2" s="144"/>
      <c r="H2" s="41"/>
      <c r="I2" s="41"/>
      <c r="J2" s="41"/>
      <c r="K2" s="41"/>
    </row>
    <row r="3" spans="1:11" ht="21" customHeight="1" thickBot="1" x14ac:dyDescent="0.3">
      <c r="A3" s="145" t="s">
        <v>73</v>
      </c>
      <c r="B3" s="146"/>
      <c r="C3" s="146"/>
      <c r="D3" s="146"/>
      <c r="E3" s="146"/>
      <c r="F3" s="146"/>
      <c r="G3" s="147"/>
      <c r="H3" s="42"/>
      <c r="I3" s="42"/>
      <c r="J3" s="42"/>
      <c r="K3" s="42"/>
    </row>
    <row r="7" spans="1:11" ht="21" x14ac:dyDescent="0.25">
      <c r="A7" s="155" t="s">
        <v>20</v>
      </c>
      <c r="B7" s="155"/>
      <c r="C7" s="155"/>
      <c r="D7" s="155"/>
      <c r="E7" s="155"/>
      <c r="F7" s="155"/>
      <c r="G7" s="155"/>
      <c r="H7" s="21"/>
    </row>
    <row r="8" spans="1:11" ht="21" x14ac:dyDescent="0.25">
      <c r="A8" s="155" t="s">
        <v>21</v>
      </c>
      <c r="B8" s="155"/>
      <c r="C8" s="155"/>
      <c r="D8" s="155"/>
      <c r="E8" s="155"/>
      <c r="F8" s="155"/>
      <c r="G8" s="155"/>
      <c r="H8" s="21"/>
    </row>
    <row r="10" spans="1:11" ht="13.5" thickBot="1" x14ac:dyDescent="0.3"/>
    <row r="11" spans="1:11" ht="15.75" thickBot="1" x14ac:dyDescent="0.3">
      <c r="A11" s="9" t="s">
        <v>14</v>
      </c>
      <c r="B11" s="9" t="s">
        <v>13</v>
      </c>
      <c r="C11" s="9" t="s">
        <v>12</v>
      </c>
      <c r="D11" s="116" t="s">
        <v>161</v>
      </c>
      <c r="F11" s="17"/>
      <c r="G11" s="17"/>
      <c r="H11" s="8"/>
    </row>
    <row r="12" spans="1:11" ht="18" customHeight="1" thickTop="1" x14ac:dyDescent="0.25">
      <c r="A12" s="7" t="s">
        <v>11</v>
      </c>
      <c r="B12" s="44" t="s">
        <v>10</v>
      </c>
      <c r="C12" s="83">
        <f>SUMIF($C$21:C$461,$A$12,$D$21:$D$461)</f>
        <v>34.56</v>
      </c>
      <c r="D12" s="152">
        <f>SUM(D23)</f>
        <v>85.85</v>
      </c>
      <c r="F12" s="19"/>
      <c r="H12" s="3"/>
    </row>
    <row r="13" spans="1:11" x14ac:dyDescent="0.25">
      <c r="A13" s="6" t="s">
        <v>9</v>
      </c>
      <c r="B13" s="6" t="s">
        <v>8</v>
      </c>
      <c r="C13" s="84">
        <f>SUMIF($C$21:C$461,$A$13,$D$21:$D$461)</f>
        <v>0</v>
      </c>
      <c r="D13" s="153"/>
      <c r="F13" s="18"/>
      <c r="G13" s="18"/>
      <c r="H13" s="3"/>
    </row>
    <row r="14" spans="1:11" x14ac:dyDescent="0.25">
      <c r="A14" s="5" t="s">
        <v>7</v>
      </c>
      <c r="B14" s="5" t="s">
        <v>6</v>
      </c>
      <c r="C14" s="85">
        <f>SUMIF($C$21:C$461,$A$14,$D$21:$D$461)</f>
        <v>51.29</v>
      </c>
      <c r="D14" s="153"/>
      <c r="F14" s="19"/>
    </row>
    <row r="15" spans="1:11" x14ac:dyDescent="0.25">
      <c r="A15" s="4" t="s">
        <v>5</v>
      </c>
      <c r="B15" s="4" t="s">
        <v>4</v>
      </c>
      <c r="C15" s="86">
        <f>SUMIF($C$21:C$461,$A$15,$D$21:$D$461)</f>
        <v>0</v>
      </c>
      <c r="D15" s="153"/>
      <c r="F15" s="18"/>
      <c r="G15" s="18"/>
      <c r="H15" s="3"/>
    </row>
    <row r="16" spans="1:11" x14ac:dyDescent="0.25">
      <c r="A16" s="2" t="s">
        <v>3</v>
      </c>
      <c r="B16" s="2" t="s">
        <v>2</v>
      </c>
      <c r="C16" s="87">
        <f>SUMIF($C$21:C$461,$A$16,$D$21:$D$461)</f>
        <v>0</v>
      </c>
      <c r="D16" s="153"/>
    </row>
    <row r="17" spans="1:21" x14ac:dyDescent="0.25">
      <c r="A17" s="74" t="s">
        <v>1</v>
      </c>
      <c r="B17" s="74" t="s">
        <v>0</v>
      </c>
      <c r="C17" s="88">
        <f>SUMIF($C$21:C$461,$A$17,$D$21:$D$461)</f>
        <v>0</v>
      </c>
      <c r="D17" s="153"/>
      <c r="F17" s="19"/>
    </row>
    <row r="18" spans="1:21" ht="39" thickBot="1" x14ac:dyDescent="0.3">
      <c r="A18" s="75" t="s">
        <v>77</v>
      </c>
      <c r="B18" s="76" t="s">
        <v>78</v>
      </c>
      <c r="C18" s="77">
        <f>SUMIF($C$20:C$537,$A$18,$D$20:$D$537)</f>
        <v>0</v>
      </c>
      <c r="D18" s="154"/>
    </row>
    <row r="20" spans="1:21" s="10" customFormat="1" ht="25.5" customHeight="1" x14ac:dyDescent="0.25">
      <c r="A20" s="26"/>
      <c r="B20" s="26"/>
      <c r="C20" s="24" t="s">
        <v>17</v>
      </c>
      <c r="D20" s="24" t="s">
        <v>23</v>
      </c>
      <c r="E20" s="22"/>
      <c r="F20" s="24" t="s">
        <v>18</v>
      </c>
      <c r="G20" s="25" t="s">
        <v>19</v>
      </c>
      <c r="H20" s="23"/>
      <c r="I20" s="11"/>
      <c r="J20" s="13"/>
      <c r="K20" s="141"/>
      <c r="L20" s="141"/>
      <c r="M20" s="14"/>
      <c r="U20" s="10">
        <v>-1</v>
      </c>
    </row>
    <row r="21" spans="1:21" s="10" customFormat="1" ht="20.25" customHeight="1" x14ac:dyDescent="0.25">
      <c r="A21" s="156" t="s">
        <v>41</v>
      </c>
      <c r="B21" s="157"/>
      <c r="C21" s="35" t="s">
        <v>7</v>
      </c>
      <c r="D21" s="38">
        <v>51.29</v>
      </c>
      <c r="E21" s="11"/>
      <c r="F21" s="30"/>
      <c r="G21" s="27">
        <f>F21*1.2</f>
        <v>0</v>
      </c>
      <c r="H21" s="11"/>
      <c r="I21" s="11"/>
      <c r="J21" s="13"/>
      <c r="K21" s="20"/>
      <c r="L21" s="20"/>
      <c r="M21" s="14"/>
    </row>
    <row r="22" spans="1:21" s="10" customFormat="1" ht="20.25" customHeight="1" thickBot="1" x14ac:dyDescent="0.3">
      <c r="A22" s="158"/>
      <c r="B22" s="159"/>
      <c r="C22" s="36" t="s">
        <v>11</v>
      </c>
      <c r="D22" s="39">
        <v>34.56</v>
      </c>
      <c r="E22" s="11"/>
      <c r="F22" s="31"/>
      <c r="G22" s="32">
        <f t="shared" ref="G22" si="0">F22*1.2</f>
        <v>0</v>
      </c>
      <c r="H22" s="11"/>
      <c r="I22" s="11"/>
      <c r="J22" s="13"/>
      <c r="K22" s="20"/>
      <c r="L22" s="20"/>
      <c r="M22" s="14"/>
    </row>
    <row r="23" spans="1:21" ht="16.5" thickTop="1" x14ac:dyDescent="0.25">
      <c r="A23" s="160" t="s">
        <v>22</v>
      </c>
      <c r="B23" s="161"/>
      <c r="C23" s="43"/>
      <c r="D23" s="40">
        <f>SUM(D20:D22)</f>
        <v>85.85</v>
      </c>
      <c r="E23" s="28"/>
      <c r="F23" s="33">
        <f>SUM(F20:F22)</f>
        <v>0</v>
      </c>
      <c r="G23" s="33">
        <f>SUM(G20:G22)</f>
        <v>0</v>
      </c>
      <c r="H23" s="16"/>
      <c r="I23" s="16"/>
      <c r="J23" s="16"/>
      <c r="K23" s="16"/>
      <c r="L23" s="16"/>
      <c r="M23" s="16"/>
    </row>
    <row r="24" spans="1:21" x14ac:dyDescent="0.25">
      <c r="A24" s="15"/>
      <c r="B24" s="15"/>
      <c r="C24" s="28"/>
      <c r="D24" s="28"/>
      <c r="E24" s="28"/>
      <c r="F24" s="29"/>
      <c r="G24" s="29"/>
      <c r="H24" s="16"/>
      <c r="I24" s="16"/>
      <c r="J24" s="16"/>
      <c r="K24" s="16"/>
      <c r="L24" s="16"/>
      <c r="M24" s="16"/>
    </row>
  </sheetData>
  <mergeCells count="8">
    <mergeCell ref="A23:B23"/>
    <mergeCell ref="K20:L20"/>
    <mergeCell ref="A21:B22"/>
    <mergeCell ref="A2:G2"/>
    <mergeCell ref="A3:G3"/>
    <mergeCell ref="A7:G7"/>
    <mergeCell ref="A8:G8"/>
    <mergeCell ref="D12:D18"/>
  </mergeCells>
  <pageMargins left="0.25" right="0.25" top="0.75" bottom="0.75" header="0.3" footer="0.3"/>
  <pageSetup paperSize="9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94"/>
  <sheetViews>
    <sheetView showGridLines="0" zoomScale="115" zoomScaleNormal="115" workbookViewId="0">
      <selection activeCell="A2" sqref="A2:G2"/>
    </sheetView>
  </sheetViews>
  <sheetFormatPr baseColWidth="10" defaultColWidth="11.42578125" defaultRowHeight="12.75" x14ac:dyDescent="0.25"/>
  <cols>
    <col min="1" max="1" width="7.140625" style="1" customWidth="1"/>
    <col min="2" max="2" width="26" style="1" customWidth="1"/>
    <col min="3" max="3" width="14.42578125" style="1" customWidth="1"/>
    <col min="4" max="4" width="12.85546875" style="1" customWidth="1"/>
    <col min="5" max="5" width="2.42578125" style="1" customWidth="1"/>
    <col min="6" max="6" width="18.42578125" style="1" customWidth="1"/>
    <col min="7" max="7" width="17.5703125" style="1" bestFit="1" customWidth="1"/>
    <col min="8" max="8" width="13.140625" style="1" customWidth="1"/>
    <col min="9" max="9" width="10.28515625" style="1" customWidth="1"/>
    <col min="10" max="16384" width="11.42578125" style="1"/>
  </cols>
  <sheetData>
    <row r="1" spans="1:11" ht="13.5" thickBot="1" x14ac:dyDescent="0.3"/>
    <row r="2" spans="1:11" ht="21" customHeight="1" x14ac:dyDescent="0.25">
      <c r="A2" s="142" t="s">
        <v>170</v>
      </c>
      <c r="B2" s="143"/>
      <c r="C2" s="143"/>
      <c r="D2" s="143"/>
      <c r="E2" s="143"/>
      <c r="F2" s="143"/>
      <c r="G2" s="144"/>
      <c r="H2" s="41"/>
      <c r="I2" s="41"/>
      <c r="J2" s="41"/>
      <c r="K2" s="41"/>
    </row>
    <row r="3" spans="1:11" ht="21" customHeight="1" thickBot="1" x14ac:dyDescent="0.3">
      <c r="A3" s="145" t="s">
        <v>74</v>
      </c>
      <c r="B3" s="146"/>
      <c r="C3" s="146"/>
      <c r="D3" s="146"/>
      <c r="E3" s="146"/>
      <c r="F3" s="146"/>
      <c r="G3" s="147"/>
      <c r="H3" s="42"/>
      <c r="I3" s="42"/>
      <c r="J3" s="42"/>
      <c r="K3" s="42"/>
    </row>
    <row r="7" spans="1:11" ht="21" x14ac:dyDescent="0.25">
      <c r="A7" s="155" t="s">
        <v>20</v>
      </c>
      <c r="B7" s="155"/>
      <c r="C7" s="155"/>
      <c r="D7" s="155"/>
      <c r="E7" s="155"/>
      <c r="F7" s="155"/>
      <c r="G7" s="155"/>
      <c r="H7" s="21"/>
    </row>
    <row r="8" spans="1:11" ht="21" x14ac:dyDescent="0.25">
      <c r="A8" s="155" t="s">
        <v>21</v>
      </c>
      <c r="B8" s="155"/>
      <c r="C8" s="155"/>
      <c r="D8" s="155"/>
      <c r="E8" s="155"/>
      <c r="F8" s="155"/>
      <c r="G8" s="155"/>
      <c r="H8" s="21"/>
    </row>
    <row r="10" spans="1:11" ht="13.5" thickBot="1" x14ac:dyDescent="0.3"/>
    <row r="11" spans="1:11" ht="15.75" thickBot="1" x14ac:dyDescent="0.3">
      <c r="A11" s="9" t="s">
        <v>14</v>
      </c>
      <c r="B11" s="9" t="s">
        <v>13</v>
      </c>
      <c r="C11" s="9" t="s">
        <v>12</v>
      </c>
      <c r="D11" s="116" t="s">
        <v>161</v>
      </c>
      <c r="F11" s="17"/>
      <c r="G11" s="17"/>
      <c r="H11" s="8"/>
    </row>
    <row r="12" spans="1:11" ht="18.75" customHeight="1" thickTop="1" x14ac:dyDescent="0.25">
      <c r="A12" s="7" t="s">
        <v>11</v>
      </c>
      <c r="B12" s="44" t="s">
        <v>10</v>
      </c>
      <c r="C12" s="83">
        <f>SUMIF($C$20:C$495,$A$12,$D$20:$D$495)</f>
        <v>3193.0200000000004</v>
      </c>
      <c r="D12" s="152">
        <f>SUM(D22+D28+D33+D38+D43+D47+D52+D57+D62+D68+D74+D80+D84+D90+D95+D101+D106+D113+D118+D123+D130+D137+D142+D148+D153+D158+D163+D168+D174+D179+D184+D190+D194)</f>
        <v>6655.3899999999994</v>
      </c>
      <c r="F12" s="19"/>
      <c r="H12" s="3"/>
    </row>
    <row r="13" spans="1:11" x14ac:dyDescent="0.25">
      <c r="A13" s="6" t="s">
        <v>9</v>
      </c>
      <c r="B13" s="6" t="s">
        <v>8</v>
      </c>
      <c r="C13" s="84">
        <f>SUMIF($C$20:C$495,$A$13,$D$20:$D$495)</f>
        <v>133.85999999999999</v>
      </c>
      <c r="D13" s="153"/>
      <c r="F13" s="18"/>
      <c r="G13" s="18"/>
      <c r="H13" s="3"/>
    </row>
    <row r="14" spans="1:11" x14ac:dyDescent="0.25">
      <c r="A14" s="5" t="s">
        <v>7</v>
      </c>
      <c r="B14" s="5" t="s">
        <v>6</v>
      </c>
      <c r="C14" s="85">
        <v>1259</v>
      </c>
      <c r="D14" s="153"/>
      <c r="F14" s="19"/>
    </row>
    <row r="15" spans="1:11" x14ac:dyDescent="0.25">
      <c r="A15" s="4" t="s">
        <v>5</v>
      </c>
      <c r="B15" s="4" t="s">
        <v>4</v>
      </c>
      <c r="C15" s="86">
        <f>SUMIF($C$21:C$495,$A$15,$D$21:$D$495)</f>
        <v>106.33000000000001</v>
      </c>
      <c r="D15" s="153"/>
      <c r="F15" s="18"/>
      <c r="G15" s="18"/>
      <c r="H15" s="3"/>
    </row>
    <row r="16" spans="1:11" x14ac:dyDescent="0.25">
      <c r="A16" s="2" t="s">
        <v>3</v>
      </c>
      <c r="B16" s="2" t="s">
        <v>2</v>
      </c>
      <c r="C16" s="87">
        <f>SUMIF($C$21:C$495,$A$16,$D$21:$D$495)</f>
        <v>772.05</v>
      </c>
      <c r="D16" s="153"/>
    </row>
    <row r="17" spans="1:21" x14ac:dyDescent="0.25">
      <c r="A17" s="74" t="s">
        <v>1</v>
      </c>
      <c r="B17" s="74" t="s">
        <v>0</v>
      </c>
      <c r="C17" s="88">
        <f>SUMIF($C$21:C$495,$A$17,$D$21:$D$495)</f>
        <v>1163.24</v>
      </c>
      <c r="D17" s="153"/>
      <c r="F17" s="19"/>
    </row>
    <row r="18" spans="1:21" ht="39" thickBot="1" x14ac:dyDescent="0.3">
      <c r="A18" s="75" t="s">
        <v>77</v>
      </c>
      <c r="B18" s="76" t="s">
        <v>78</v>
      </c>
      <c r="C18" s="77">
        <f>SUMIF($C$20:C$546,$A$18,$D$20:$D$546)</f>
        <v>29</v>
      </c>
      <c r="D18" s="154"/>
    </row>
    <row r="20" spans="1:21" s="10" customFormat="1" ht="25.5" customHeight="1" x14ac:dyDescent="0.25">
      <c r="A20" s="26"/>
      <c r="B20" s="26"/>
      <c r="C20" s="24" t="s">
        <v>17</v>
      </c>
      <c r="D20" s="24" t="s">
        <v>23</v>
      </c>
      <c r="E20" s="22"/>
      <c r="F20" s="24" t="s">
        <v>18</v>
      </c>
      <c r="G20" s="25" t="s">
        <v>19</v>
      </c>
      <c r="H20" s="23"/>
      <c r="I20" s="11"/>
      <c r="J20" s="13"/>
      <c r="K20" s="141"/>
      <c r="L20" s="141"/>
      <c r="M20" s="14"/>
      <c r="U20" s="10">
        <v>-1</v>
      </c>
    </row>
    <row r="21" spans="1:21" s="10" customFormat="1" ht="20.25" customHeight="1" thickBot="1" x14ac:dyDescent="0.3">
      <c r="A21" s="156" t="s">
        <v>127</v>
      </c>
      <c r="B21" s="157"/>
      <c r="C21" s="35" t="s">
        <v>7</v>
      </c>
      <c r="D21" s="38">
        <v>20</v>
      </c>
      <c r="E21" s="11"/>
      <c r="F21" s="30"/>
      <c r="G21" s="27">
        <f>F21*1.2</f>
        <v>0</v>
      </c>
      <c r="H21" s="11"/>
      <c r="I21" s="11"/>
      <c r="J21" s="13"/>
      <c r="K21" s="20"/>
      <c r="L21" s="20"/>
      <c r="M21" s="14"/>
    </row>
    <row r="22" spans="1:21" ht="16.5" thickTop="1" x14ac:dyDescent="0.25">
      <c r="A22" s="160" t="s">
        <v>22</v>
      </c>
      <c r="B22" s="161"/>
      <c r="C22" s="43"/>
      <c r="D22" s="40">
        <f>SUM(D20:D21)</f>
        <v>20</v>
      </c>
      <c r="E22" s="28"/>
      <c r="F22" s="33">
        <f>SUM(F20:F21)</f>
        <v>0</v>
      </c>
      <c r="G22" s="33">
        <f>SUM(G20:G21)</f>
        <v>0</v>
      </c>
      <c r="H22" s="16"/>
      <c r="I22" s="16"/>
      <c r="J22" s="16"/>
      <c r="K22" s="16"/>
      <c r="L22" s="16"/>
      <c r="M22" s="16"/>
    </row>
    <row r="23" spans="1:21" x14ac:dyDescent="0.25">
      <c r="A23" s="15"/>
      <c r="B23" s="15"/>
      <c r="C23" s="28"/>
      <c r="D23" s="28"/>
      <c r="E23" s="28"/>
      <c r="F23" s="29"/>
      <c r="G23" s="29"/>
      <c r="H23" s="16"/>
      <c r="I23" s="16"/>
      <c r="J23" s="16"/>
      <c r="K23" s="16"/>
      <c r="L23" s="16"/>
      <c r="M23" s="16"/>
    </row>
    <row r="24" spans="1:21" s="10" customFormat="1" ht="25.5" customHeight="1" x14ac:dyDescent="0.25">
      <c r="A24" s="26"/>
      <c r="B24" s="26"/>
      <c r="C24" s="24" t="s">
        <v>17</v>
      </c>
      <c r="D24" s="24" t="s">
        <v>23</v>
      </c>
      <c r="E24" s="22"/>
      <c r="F24" s="24" t="s">
        <v>18</v>
      </c>
      <c r="G24" s="25" t="s">
        <v>19</v>
      </c>
      <c r="H24" s="23"/>
      <c r="I24" s="11"/>
      <c r="J24" s="13"/>
      <c r="K24" s="141"/>
      <c r="L24" s="141"/>
      <c r="M24" s="14"/>
      <c r="U24" s="10">
        <v>-1</v>
      </c>
    </row>
    <row r="25" spans="1:21" s="10" customFormat="1" ht="20.25" customHeight="1" x14ac:dyDescent="0.25">
      <c r="A25" s="156" t="s">
        <v>128</v>
      </c>
      <c r="B25" s="157"/>
      <c r="C25" s="35" t="s">
        <v>7</v>
      </c>
      <c r="D25" s="38">
        <v>20.2</v>
      </c>
      <c r="E25" s="11"/>
      <c r="F25" s="30"/>
      <c r="G25" s="27">
        <f>F25*1.2</f>
        <v>0</v>
      </c>
      <c r="H25" s="11"/>
      <c r="I25" s="11"/>
      <c r="J25" s="13"/>
      <c r="K25" s="20"/>
      <c r="L25" s="20"/>
      <c r="M25" s="14"/>
    </row>
    <row r="26" spans="1:21" s="10" customFormat="1" ht="20.25" customHeight="1" x14ac:dyDescent="0.25">
      <c r="A26" s="162"/>
      <c r="B26" s="148"/>
      <c r="C26" s="62" t="s">
        <v>77</v>
      </c>
      <c r="D26" s="63">
        <v>20</v>
      </c>
      <c r="E26" s="11"/>
      <c r="F26" s="64"/>
      <c r="G26" s="27">
        <f>F26*1.2</f>
        <v>0</v>
      </c>
      <c r="H26" s="11"/>
      <c r="I26" s="11"/>
      <c r="J26" s="13"/>
      <c r="K26" s="72"/>
      <c r="L26" s="72"/>
      <c r="M26" s="14"/>
    </row>
    <row r="27" spans="1:21" s="10" customFormat="1" ht="20.25" customHeight="1" thickBot="1" x14ac:dyDescent="0.3">
      <c r="A27" s="158"/>
      <c r="B27" s="159"/>
      <c r="C27" s="36" t="s">
        <v>11</v>
      </c>
      <c r="D27" s="39">
        <v>106.44</v>
      </c>
      <c r="E27" s="11"/>
      <c r="F27" s="31"/>
      <c r="G27" s="32">
        <f t="shared" ref="G27" si="0">F27*1.2</f>
        <v>0</v>
      </c>
      <c r="H27" s="11"/>
      <c r="I27" s="11"/>
      <c r="J27" s="13"/>
      <c r="K27" s="20"/>
      <c r="L27" s="20"/>
      <c r="M27" s="14"/>
    </row>
    <row r="28" spans="1:21" ht="16.5" thickTop="1" x14ac:dyDescent="0.25">
      <c r="A28" s="160" t="s">
        <v>22</v>
      </c>
      <c r="B28" s="161"/>
      <c r="C28" s="43"/>
      <c r="D28" s="40">
        <f>SUM(D24:D27)</f>
        <v>146.63999999999999</v>
      </c>
      <c r="E28" s="28"/>
      <c r="F28" s="33">
        <f>SUM(F24:F27)</f>
        <v>0</v>
      </c>
      <c r="G28" s="33">
        <f>SUM(G24:G27)</f>
        <v>0</v>
      </c>
      <c r="H28" s="16"/>
      <c r="I28" s="16"/>
      <c r="J28" s="16"/>
      <c r="K28" s="16"/>
      <c r="L28" s="16"/>
      <c r="M28" s="16"/>
    </row>
    <row r="29" spans="1:21" ht="15.75" x14ac:dyDescent="0.25">
      <c r="A29" s="22"/>
      <c r="B29" s="22"/>
      <c r="C29" s="22"/>
      <c r="D29" s="37"/>
      <c r="E29" s="28"/>
      <c r="F29" s="29"/>
      <c r="G29" s="29"/>
      <c r="H29" s="16"/>
      <c r="I29" s="16"/>
      <c r="J29" s="16"/>
      <c r="K29" s="16"/>
      <c r="L29" s="16"/>
      <c r="M29" s="16"/>
    </row>
    <row r="30" spans="1:21" s="10" customFormat="1" ht="25.5" customHeight="1" x14ac:dyDescent="0.25">
      <c r="A30" s="26"/>
      <c r="B30" s="26"/>
      <c r="C30" s="24" t="s">
        <v>17</v>
      </c>
      <c r="D30" s="24" t="s">
        <v>23</v>
      </c>
      <c r="E30" s="22"/>
      <c r="F30" s="24" t="s">
        <v>18</v>
      </c>
      <c r="G30" s="25" t="s">
        <v>19</v>
      </c>
      <c r="H30" s="23"/>
      <c r="I30" s="11"/>
      <c r="J30" s="13"/>
      <c r="K30" s="141"/>
      <c r="L30" s="141"/>
      <c r="M30" s="14"/>
      <c r="U30" s="10">
        <v>-1</v>
      </c>
    </row>
    <row r="31" spans="1:21" s="10" customFormat="1" ht="20.25" customHeight="1" x14ac:dyDescent="0.25">
      <c r="A31" s="156" t="s">
        <v>129</v>
      </c>
      <c r="B31" s="157"/>
      <c r="C31" s="35" t="s">
        <v>7</v>
      </c>
      <c r="D31" s="38">
        <v>91</v>
      </c>
      <c r="E31" s="11"/>
      <c r="F31" s="30"/>
      <c r="G31" s="27">
        <f>F31*1.2</f>
        <v>0</v>
      </c>
      <c r="H31" s="11"/>
      <c r="I31" s="11"/>
      <c r="J31" s="13"/>
      <c r="K31" s="20"/>
      <c r="L31" s="20"/>
      <c r="M31" s="14"/>
    </row>
    <row r="32" spans="1:21" s="10" customFormat="1" ht="20.25" customHeight="1" thickBot="1" x14ac:dyDescent="0.3">
      <c r="A32" s="158"/>
      <c r="B32" s="159"/>
      <c r="C32" s="36" t="s">
        <v>11</v>
      </c>
      <c r="D32" s="39">
        <v>20</v>
      </c>
      <c r="E32" s="11"/>
      <c r="F32" s="31"/>
      <c r="G32" s="32">
        <f t="shared" ref="G32" si="1">F32*1.2</f>
        <v>0</v>
      </c>
      <c r="H32" s="11"/>
      <c r="I32" s="11"/>
      <c r="J32" s="13"/>
      <c r="K32" s="20"/>
      <c r="L32" s="20"/>
      <c r="M32" s="14"/>
    </row>
    <row r="33" spans="1:21" ht="16.5" thickTop="1" x14ac:dyDescent="0.25">
      <c r="A33" s="160" t="s">
        <v>22</v>
      </c>
      <c r="B33" s="161"/>
      <c r="C33" s="43"/>
      <c r="D33" s="40">
        <f>SUM(D30:D32)</f>
        <v>111</v>
      </c>
      <c r="E33" s="28"/>
      <c r="F33" s="33">
        <f>SUM(F30:F32)</f>
        <v>0</v>
      </c>
      <c r="G33" s="33">
        <f>SUM(G30:G32)</f>
        <v>0</v>
      </c>
      <c r="H33" s="16"/>
      <c r="I33" s="16"/>
      <c r="J33" s="16"/>
      <c r="K33" s="16"/>
      <c r="L33" s="16"/>
      <c r="M33" s="16"/>
    </row>
    <row r="34" spans="1:21" ht="15.75" x14ac:dyDescent="0.25">
      <c r="A34" s="22"/>
      <c r="B34" s="22"/>
      <c r="C34" s="22"/>
      <c r="D34" s="37"/>
      <c r="E34" s="28"/>
      <c r="F34" s="29"/>
      <c r="G34" s="29"/>
      <c r="H34" s="16"/>
      <c r="I34" s="16"/>
      <c r="J34" s="16"/>
      <c r="K34" s="16"/>
      <c r="L34" s="16"/>
      <c r="M34" s="16"/>
    </row>
    <row r="35" spans="1:21" s="10" customFormat="1" ht="25.5" customHeight="1" x14ac:dyDescent="0.25">
      <c r="A35" s="26"/>
      <c r="B35" s="26"/>
      <c r="C35" s="24" t="s">
        <v>17</v>
      </c>
      <c r="D35" s="24" t="s">
        <v>23</v>
      </c>
      <c r="E35" s="22"/>
      <c r="F35" s="24" t="s">
        <v>18</v>
      </c>
      <c r="G35" s="25" t="s">
        <v>19</v>
      </c>
      <c r="H35" s="23"/>
      <c r="I35" s="11"/>
      <c r="J35" s="13"/>
      <c r="K35" s="141"/>
      <c r="L35" s="141"/>
      <c r="M35" s="14"/>
      <c r="U35" s="10">
        <v>-1</v>
      </c>
    </row>
    <row r="36" spans="1:21" s="10" customFormat="1" ht="20.25" customHeight="1" x14ac:dyDescent="0.25">
      <c r="A36" s="156" t="s">
        <v>130</v>
      </c>
      <c r="B36" s="157"/>
      <c r="C36" s="35" t="s">
        <v>7</v>
      </c>
      <c r="D36" s="38">
        <v>33.479999999999997</v>
      </c>
      <c r="E36" s="11"/>
      <c r="F36" s="30"/>
      <c r="G36" s="27">
        <f>F36*1.2</f>
        <v>0</v>
      </c>
      <c r="H36" s="11"/>
      <c r="I36" s="11"/>
      <c r="J36" s="13"/>
      <c r="K36" s="20"/>
      <c r="L36" s="20"/>
      <c r="M36" s="14"/>
    </row>
    <row r="37" spans="1:21" s="10" customFormat="1" ht="20.25" customHeight="1" thickBot="1" x14ac:dyDescent="0.3">
      <c r="A37" s="158"/>
      <c r="B37" s="159"/>
      <c r="C37" s="36" t="s">
        <v>11</v>
      </c>
      <c r="D37" s="39">
        <v>187</v>
      </c>
      <c r="E37" s="11"/>
      <c r="F37" s="31"/>
      <c r="G37" s="32">
        <f t="shared" ref="G37" si="2">F37*1.2</f>
        <v>0</v>
      </c>
      <c r="H37" s="11"/>
      <c r="I37" s="11"/>
      <c r="J37" s="13"/>
      <c r="K37" s="20"/>
      <c r="L37" s="20"/>
      <c r="M37" s="14"/>
    </row>
    <row r="38" spans="1:21" ht="16.5" thickTop="1" x14ac:dyDescent="0.25">
      <c r="A38" s="160" t="s">
        <v>22</v>
      </c>
      <c r="B38" s="161"/>
      <c r="C38" s="43"/>
      <c r="D38" s="40">
        <f>SUM(D35:D37)</f>
        <v>220.48</v>
      </c>
      <c r="E38" s="28"/>
      <c r="F38" s="33">
        <f>SUM(F35:F37)</f>
        <v>0</v>
      </c>
      <c r="G38" s="33">
        <f>SUM(G35:G37)</f>
        <v>0</v>
      </c>
      <c r="H38" s="16"/>
      <c r="I38" s="16"/>
      <c r="J38" s="16"/>
      <c r="K38" s="16"/>
      <c r="L38" s="16"/>
      <c r="M38" s="16"/>
    </row>
    <row r="39" spans="1:21" ht="15.75" x14ac:dyDescent="0.25">
      <c r="A39" s="22"/>
      <c r="B39" s="22"/>
      <c r="C39" s="22"/>
      <c r="D39" s="37"/>
      <c r="E39" s="28"/>
      <c r="F39" s="29"/>
      <c r="G39" s="29"/>
      <c r="H39" s="16"/>
      <c r="I39" s="16"/>
      <c r="J39" s="16"/>
      <c r="K39" s="16"/>
      <c r="L39" s="16"/>
      <c r="M39" s="16"/>
    </row>
    <row r="40" spans="1:21" s="10" customFormat="1" ht="25.5" customHeight="1" x14ac:dyDescent="0.25">
      <c r="A40" s="26"/>
      <c r="B40" s="26"/>
      <c r="C40" s="24" t="s">
        <v>17</v>
      </c>
      <c r="D40" s="24" t="s">
        <v>23</v>
      </c>
      <c r="E40" s="22"/>
      <c r="F40" s="24" t="s">
        <v>18</v>
      </c>
      <c r="G40" s="25" t="s">
        <v>19</v>
      </c>
      <c r="H40" s="23"/>
      <c r="I40" s="11"/>
      <c r="J40" s="13"/>
      <c r="K40" s="141"/>
      <c r="L40" s="141"/>
      <c r="M40" s="14"/>
      <c r="U40" s="10">
        <v>-1</v>
      </c>
    </row>
    <row r="41" spans="1:21" s="10" customFormat="1" ht="20.25" customHeight="1" x14ac:dyDescent="0.25">
      <c r="A41" s="156" t="s">
        <v>131</v>
      </c>
      <c r="B41" s="157"/>
      <c r="C41" s="35" t="s">
        <v>7</v>
      </c>
      <c r="D41" s="38">
        <v>26.3</v>
      </c>
      <c r="E41" s="11"/>
      <c r="F41" s="30"/>
      <c r="G41" s="27">
        <f>F41*1.2</f>
        <v>0</v>
      </c>
      <c r="H41" s="11"/>
      <c r="I41" s="11"/>
      <c r="J41" s="13"/>
      <c r="K41" s="20"/>
      <c r="L41" s="20"/>
      <c r="M41" s="14"/>
    </row>
    <row r="42" spans="1:21" s="10" customFormat="1" ht="20.25" customHeight="1" thickBot="1" x14ac:dyDescent="0.3">
      <c r="A42" s="158"/>
      <c r="B42" s="159"/>
      <c r="C42" s="36" t="s">
        <v>11</v>
      </c>
      <c r="D42" s="39">
        <v>10.8</v>
      </c>
      <c r="E42" s="11"/>
      <c r="F42" s="31"/>
      <c r="G42" s="32">
        <f t="shared" ref="G42" si="3">F42*1.2</f>
        <v>0</v>
      </c>
      <c r="H42" s="11"/>
      <c r="I42" s="11"/>
      <c r="J42" s="13"/>
      <c r="K42" s="20"/>
      <c r="L42" s="20"/>
      <c r="M42" s="14"/>
    </row>
    <row r="43" spans="1:21" ht="16.5" thickTop="1" x14ac:dyDescent="0.25">
      <c r="A43" s="160" t="s">
        <v>22</v>
      </c>
      <c r="B43" s="161"/>
      <c r="C43" s="43"/>
      <c r="D43" s="40">
        <f>SUM(D40:D42)</f>
        <v>37.1</v>
      </c>
      <c r="E43" s="28"/>
      <c r="F43" s="33">
        <f>SUM(F40:F42)</f>
        <v>0</v>
      </c>
      <c r="G43" s="33">
        <f>SUM(G40:G42)</f>
        <v>0</v>
      </c>
      <c r="H43" s="16"/>
      <c r="I43" s="16"/>
      <c r="J43" s="16"/>
      <c r="K43" s="16"/>
      <c r="L43" s="16"/>
      <c r="M43" s="16"/>
    </row>
    <row r="44" spans="1:21" x14ac:dyDescent="0.25">
      <c r="A44" s="15"/>
      <c r="B44" s="15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</row>
    <row r="45" spans="1:21" s="10" customFormat="1" ht="25.5" customHeight="1" x14ac:dyDescent="0.25">
      <c r="A45" s="26"/>
      <c r="B45" s="26"/>
      <c r="C45" s="24" t="s">
        <v>17</v>
      </c>
      <c r="D45" s="24" t="s">
        <v>23</v>
      </c>
      <c r="E45" s="22"/>
      <c r="F45" s="24" t="s">
        <v>18</v>
      </c>
      <c r="G45" s="25" t="s">
        <v>19</v>
      </c>
      <c r="H45" s="23"/>
      <c r="I45" s="11"/>
      <c r="J45" s="13"/>
      <c r="K45" s="141"/>
      <c r="L45" s="141"/>
      <c r="M45" s="14"/>
      <c r="U45" s="10">
        <v>-1</v>
      </c>
    </row>
    <row r="46" spans="1:21" s="10" customFormat="1" ht="20.25" customHeight="1" thickBot="1" x14ac:dyDescent="0.3">
      <c r="A46" s="156" t="s">
        <v>132</v>
      </c>
      <c r="B46" s="157"/>
      <c r="C46" s="35" t="s">
        <v>7</v>
      </c>
      <c r="D46" s="38">
        <v>28.55</v>
      </c>
      <c r="E46" s="11"/>
      <c r="F46" s="31"/>
      <c r="G46" s="32">
        <f>F46*1.2</f>
        <v>0</v>
      </c>
      <c r="H46" s="11"/>
      <c r="I46" s="11"/>
      <c r="J46" s="13"/>
      <c r="K46" s="20"/>
      <c r="L46" s="20"/>
      <c r="M46" s="14"/>
    </row>
    <row r="47" spans="1:21" ht="16.5" thickTop="1" x14ac:dyDescent="0.25">
      <c r="A47" s="160" t="s">
        <v>22</v>
      </c>
      <c r="B47" s="161"/>
      <c r="C47" s="43"/>
      <c r="D47" s="40">
        <f>SUM(D45:D46)</f>
        <v>28.55</v>
      </c>
      <c r="E47" s="28"/>
      <c r="F47" s="33">
        <f>SUM(F45:F46)</f>
        <v>0</v>
      </c>
      <c r="G47" s="33">
        <f>SUM(G45:G46)</f>
        <v>0</v>
      </c>
      <c r="H47" s="16"/>
      <c r="I47" s="16"/>
      <c r="J47" s="16"/>
      <c r="K47" s="16"/>
      <c r="L47" s="16"/>
      <c r="M47" s="16"/>
    </row>
    <row r="48" spans="1:21" s="10" customFormat="1" x14ac:dyDescent="0.25">
      <c r="C48" s="11"/>
      <c r="D48" s="11"/>
      <c r="E48" s="11"/>
      <c r="F48" s="12"/>
      <c r="G48" s="11"/>
      <c r="H48" s="11"/>
      <c r="I48" s="11"/>
      <c r="J48" s="13"/>
      <c r="K48" s="141"/>
      <c r="L48" s="141"/>
      <c r="M48" s="15"/>
      <c r="N48" s="15"/>
    </row>
    <row r="49" spans="1:21" ht="31.5" x14ac:dyDescent="0.25">
      <c r="A49" s="26"/>
      <c r="B49" s="26"/>
      <c r="C49" s="89" t="s">
        <v>17</v>
      </c>
      <c r="D49" s="89" t="s">
        <v>23</v>
      </c>
      <c r="E49" s="22"/>
      <c r="F49" s="24" t="s">
        <v>18</v>
      </c>
      <c r="G49" s="25" t="s">
        <v>19</v>
      </c>
    </row>
    <row r="50" spans="1:21" x14ac:dyDescent="0.25">
      <c r="A50" s="167" t="s">
        <v>68</v>
      </c>
      <c r="B50" s="168"/>
      <c r="C50" s="35" t="s">
        <v>7</v>
      </c>
      <c r="D50" s="38">
        <v>96.42</v>
      </c>
      <c r="E50" s="11"/>
      <c r="F50" s="30"/>
      <c r="G50" s="27">
        <f>F50*1.2</f>
        <v>0</v>
      </c>
    </row>
    <row r="51" spans="1:21" ht="13.5" thickBot="1" x14ac:dyDescent="0.3">
      <c r="A51" s="158"/>
      <c r="B51" s="159"/>
      <c r="C51" s="36" t="s">
        <v>11</v>
      </c>
      <c r="D51" s="39">
        <v>97.22</v>
      </c>
      <c r="E51" s="11"/>
      <c r="F51" s="31"/>
      <c r="G51" s="32">
        <f t="shared" ref="G51" si="4">F51*1.2</f>
        <v>0</v>
      </c>
    </row>
    <row r="52" spans="1:21" ht="16.5" thickTop="1" x14ac:dyDescent="0.25">
      <c r="A52" s="156" t="s">
        <v>22</v>
      </c>
      <c r="B52" s="156"/>
      <c r="C52" s="101"/>
      <c r="D52" s="92">
        <f>SUM(D49:D51)</f>
        <v>193.64</v>
      </c>
      <c r="E52" s="108"/>
      <c r="F52" s="33">
        <f>SUM(F49:F51)</f>
        <v>0</v>
      </c>
      <c r="G52" s="33">
        <f>SUM(G49:G51)</f>
        <v>0</v>
      </c>
    </row>
    <row r="53" spans="1:21" s="102" customFormat="1" ht="15.75" x14ac:dyDescent="0.25">
      <c r="A53" s="103"/>
      <c r="B53" s="103"/>
      <c r="C53" s="105"/>
      <c r="D53" s="106"/>
      <c r="E53" s="104"/>
      <c r="F53" s="107"/>
      <c r="G53" s="107"/>
    </row>
    <row r="54" spans="1:21" s="10" customFormat="1" ht="25.5" customHeight="1" x14ac:dyDescent="0.25">
      <c r="A54" s="26"/>
      <c r="B54" s="26"/>
      <c r="C54" s="70" t="s">
        <v>17</v>
      </c>
      <c r="D54" s="70" t="s">
        <v>23</v>
      </c>
      <c r="E54" s="22"/>
      <c r="F54" s="70" t="s">
        <v>18</v>
      </c>
      <c r="G54" s="101" t="s">
        <v>19</v>
      </c>
      <c r="H54" s="23"/>
      <c r="I54" s="11"/>
      <c r="J54" s="13"/>
      <c r="K54" s="141"/>
      <c r="L54" s="141"/>
      <c r="M54" s="14"/>
      <c r="U54" s="10">
        <v>-1</v>
      </c>
    </row>
    <row r="55" spans="1:21" s="10" customFormat="1" ht="20.25" customHeight="1" x14ac:dyDescent="0.25">
      <c r="A55" s="156" t="s">
        <v>55</v>
      </c>
      <c r="B55" s="157"/>
      <c r="C55" s="35" t="s">
        <v>7</v>
      </c>
      <c r="D55" s="38">
        <v>17.18</v>
      </c>
      <c r="E55" s="11"/>
      <c r="F55" s="30"/>
      <c r="G55" s="27">
        <f>F55*1.2</f>
        <v>0</v>
      </c>
      <c r="H55" s="11"/>
      <c r="I55" s="11"/>
      <c r="J55" s="13"/>
      <c r="K55" s="20"/>
      <c r="L55" s="20"/>
      <c r="M55" s="14"/>
    </row>
    <row r="56" spans="1:21" s="10" customFormat="1" ht="20.25" customHeight="1" thickBot="1" x14ac:dyDescent="0.3">
      <c r="A56" s="158"/>
      <c r="B56" s="159"/>
      <c r="C56" s="36" t="s">
        <v>11</v>
      </c>
      <c r="D56" s="39">
        <v>100.14</v>
      </c>
      <c r="E56" s="11"/>
      <c r="F56" s="31"/>
      <c r="G56" s="32">
        <f t="shared" ref="G56" si="5">F56*1.2</f>
        <v>0</v>
      </c>
      <c r="H56" s="11"/>
      <c r="I56" s="11"/>
      <c r="J56" s="13"/>
      <c r="K56" s="20"/>
      <c r="L56" s="20"/>
      <c r="M56" s="14"/>
    </row>
    <row r="57" spans="1:21" ht="16.5" thickTop="1" x14ac:dyDescent="0.25">
      <c r="A57" s="160" t="s">
        <v>22</v>
      </c>
      <c r="B57" s="161"/>
      <c r="C57" s="43"/>
      <c r="D57" s="40">
        <f>SUM(D54:D56)</f>
        <v>117.32</v>
      </c>
      <c r="E57" s="28"/>
      <c r="F57" s="33">
        <f>SUM(F54:F56)</f>
        <v>0</v>
      </c>
      <c r="G57" s="33">
        <f>SUM(G54:G56)</f>
        <v>0</v>
      </c>
      <c r="H57" s="16"/>
      <c r="I57" s="16"/>
      <c r="J57" s="16"/>
      <c r="K57" s="16"/>
      <c r="L57" s="16"/>
      <c r="M57" s="16"/>
    </row>
    <row r="58" spans="1:21" x14ac:dyDescent="0.25">
      <c r="C58" s="16"/>
      <c r="D58" s="68"/>
      <c r="E58" s="16"/>
      <c r="F58" s="16"/>
      <c r="G58" s="16"/>
      <c r="H58" s="16"/>
      <c r="I58" s="16"/>
      <c r="J58" s="16"/>
      <c r="K58" s="16"/>
      <c r="L58" s="16"/>
      <c r="M58" s="15"/>
      <c r="N58" s="15"/>
    </row>
    <row r="59" spans="1:21" s="10" customFormat="1" ht="25.5" customHeight="1" x14ac:dyDescent="0.25">
      <c r="A59" s="26"/>
      <c r="B59" s="26"/>
      <c r="C59" s="24" t="s">
        <v>17</v>
      </c>
      <c r="D59" s="67" t="s">
        <v>23</v>
      </c>
      <c r="E59" s="22"/>
      <c r="F59" s="24" t="s">
        <v>18</v>
      </c>
      <c r="G59" s="25" t="s">
        <v>19</v>
      </c>
      <c r="H59" s="23"/>
      <c r="I59" s="11"/>
      <c r="J59" s="13"/>
      <c r="K59" s="141"/>
      <c r="L59" s="141"/>
      <c r="M59" s="14"/>
      <c r="U59" s="10">
        <v>-1</v>
      </c>
    </row>
    <row r="60" spans="1:21" s="10" customFormat="1" ht="20.25" customHeight="1" x14ac:dyDescent="0.25">
      <c r="A60" s="156" t="s">
        <v>56</v>
      </c>
      <c r="B60" s="157"/>
      <c r="C60" s="35" t="s">
        <v>7</v>
      </c>
      <c r="D60" s="38">
        <v>83.54</v>
      </c>
      <c r="E60" s="11"/>
      <c r="F60" s="30"/>
      <c r="G60" s="27">
        <f>F60*1.2</f>
        <v>0</v>
      </c>
      <c r="H60" s="11"/>
      <c r="I60" s="11"/>
      <c r="J60" s="13"/>
      <c r="K60" s="20"/>
      <c r="L60" s="20"/>
      <c r="M60" s="14"/>
    </row>
    <row r="61" spans="1:21" s="10" customFormat="1" ht="20.25" customHeight="1" thickBot="1" x14ac:dyDescent="0.3">
      <c r="A61" s="158"/>
      <c r="B61" s="159"/>
      <c r="C61" s="36" t="s">
        <v>11</v>
      </c>
      <c r="D61" s="39">
        <v>63.26</v>
      </c>
      <c r="E61" s="11"/>
      <c r="F61" s="31"/>
      <c r="G61" s="32">
        <f t="shared" ref="G61" si="6">F61*1.2</f>
        <v>0</v>
      </c>
      <c r="H61" s="11"/>
      <c r="I61" s="11"/>
      <c r="J61" s="13"/>
      <c r="K61" s="20"/>
      <c r="L61" s="20"/>
      <c r="M61" s="14"/>
    </row>
    <row r="62" spans="1:21" ht="16.5" thickTop="1" x14ac:dyDescent="0.25">
      <c r="A62" s="160" t="s">
        <v>22</v>
      </c>
      <c r="B62" s="161"/>
      <c r="C62" s="43"/>
      <c r="D62" s="40">
        <f>SUM(D59:D61)</f>
        <v>146.80000000000001</v>
      </c>
      <c r="E62" s="28"/>
      <c r="F62" s="33">
        <f>SUM(F59:F61)</f>
        <v>0</v>
      </c>
      <c r="G62" s="33">
        <f>SUM(G59:G61)</f>
        <v>0</v>
      </c>
      <c r="H62" s="16"/>
      <c r="I62" s="16"/>
      <c r="J62" s="16"/>
      <c r="K62" s="16"/>
      <c r="L62" s="16"/>
      <c r="M62" s="16"/>
    </row>
    <row r="63" spans="1:21" x14ac:dyDescent="0.25">
      <c r="D63" s="66"/>
    </row>
    <row r="64" spans="1:21" s="10" customFormat="1" ht="25.5" customHeight="1" x14ac:dyDescent="0.25">
      <c r="A64" s="26"/>
      <c r="B64" s="26"/>
      <c r="C64" s="24" t="s">
        <v>17</v>
      </c>
      <c r="D64" s="67" t="s">
        <v>23</v>
      </c>
      <c r="E64" s="22"/>
      <c r="F64" s="24" t="s">
        <v>18</v>
      </c>
      <c r="G64" s="25" t="s">
        <v>19</v>
      </c>
      <c r="H64" s="23"/>
      <c r="I64" s="11"/>
      <c r="J64" s="13"/>
      <c r="K64" s="141"/>
      <c r="L64" s="141"/>
      <c r="M64" s="14"/>
      <c r="U64" s="10">
        <v>-1</v>
      </c>
    </row>
    <row r="65" spans="1:13" s="10" customFormat="1" ht="20.25" customHeight="1" x14ac:dyDescent="0.25">
      <c r="A65" s="156" t="s">
        <v>133</v>
      </c>
      <c r="B65" s="157"/>
      <c r="C65" s="35" t="s">
        <v>7</v>
      </c>
      <c r="D65" s="38">
        <v>65</v>
      </c>
      <c r="E65" s="11"/>
      <c r="F65" s="30"/>
      <c r="G65" s="27">
        <f>F65*1.2</f>
        <v>0</v>
      </c>
      <c r="H65" s="11"/>
      <c r="I65" s="11"/>
      <c r="J65" s="13"/>
      <c r="K65" s="20"/>
      <c r="L65" s="20"/>
      <c r="M65" s="14"/>
    </row>
    <row r="66" spans="1:13" s="10" customFormat="1" ht="20.25" customHeight="1" x14ac:dyDescent="0.25">
      <c r="A66" s="162"/>
      <c r="B66" s="148"/>
      <c r="C66" s="62" t="s">
        <v>5</v>
      </c>
      <c r="D66" s="63">
        <v>16</v>
      </c>
      <c r="E66" s="11"/>
      <c r="F66" s="64"/>
      <c r="G66" s="27">
        <f>F66*1.2</f>
        <v>0</v>
      </c>
      <c r="H66" s="11"/>
      <c r="I66" s="11"/>
      <c r="J66" s="13"/>
      <c r="K66" s="72"/>
      <c r="L66" s="72"/>
      <c r="M66" s="14"/>
    </row>
    <row r="67" spans="1:13" s="10" customFormat="1" ht="20.25" customHeight="1" thickBot="1" x14ac:dyDescent="0.3">
      <c r="A67" s="158"/>
      <c r="B67" s="159"/>
      <c r="C67" s="36" t="s">
        <v>11</v>
      </c>
      <c r="D67" s="39">
        <v>52</v>
      </c>
      <c r="E67" s="11"/>
      <c r="F67" s="31"/>
      <c r="G67" s="32">
        <f t="shared" ref="G67" si="7">F67*1.2</f>
        <v>0</v>
      </c>
      <c r="H67" s="11"/>
      <c r="I67" s="11"/>
      <c r="J67" s="13"/>
      <c r="K67" s="20"/>
      <c r="L67" s="20"/>
      <c r="M67" s="14"/>
    </row>
    <row r="68" spans="1:13" ht="16.5" thickTop="1" x14ac:dyDescent="0.25">
      <c r="A68" s="160" t="s">
        <v>22</v>
      </c>
      <c r="B68" s="161"/>
      <c r="C68" s="43"/>
      <c r="D68" s="40">
        <f>SUM(D64:D67)</f>
        <v>133</v>
      </c>
      <c r="E68" s="28"/>
      <c r="F68" s="33">
        <f>SUM(F64:F67)</f>
        <v>0</v>
      </c>
      <c r="G68" s="33">
        <f>SUM(G64:G67)</f>
        <v>0</v>
      </c>
      <c r="H68" s="16"/>
      <c r="I68" s="16"/>
      <c r="J68" s="16"/>
      <c r="K68" s="16"/>
      <c r="L68" s="16"/>
      <c r="M68" s="16"/>
    </row>
    <row r="71" spans="1:13" ht="31.5" x14ac:dyDescent="0.25">
      <c r="A71" s="26"/>
      <c r="B71" s="26"/>
      <c r="C71" s="24" t="s">
        <v>17</v>
      </c>
      <c r="D71" s="24" t="s">
        <v>23</v>
      </c>
      <c r="E71" s="22"/>
      <c r="F71" s="24" t="s">
        <v>18</v>
      </c>
      <c r="G71" s="25" t="s">
        <v>19</v>
      </c>
    </row>
    <row r="72" spans="1:13" ht="16.5" customHeight="1" x14ac:dyDescent="0.25">
      <c r="A72" s="156" t="s">
        <v>57</v>
      </c>
      <c r="B72" s="157"/>
      <c r="C72" s="35" t="s">
        <v>7</v>
      </c>
      <c r="D72" s="38">
        <v>14.66</v>
      </c>
      <c r="E72" s="11"/>
      <c r="F72" s="30"/>
      <c r="G72" s="27">
        <f>F72*1.2</f>
        <v>0</v>
      </c>
    </row>
    <row r="73" spans="1:13" ht="18" customHeight="1" thickBot="1" x14ac:dyDescent="0.3">
      <c r="A73" s="158"/>
      <c r="B73" s="159"/>
      <c r="C73" s="36" t="s">
        <v>11</v>
      </c>
      <c r="D73" s="39">
        <v>14.66</v>
      </c>
      <c r="E73" s="11"/>
      <c r="F73" s="31"/>
      <c r="G73" s="32">
        <f t="shared" ref="G73" si="8">F73*1.2</f>
        <v>0</v>
      </c>
    </row>
    <row r="74" spans="1:13" ht="16.5" thickTop="1" x14ac:dyDescent="0.25">
      <c r="A74" s="160" t="s">
        <v>22</v>
      </c>
      <c r="B74" s="161"/>
      <c r="C74" s="43"/>
      <c r="D74" s="40">
        <f>SUM(D71:D73)</f>
        <v>29.32</v>
      </c>
      <c r="E74" s="28"/>
      <c r="F74" s="33">
        <f>SUM(F71:F73)</f>
        <v>0</v>
      </c>
      <c r="G74" s="33">
        <f>SUM(G71:G73)</f>
        <v>0</v>
      </c>
    </row>
    <row r="75" spans="1:13" x14ac:dyDescent="0.25">
      <c r="A75" s="15"/>
      <c r="B75" s="15"/>
      <c r="C75" s="28"/>
      <c r="D75" s="28"/>
      <c r="E75" s="28"/>
      <c r="F75" s="29"/>
      <c r="G75" s="29"/>
    </row>
    <row r="76" spans="1:13" ht="31.5" x14ac:dyDescent="0.25">
      <c r="A76" s="26"/>
      <c r="B76" s="26"/>
      <c r="C76" s="24" t="s">
        <v>17</v>
      </c>
      <c r="D76" s="24" t="s">
        <v>23</v>
      </c>
      <c r="E76" s="22"/>
      <c r="F76" s="24" t="s">
        <v>18</v>
      </c>
      <c r="G76" s="25" t="s">
        <v>19</v>
      </c>
    </row>
    <row r="77" spans="1:13" x14ac:dyDescent="0.25">
      <c r="A77" s="156" t="s">
        <v>58</v>
      </c>
      <c r="B77" s="157"/>
      <c r="C77" s="35" t="s">
        <v>7</v>
      </c>
      <c r="D77" s="38">
        <v>89.28</v>
      </c>
      <c r="E77" s="11"/>
      <c r="F77" s="30"/>
      <c r="G77" s="27">
        <f>F77*1.2</f>
        <v>0</v>
      </c>
    </row>
    <row r="78" spans="1:13" x14ac:dyDescent="0.25">
      <c r="A78" s="162"/>
      <c r="B78" s="148"/>
      <c r="C78" s="62" t="s">
        <v>5</v>
      </c>
      <c r="D78" s="63">
        <v>15.78</v>
      </c>
      <c r="E78" s="11"/>
      <c r="F78" s="64"/>
      <c r="G78" s="27">
        <f>F78*1.2</f>
        <v>0</v>
      </c>
    </row>
    <row r="79" spans="1:13" ht="13.5" thickBot="1" x14ac:dyDescent="0.3">
      <c r="A79" s="158"/>
      <c r="B79" s="159"/>
      <c r="C79" s="36" t="s">
        <v>11</v>
      </c>
      <c r="D79" s="39">
        <v>61.24</v>
      </c>
      <c r="E79" s="11"/>
      <c r="F79" s="31"/>
      <c r="G79" s="32">
        <f t="shared" ref="G79" si="9">F79*1.2</f>
        <v>0</v>
      </c>
    </row>
    <row r="80" spans="1:13" ht="16.5" thickTop="1" x14ac:dyDescent="0.25">
      <c r="A80" s="160" t="s">
        <v>22</v>
      </c>
      <c r="B80" s="161"/>
      <c r="C80" s="43"/>
      <c r="D80" s="40">
        <f>SUM(D76:D79)</f>
        <v>166.3</v>
      </c>
      <c r="E80" s="28"/>
      <c r="F80" s="33">
        <f>SUM(F76:F79)</f>
        <v>0</v>
      </c>
      <c r="G80" s="33">
        <f>SUM(G76:G79)</f>
        <v>0</v>
      </c>
    </row>
    <row r="81" spans="1:7" ht="15.75" x14ac:dyDescent="0.25">
      <c r="A81" s="22"/>
      <c r="B81" s="22"/>
      <c r="C81" s="22"/>
      <c r="D81" s="37"/>
      <c r="E81" s="28"/>
      <c r="F81" s="29"/>
      <c r="G81" s="29"/>
    </row>
    <row r="82" spans="1:7" ht="31.5" x14ac:dyDescent="0.25">
      <c r="A82" s="26"/>
      <c r="B82" s="26"/>
      <c r="C82" s="24" t="s">
        <v>17</v>
      </c>
      <c r="D82" s="24" t="s">
        <v>23</v>
      </c>
      <c r="E82" s="22"/>
      <c r="F82" s="24" t="s">
        <v>18</v>
      </c>
      <c r="G82" s="25" t="s">
        <v>19</v>
      </c>
    </row>
    <row r="83" spans="1:7" ht="16.5" thickBot="1" x14ac:dyDescent="0.3">
      <c r="A83" s="156" t="s">
        <v>134</v>
      </c>
      <c r="B83" s="157"/>
      <c r="C83" s="35" t="s">
        <v>7</v>
      </c>
      <c r="D83" s="38">
        <v>18.21</v>
      </c>
      <c r="E83" s="11"/>
      <c r="F83" s="30"/>
      <c r="G83" s="27">
        <f>F83*1.2</f>
        <v>0</v>
      </c>
    </row>
    <row r="84" spans="1:7" ht="16.5" thickTop="1" x14ac:dyDescent="0.25">
      <c r="A84" s="160" t="s">
        <v>22</v>
      </c>
      <c r="B84" s="161"/>
      <c r="C84" s="43"/>
      <c r="D84" s="40">
        <f>SUM(D82:D83)</f>
        <v>18.21</v>
      </c>
      <c r="E84" s="28"/>
      <c r="F84" s="33">
        <f>SUM(F82:F83)</f>
        <v>0</v>
      </c>
      <c r="G84" s="33">
        <f>SUM(G82:G83)</f>
        <v>0</v>
      </c>
    </row>
    <row r="85" spans="1:7" ht="15.75" x14ac:dyDescent="0.25">
      <c r="A85" s="22"/>
      <c r="B85" s="22"/>
      <c r="C85" s="22"/>
      <c r="D85" s="37"/>
      <c r="E85" s="28"/>
      <c r="F85" s="29"/>
      <c r="G85" s="29"/>
    </row>
    <row r="86" spans="1:7" ht="31.5" x14ac:dyDescent="0.25">
      <c r="A86" s="26"/>
      <c r="B86" s="26"/>
      <c r="C86" s="24" t="s">
        <v>17</v>
      </c>
      <c r="D86" s="24" t="s">
        <v>23</v>
      </c>
      <c r="E86" s="22"/>
      <c r="F86" s="24" t="s">
        <v>18</v>
      </c>
      <c r="G86" s="25" t="s">
        <v>19</v>
      </c>
    </row>
    <row r="87" spans="1:7" x14ac:dyDescent="0.25">
      <c r="A87" s="156" t="s">
        <v>59</v>
      </c>
      <c r="B87" s="157"/>
      <c r="C87" s="35" t="s">
        <v>7</v>
      </c>
      <c r="D87" s="38">
        <v>28.28</v>
      </c>
      <c r="E87" s="11"/>
      <c r="F87" s="30"/>
      <c r="G87" s="27">
        <f>F87*1.2</f>
        <v>0</v>
      </c>
    </row>
    <row r="88" spans="1:7" x14ac:dyDescent="0.25">
      <c r="A88" s="162"/>
      <c r="B88" s="148"/>
      <c r="C88" s="62" t="s">
        <v>5</v>
      </c>
      <c r="D88" s="63">
        <v>11.05</v>
      </c>
      <c r="E88" s="11"/>
      <c r="F88" s="64"/>
      <c r="G88" s="27">
        <f>F88*1.2</f>
        <v>0</v>
      </c>
    </row>
    <row r="89" spans="1:7" ht="13.5" thickBot="1" x14ac:dyDescent="0.3">
      <c r="A89" s="158"/>
      <c r="B89" s="159"/>
      <c r="C89" s="36" t="s">
        <v>11</v>
      </c>
      <c r="D89" s="39">
        <v>3.21</v>
      </c>
      <c r="E89" s="11"/>
      <c r="F89" s="31"/>
      <c r="G89" s="32">
        <f t="shared" ref="G89" si="10">F89*1.2</f>
        <v>0</v>
      </c>
    </row>
    <row r="90" spans="1:7" ht="16.5" thickTop="1" x14ac:dyDescent="0.25">
      <c r="A90" s="160" t="s">
        <v>22</v>
      </c>
      <c r="B90" s="161"/>
      <c r="C90" s="43"/>
      <c r="D90" s="40">
        <f>SUM(D86:D89)</f>
        <v>42.54</v>
      </c>
      <c r="E90" s="28"/>
      <c r="F90" s="33">
        <f>SUM(F86:F89)</f>
        <v>0</v>
      </c>
      <c r="G90" s="33">
        <f>SUM(G86:G89)</f>
        <v>0</v>
      </c>
    </row>
    <row r="91" spans="1:7" ht="15.75" x14ac:dyDescent="0.25">
      <c r="A91" s="22"/>
      <c r="B91" s="22"/>
      <c r="C91" s="22"/>
      <c r="D91" s="37"/>
      <c r="E91" s="28"/>
      <c r="F91" s="29"/>
      <c r="G91" s="29"/>
    </row>
    <row r="92" spans="1:7" ht="31.5" x14ac:dyDescent="0.25">
      <c r="A92" s="26"/>
      <c r="B92" s="26"/>
      <c r="C92" s="24" t="s">
        <v>17</v>
      </c>
      <c r="D92" s="24" t="s">
        <v>23</v>
      </c>
      <c r="E92" s="22"/>
      <c r="F92" s="24" t="s">
        <v>18</v>
      </c>
      <c r="G92" s="25" t="s">
        <v>19</v>
      </c>
    </row>
    <row r="93" spans="1:7" x14ac:dyDescent="0.25">
      <c r="A93" s="156" t="s">
        <v>60</v>
      </c>
      <c r="B93" s="157"/>
      <c r="C93" s="35" t="s">
        <v>7</v>
      </c>
      <c r="D93" s="38">
        <v>24.09</v>
      </c>
      <c r="E93" s="11"/>
      <c r="F93" s="30"/>
      <c r="G93" s="27">
        <f>F93*1.2</f>
        <v>0</v>
      </c>
    </row>
    <row r="94" spans="1:7" ht="13.5" thickBot="1" x14ac:dyDescent="0.3">
      <c r="A94" s="158"/>
      <c r="B94" s="159"/>
      <c r="C94" s="36" t="s">
        <v>11</v>
      </c>
      <c r="D94" s="39">
        <v>6.03</v>
      </c>
      <c r="E94" s="11"/>
      <c r="F94" s="31"/>
      <c r="G94" s="32">
        <f t="shared" ref="G94" si="11">F94*1.2</f>
        <v>0</v>
      </c>
    </row>
    <row r="95" spans="1:7" ht="16.5" thickTop="1" x14ac:dyDescent="0.25">
      <c r="A95" s="160" t="s">
        <v>22</v>
      </c>
      <c r="B95" s="161"/>
      <c r="C95" s="43"/>
      <c r="D95" s="40">
        <f>SUM(D92:D94)</f>
        <v>30.12</v>
      </c>
      <c r="E95" s="28"/>
      <c r="F95" s="33">
        <f>SUM(F92:F94)</f>
        <v>0</v>
      </c>
      <c r="G95" s="33">
        <f>SUM(G92:G94)</f>
        <v>0</v>
      </c>
    </row>
    <row r="96" spans="1:7" x14ac:dyDescent="0.25">
      <c r="A96" s="15"/>
      <c r="B96" s="15"/>
      <c r="C96" s="16"/>
      <c r="D96" s="16"/>
      <c r="E96" s="16"/>
      <c r="F96" s="16"/>
      <c r="G96" s="16"/>
    </row>
    <row r="97" spans="1:7" ht="31.5" x14ac:dyDescent="0.25">
      <c r="A97" s="26"/>
      <c r="B97" s="26"/>
      <c r="C97" s="24" t="s">
        <v>17</v>
      </c>
      <c r="D97" s="24" t="s">
        <v>23</v>
      </c>
      <c r="E97" s="22"/>
      <c r="F97" s="24" t="s">
        <v>18</v>
      </c>
      <c r="G97" s="25" t="s">
        <v>19</v>
      </c>
    </row>
    <row r="98" spans="1:7" x14ac:dyDescent="0.25">
      <c r="A98" s="156" t="s">
        <v>135</v>
      </c>
      <c r="B98" s="157"/>
      <c r="C98" s="35" t="s">
        <v>7</v>
      </c>
      <c r="D98" s="38">
        <v>17.510000000000002</v>
      </c>
      <c r="E98" s="11"/>
      <c r="F98" s="30"/>
      <c r="G98" s="27">
        <f>F98*1.2</f>
        <v>0</v>
      </c>
    </row>
    <row r="99" spans="1:7" x14ac:dyDescent="0.25">
      <c r="A99" s="162"/>
      <c r="B99" s="148"/>
      <c r="C99" s="62" t="s">
        <v>5</v>
      </c>
      <c r="D99" s="63">
        <v>9.5</v>
      </c>
      <c r="E99" s="11"/>
      <c r="F99" s="64"/>
      <c r="G99" s="27">
        <f>F99*1.2</f>
        <v>0</v>
      </c>
    </row>
    <row r="100" spans="1:7" ht="13.5" thickBot="1" x14ac:dyDescent="0.3">
      <c r="A100" s="158"/>
      <c r="B100" s="159"/>
      <c r="C100" s="36" t="s">
        <v>11</v>
      </c>
      <c r="D100" s="39">
        <v>61</v>
      </c>
      <c r="E100" s="11"/>
      <c r="F100" s="31"/>
      <c r="G100" s="32">
        <f t="shared" ref="G100" si="12">F100*1.2</f>
        <v>0</v>
      </c>
    </row>
    <row r="101" spans="1:7" ht="16.5" thickTop="1" x14ac:dyDescent="0.25">
      <c r="A101" s="160" t="s">
        <v>22</v>
      </c>
      <c r="B101" s="161"/>
      <c r="C101" s="43"/>
      <c r="D101" s="40">
        <f>SUM(D97:D100)</f>
        <v>88.01</v>
      </c>
      <c r="E101" s="28"/>
      <c r="F101" s="33">
        <f>SUM(F97:F100)</f>
        <v>0</v>
      </c>
      <c r="G101" s="33">
        <f>SUM(G97:G100)</f>
        <v>0</v>
      </c>
    </row>
    <row r="102" spans="1:7" x14ac:dyDescent="0.25">
      <c r="A102" s="10"/>
      <c r="B102" s="10"/>
      <c r="C102" s="11"/>
      <c r="D102" s="11"/>
      <c r="E102" s="11"/>
      <c r="F102" s="12"/>
      <c r="G102" s="11"/>
    </row>
    <row r="103" spans="1:7" ht="31.5" x14ac:dyDescent="0.25">
      <c r="A103" s="26"/>
      <c r="B103" s="26"/>
      <c r="C103" s="24" t="s">
        <v>17</v>
      </c>
      <c r="D103" s="24" t="s">
        <v>23</v>
      </c>
      <c r="E103" s="22"/>
      <c r="F103" s="24" t="s">
        <v>18</v>
      </c>
      <c r="G103" s="25" t="s">
        <v>19</v>
      </c>
    </row>
    <row r="104" spans="1:7" x14ac:dyDescent="0.25">
      <c r="A104" s="156" t="s">
        <v>136</v>
      </c>
      <c r="B104" s="157"/>
      <c r="C104" s="35" t="s">
        <v>7</v>
      </c>
      <c r="D104" s="38">
        <v>26.95</v>
      </c>
      <c r="E104" s="11"/>
      <c r="F104" s="30"/>
      <c r="G104" s="27">
        <f>F104*1.2</f>
        <v>0</v>
      </c>
    </row>
    <row r="105" spans="1:7" ht="13.5" thickBot="1" x14ac:dyDescent="0.3">
      <c r="A105" s="158"/>
      <c r="B105" s="159"/>
      <c r="C105" s="36" t="s">
        <v>11</v>
      </c>
      <c r="D105" s="39">
        <v>212.1</v>
      </c>
      <c r="E105" s="11"/>
      <c r="F105" s="31"/>
      <c r="G105" s="32">
        <f t="shared" ref="G105" si="13">F105*1.2</f>
        <v>0</v>
      </c>
    </row>
    <row r="106" spans="1:7" ht="16.5" thickTop="1" x14ac:dyDescent="0.25">
      <c r="A106" s="160" t="s">
        <v>22</v>
      </c>
      <c r="B106" s="161"/>
      <c r="C106" s="43"/>
      <c r="D106" s="40">
        <f>SUM(D103:D105)</f>
        <v>239.04999999999998</v>
      </c>
      <c r="E106" s="28"/>
      <c r="F106" s="33">
        <f>SUM(F103:F105)</f>
        <v>0</v>
      </c>
      <c r="G106" s="33">
        <f>SUM(G103:G105)</f>
        <v>0</v>
      </c>
    </row>
    <row r="107" spans="1:7" x14ac:dyDescent="0.25">
      <c r="C107" s="16"/>
      <c r="D107" s="16"/>
      <c r="E107" s="16"/>
      <c r="F107" s="16"/>
      <c r="G107" s="16"/>
    </row>
    <row r="108" spans="1:7" ht="31.5" x14ac:dyDescent="0.25">
      <c r="A108" s="26"/>
      <c r="B108" s="26"/>
      <c r="C108" s="24" t="s">
        <v>17</v>
      </c>
      <c r="D108" s="24" t="s">
        <v>23</v>
      </c>
      <c r="E108" s="22"/>
      <c r="F108" s="24" t="s">
        <v>18</v>
      </c>
      <c r="G108" s="25" t="s">
        <v>19</v>
      </c>
    </row>
    <row r="109" spans="1:7" x14ac:dyDescent="0.25">
      <c r="A109" s="156" t="s">
        <v>61</v>
      </c>
      <c r="B109" s="157"/>
      <c r="C109" s="35" t="s">
        <v>7</v>
      </c>
      <c r="D109" s="38">
        <v>103.67</v>
      </c>
      <c r="E109" s="11"/>
      <c r="F109" s="30"/>
      <c r="G109" s="27">
        <f>F109*1.2</f>
        <v>0</v>
      </c>
    </row>
    <row r="110" spans="1:7" x14ac:dyDescent="0.25">
      <c r="A110" s="162"/>
      <c r="B110" s="148"/>
      <c r="C110" s="62" t="s">
        <v>5</v>
      </c>
      <c r="D110" s="63">
        <v>21.6</v>
      </c>
      <c r="E110" s="11"/>
      <c r="F110" s="64"/>
      <c r="G110" s="27">
        <f t="shared" ref="G110:G111" si="14">F110*1.2</f>
        <v>0</v>
      </c>
    </row>
    <row r="111" spans="1:7" x14ac:dyDescent="0.25">
      <c r="A111" s="162"/>
      <c r="B111" s="148"/>
      <c r="C111" s="62" t="s">
        <v>1</v>
      </c>
      <c r="D111" s="63">
        <v>656.23</v>
      </c>
      <c r="E111" s="11"/>
      <c r="F111" s="64"/>
      <c r="G111" s="27">
        <f t="shared" si="14"/>
        <v>0</v>
      </c>
    </row>
    <row r="112" spans="1:7" ht="13.5" thickBot="1" x14ac:dyDescent="0.3">
      <c r="A112" s="158"/>
      <c r="B112" s="159"/>
      <c r="C112" s="36" t="s">
        <v>11</v>
      </c>
      <c r="D112" s="39">
        <v>479.22</v>
      </c>
      <c r="E112" s="11"/>
      <c r="F112" s="31"/>
      <c r="G112" s="32">
        <f t="shared" ref="G112" si="15">F112*1.2</f>
        <v>0</v>
      </c>
    </row>
    <row r="113" spans="1:7" ht="16.5" thickTop="1" x14ac:dyDescent="0.25">
      <c r="A113" s="160" t="s">
        <v>22</v>
      </c>
      <c r="B113" s="161"/>
      <c r="C113" s="43"/>
      <c r="D113" s="40">
        <f>SUM(D108:D112)</f>
        <v>1260.72</v>
      </c>
      <c r="E113" s="28"/>
      <c r="F113" s="33">
        <f>SUM(F108:F112)</f>
        <v>0</v>
      </c>
      <c r="G113" s="33">
        <f>SUM(G108:G112)</f>
        <v>0</v>
      </c>
    </row>
    <row r="115" spans="1:7" ht="31.5" x14ac:dyDescent="0.25">
      <c r="A115" s="26"/>
      <c r="B115" s="26"/>
      <c r="C115" s="24" t="s">
        <v>17</v>
      </c>
      <c r="D115" s="24" t="s">
        <v>23</v>
      </c>
      <c r="E115" s="22"/>
      <c r="F115" s="24" t="s">
        <v>18</v>
      </c>
      <c r="G115" s="25" t="s">
        <v>19</v>
      </c>
    </row>
    <row r="116" spans="1:7" ht="15.75" customHeight="1" x14ac:dyDescent="0.25">
      <c r="A116" s="148" t="s">
        <v>137</v>
      </c>
      <c r="B116" s="149"/>
      <c r="C116" s="35" t="s">
        <v>7</v>
      </c>
      <c r="D116" s="38">
        <v>37.93</v>
      </c>
      <c r="E116" s="11"/>
      <c r="F116" s="30"/>
      <c r="G116" s="27">
        <f>F116*1.2</f>
        <v>0</v>
      </c>
    </row>
    <row r="117" spans="1:7" ht="16.5" customHeight="1" thickBot="1" x14ac:dyDescent="0.3">
      <c r="A117" s="150"/>
      <c r="B117" s="151"/>
      <c r="C117" s="35" t="s">
        <v>1</v>
      </c>
      <c r="D117" s="38">
        <v>507.01</v>
      </c>
      <c r="E117" s="11"/>
      <c r="F117" s="30"/>
      <c r="G117" s="27">
        <f>F117*1.2</f>
        <v>0</v>
      </c>
    </row>
    <row r="118" spans="1:7" ht="16.5" thickTop="1" x14ac:dyDescent="0.25">
      <c r="A118" s="160" t="s">
        <v>22</v>
      </c>
      <c r="B118" s="161"/>
      <c r="C118" s="43"/>
      <c r="D118" s="40">
        <f>SUM(D115:D117)</f>
        <v>544.93999999999994</v>
      </c>
      <c r="E118" s="28"/>
      <c r="F118" s="33">
        <f>SUM(F115:F117)</f>
        <v>0</v>
      </c>
      <c r="G118" s="33">
        <f>SUM(G115:G117)</f>
        <v>0</v>
      </c>
    </row>
    <row r="120" spans="1:7" ht="31.5" x14ac:dyDescent="0.25">
      <c r="A120" s="26"/>
      <c r="B120" s="26"/>
      <c r="C120" s="24" t="s">
        <v>17</v>
      </c>
      <c r="D120" s="24" t="s">
        <v>23</v>
      </c>
      <c r="E120" s="22"/>
      <c r="F120" s="24" t="s">
        <v>18</v>
      </c>
      <c r="G120" s="25" t="s">
        <v>19</v>
      </c>
    </row>
    <row r="121" spans="1:7" x14ac:dyDescent="0.25">
      <c r="A121" s="156" t="s">
        <v>138</v>
      </c>
      <c r="B121" s="157"/>
      <c r="C121" s="35" t="s">
        <v>7</v>
      </c>
      <c r="D121" s="38">
        <v>19</v>
      </c>
      <c r="E121" s="11"/>
      <c r="F121" s="30"/>
      <c r="G121" s="27">
        <f>F121*1.2</f>
        <v>0</v>
      </c>
    </row>
    <row r="122" spans="1:7" ht="13.5" thickBot="1" x14ac:dyDescent="0.3">
      <c r="A122" s="158"/>
      <c r="B122" s="159"/>
      <c r="C122" s="36" t="s">
        <v>11</v>
      </c>
      <c r="D122" s="39">
        <v>51</v>
      </c>
      <c r="E122" s="11"/>
      <c r="F122" s="31"/>
      <c r="G122" s="32">
        <f t="shared" ref="G122" si="16">F122*1.2</f>
        <v>0</v>
      </c>
    </row>
    <row r="123" spans="1:7" ht="16.5" thickTop="1" x14ac:dyDescent="0.25">
      <c r="A123" s="160" t="s">
        <v>22</v>
      </c>
      <c r="B123" s="161"/>
      <c r="C123" s="43"/>
      <c r="D123" s="40">
        <f>SUM(D120:D122)</f>
        <v>70</v>
      </c>
      <c r="E123" s="28"/>
      <c r="F123" s="33">
        <f>SUM(F120:F122)</f>
        <v>0</v>
      </c>
      <c r="G123" s="33">
        <f>SUM(G120:G122)</f>
        <v>0</v>
      </c>
    </row>
    <row r="125" spans="1:7" ht="31.5" x14ac:dyDescent="0.25">
      <c r="A125" s="26"/>
      <c r="B125" s="26"/>
      <c r="C125" s="24" t="s">
        <v>17</v>
      </c>
      <c r="D125" s="24" t="s">
        <v>23</v>
      </c>
      <c r="E125" s="22"/>
      <c r="F125" s="24" t="s">
        <v>18</v>
      </c>
      <c r="G125" s="25" t="s">
        <v>19</v>
      </c>
    </row>
    <row r="126" spans="1:7" x14ac:dyDescent="0.25">
      <c r="A126" s="156" t="s">
        <v>140</v>
      </c>
      <c r="B126" s="157"/>
      <c r="C126" s="35" t="s">
        <v>7</v>
      </c>
      <c r="D126" s="38">
        <v>25</v>
      </c>
      <c r="E126" s="11"/>
      <c r="F126" s="30"/>
      <c r="G126" s="27">
        <f>F126*1.2</f>
        <v>0</v>
      </c>
    </row>
    <row r="127" spans="1:7" x14ac:dyDescent="0.25">
      <c r="A127" s="162"/>
      <c r="B127" s="148"/>
      <c r="C127" s="62" t="s">
        <v>5</v>
      </c>
      <c r="D127" s="63">
        <v>26</v>
      </c>
      <c r="E127" s="11"/>
      <c r="F127" s="64"/>
      <c r="G127" s="27">
        <f t="shared" ref="G127:G128" si="17">F127*1.2</f>
        <v>0</v>
      </c>
    </row>
    <row r="128" spans="1:7" x14ac:dyDescent="0.25">
      <c r="A128" s="162"/>
      <c r="B128" s="148"/>
      <c r="C128" s="62" t="s">
        <v>77</v>
      </c>
      <c r="D128" s="63">
        <v>9</v>
      </c>
      <c r="E128" s="11"/>
      <c r="F128" s="64"/>
      <c r="G128" s="27">
        <f t="shared" si="17"/>
        <v>0</v>
      </c>
    </row>
    <row r="129" spans="1:7" ht="13.5" thickBot="1" x14ac:dyDescent="0.3">
      <c r="A129" s="158"/>
      <c r="B129" s="159"/>
      <c r="C129" s="36" t="s">
        <v>11</v>
      </c>
      <c r="D129" s="39">
        <v>10</v>
      </c>
      <c r="E129" s="11"/>
      <c r="F129" s="31"/>
      <c r="G129" s="32">
        <f t="shared" ref="G129" si="18">F129*1.2</f>
        <v>0</v>
      </c>
    </row>
    <row r="130" spans="1:7" ht="16.5" thickTop="1" x14ac:dyDescent="0.25">
      <c r="A130" s="160" t="s">
        <v>22</v>
      </c>
      <c r="B130" s="161"/>
      <c r="C130" s="43"/>
      <c r="D130" s="40">
        <f>SUM(D125:D129)</f>
        <v>70</v>
      </c>
      <c r="E130" s="28"/>
      <c r="F130" s="33">
        <f>SUM(F125:F129)</f>
        <v>0</v>
      </c>
      <c r="G130" s="33">
        <f>SUM(G125:G129)</f>
        <v>0</v>
      </c>
    </row>
    <row r="132" spans="1:7" ht="31.5" x14ac:dyDescent="0.25">
      <c r="A132" s="26"/>
      <c r="B132" s="26"/>
      <c r="C132" s="24" t="s">
        <v>17</v>
      </c>
      <c r="D132" s="24" t="s">
        <v>23</v>
      </c>
      <c r="E132" s="22"/>
      <c r="F132" s="24" t="s">
        <v>18</v>
      </c>
      <c r="G132" s="25" t="s">
        <v>19</v>
      </c>
    </row>
    <row r="133" spans="1:7" x14ac:dyDescent="0.25">
      <c r="A133" s="156" t="s">
        <v>139</v>
      </c>
      <c r="B133" s="157"/>
      <c r="C133" s="35" t="s">
        <v>7</v>
      </c>
      <c r="D133" s="38">
        <v>29.04</v>
      </c>
      <c r="E133" s="11"/>
      <c r="F133" s="30"/>
      <c r="G133" s="27">
        <f>F133*1.2</f>
        <v>0</v>
      </c>
    </row>
    <row r="134" spans="1:7" x14ac:dyDescent="0.25">
      <c r="A134" s="162"/>
      <c r="B134" s="148"/>
      <c r="C134" s="62" t="s">
        <v>9</v>
      </c>
      <c r="D134" s="63">
        <v>35.4</v>
      </c>
      <c r="E134" s="11"/>
      <c r="F134" s="64"/>
      <c r="G134" s="27">
        <f t="shared" ref="G134:G135" si="19">F134*1.2</f>
        <v>0</v>
      </c>
    </row>
    <row r="135" spans="1:7" x14ac:dyDescent="0.25">
      <c r="A135" s="162"/>
      <c r="B135" s="148"/>
      <c r="C135" s="62" t="s">
        <v>5</v>
      </c>
      <c r="D135" s="63">
        <v>6.4</v>
      </c>
      <c r="E135" s="11"/>
      <c r="F135" s="64"/>
      <c r="G135" s="27">
        <f t="shared" si="19"/>
        <v>0</v>
      </c>
    </row>
    <row r="136" spans="1:7" ht="13.5" thickBot="1" x14ac:dyDescent="0.3">
      <c r="A136" s="158"/>
      <c r="B136" s="159"/>
      <c r="C136" s="36" t="s">
        <v>11</v>
      </c>
      <c r="D136" s="39">
        <v>65.260000000000005</v>
      </c>
      <c r="E136" s="11"/>
      <c r="F136" s="31"/>
      <c r="G136" s="32">
        <f t="shared" ref="G136" si="20">F136*1.2</f>
        <v>0</v>
      </c>
    </row>
    <row r="137" spans="1:7" ht="16.5" thickTop="1" x14ac:dyDescent="0.25">
      <c r="A137" s="160" t="s">
        <v>22</v>
      </c>
      <c r="B137" s="161"/>
      <c r="C137" s="43"/>
      <c r="D137" s="40">
        <f>SUM(D132:D136)</f>
        <v>136.10000000000002</v>
      </c>
      <c r="E137" s="28"/>
      <c r="F137" s="33">
        <f>SUM(F132:F136)</f>
        <v>0</v>
      </c>
      <c r="G137" s="33">
        <f>SUM(G132:G136)</f>
        <v>0</v>
      </c>
    </row>
    <row r="139" spans="1:7" ht="31.5" x14ac:dyDescent="0.25">
      <c r="A139" s="26"/>
      <c r="B139" s="26"/>
      <c r="C139" s="24" t="s">
        <v>17</v>
      </c>
      <c r="D139" s="24" t="s">
        <v>23</v>
      </c>
      <c r="E139" s="22"/>
      <c r="F139" s="24" t="s">
        <v>18</v>
      </c>
      <c r="G139" s="25" t="s">
        <v>19</v>
      </c>
    </row>
    <row r="140" spans="1:7" x14ac:dyDescent="0.25">
      <c r="A140" s="156" t="s">
        <v>62</v>
      </c>
      <c r="B140" s="157"/>
      <c r="C140" s="35" t="s">
        <v>7</v>
      </c>
      <c r="D140" s="38">
        <v>31.06</v>
      </c>
      <c r="E140" s="11"/>
      <c r="F140" s="30"/>
      <c r="G140" s="27">
        <f>F140*1.2</f>
        <v>0</v>
      </c>
    </row>
    <row r="141" spans="1:7" ht="13.5" thickBot="1" x14ac:dyDescent="0.3">
      <c r="A141" s="158"/>
      <c r="B141" s="159"/>
      <c r="C141" s="36" t="s">
        <v>11</v>
      </c>
      <c r="D141" s="39">
        <v>62.33</v>
      </c>
      <c r="E141" s="11"/>
      <c r="F141" s="31"/>
      <c r="G141" s="32">
        <f t="shared" ref="G141" si="21">F141*1.2</f>
        <v>0</v>
      </c>
    </row>
    <row r="142" spans="1:7" ht="16.5" thickTop="1" x14ac:dyDescent="0.25">
      <c r="A142" s="160" t="s">
        <v>22</v>
      </c>
      <c r="B142" s="161"/>
      <c r="C142" s="43"/>
      <c r="D142" s="40">
        <f>SUM(D139:D141)</f>
        <v>93.39</v>
      </c>
      <c r="E142" s="28"/>
      <c r="F142" s="33">
        <f>SUM(F139:F141)</f>
        <v>0</v>
      </c>
      <c r="G142" s="33">
        <f>SUM(G139:G141)</f>
        <v>0</v>
      </c>
    </row>
    <row r="145" spans="1:7" ht="31.5" x14ac:dyDescent="0.25">
      <c r="A145" s="26"/>
      <c r="B145" s="26"/>
      <c r="C145" s="24" t="s">
        <v>17</v>
      </c>
      <c r="D145" s="24" t="s">
        <v>23</v>
      </c>
      <c r="E145" s="22"/>
      <c r="F145" s="24" t="s">
        <v>18</v>
      </c>
      <c r="G145" s="25" t="s">
        <v>19</v>
      </c>
    </row>
    <row r="146" spans="1:7" x14ac:dyDescent="0.25">
      <c r="A146" s="156" t="s">
        <v>63</v>
      </c>
      <c r="B146" s="157"/>
      <c r="C146" s="35" t="s">
        <v>7</v>
      </c>
      <c r="D146" s="38">
        <v>36.47</v>
      </c>
      <c r="E146" s="11"/>
      <c r="F146" s="30"/>
      <c r="G146" s="27">
        <f>F146*1.2</f>
        <v>0</v>
      </c>
    </row>
    <row r="147" spans="1:7" ht="13.5" thickBot="1" x14ac:dyDescent="0.3">
      <c r="A147" s="158"/>
      <c r="B147" s="159"/>
      <c r="C147" s="36" t="s">
        <v>11</v>
      </c>
      <c r="D147" s="39">
        <v>58.47</v>
      </c>
      <c r="E147" s="11"/>
      <c r="F147" s="31"/>
      <c r="G147" s="32">
        <f t="shared" ref="G147" si="22">F147*1.2</f>
        <v>0</v>
      </c>
    </row>
    <row r="148" spans="1:7" ht="16.5" thickTop="1" x14ac:dyDescent="0.25">
      <c r="A148" s="160" t="s">
        <v>22</v>
      </c>
      <c r="B148" s="161"/>
      <c r="C148" s="43"/>
      <c r="D148" s="40">
        <f>SUM(D145:D147)</f>
        <v>94.94</v>
      </c>
      <c r="E148" s="28"/>
      <c r="F148" s="33">
        <f>SUM(F145:F147)</f>
        <v>0</v>
      </c>
      <c r="G148" s="33">
        <f>SUM(G145:G147)</f>
        <v>0</v>
      </c>
    </row>
    <row r="151" spans="1:7" ht="31.5" x14ac:dyDescent="0.25">
      <c r="A151" s="26"/>
      <c r="B151" s="26"/>
      <c r="C151" s="24" t="s">
        <v>17</v>
      </c>
      <c r="D151" s="24" t="s">
        <v>23</v>
      </c>
      <c r="E151" s="22"/>
      <c r="F151" s="24" t="s">
        <v>18</v>
      </c>
      <c r="G151" s="25" t="s">
        <v>19</v>
      </c>
    </row>
    <row r="152" spans="1:7" ht="16.5" thickBot="1" x14ac:dyDescent="0.3">
      <c r="A152" s="158" t="s">
        <v>141</v>
      </c>
      <c r="B152" s="159"/>
      <c r="C152" s="36" t="s">
        <v>11</v>
      </c>
      <c r="D152" s="39">
        <v>26</v>
      </c>
      <c r="E152" s="11"/>
      <c r="F152" s="31"/>
      <c r="G152" s="32">
        <f t="shared" ref="G152" si="23">F152*1.2</f>
        <v>0</v>
      </c>
    </row>
    <row r="153" spans="1:7" ht="16.5" thickTop="1" x14ac:dyDescent="0.25">
      <c r="A153" s="160" t="s">
        <v>22</v>
      </c>
      <c r="B153" s="161"/>
      <c r="C153" s="43"/>
      <c r="D153" s="40">
        <f>SUM(D151:D152)</f>
        <v>26</v>
      </c>
      <c r="E153" s="28"/>
      <c r="F153" s="33">
        <f>SUM(F151:F152)</f>
        <v>0</v>
      </c>
      <c r="G153" s="33">
        <f>SUM(G151:G152)</f>
        <v>0</v>
      </c>
    </row>
    <row r="155" spans="1:7" ht="31.5" x14ac:dyDescent="0.25">
      <c r="A155" s="26"/>
      <c r="B155" s="26"/>
      <c r="C155" s="24" t="s">
        <v>17</v>
      </c>
      <c r="D155" s="24" t="s">
        <v>23</v>
      </c>
      <c r="E155" s="22"/>
      <c r="F155" s="24" t="s">
        <v>18</v>
      </c>
      <c r="G155" s="25" t="s">
        <v>19</v>
      </c>
    </row>
    <row r="156" spans="1:7" ht="14.25" customHeight="1" x14ac:dyDescent="0.25">
      <c r="A156" s="156" t="s">
        <v>142</v>
      </c>
      <c r="B156" s="157"/>
      <c r="C156" s="35" t="s">
        <v>7</v>
      </c>
      <c r="D156" s="38">
        <v>31.17</v>
      </c>
      <c r="E156" s="11"/>
      <c r="F156" s="30"/>
      <c r="G156" s="27">
        <f>F156*1.2</f>
        <v>0</v>
      </c>
    </row>
    <row r="157" spans="1:7" ht="19.5" customHeight="1" thickBot="1" x14ac:dyDescent="0.3">
      <c r="A157" s="158"/>
      <c r="B157" s="159"/>
      <c r="C157" s="36" t="s">
        <v>11</v>
      </c>
      <c r="D157" s="39">
        <v>981.97</v>
      </c>
      <c r="E157" s="11"/>
      <c r="F157" s="31"/>
      <c r="G157" s="32">
        <f t="shared" ref="G157" si="24">F157*1.2</f>
        <v>0</v>
      </c>
    </row>
    <row r="158" spans="1:7" ht="16.5" thickTop="1" x14ac:dyDescent="0.25">
      <c r="A158" s="160" t="s">
        <v>22</v>
      </c>
      <c r="B158" s="161"/>
      <c r="C158" s="43"/>
      <c r="D158" s="40">
        <f>SUM(D155:D157)</f>
        <v>1013.14</v>
      </c>
      <c r="E158" s="28"/>
      <c r="F158" s="33">
        <f>SUM(F155:F157)</f>
        <v>0</v>
      </c>
      <c r="G158" s="33">
        <f>SUM(G155:G157)</f>
        <v>0</v>
      </c>
    </row>
    <row r="160" spans="1:7" ht="31.5" x14ac:dyDescent="0.25">
      <c r="A160" s="26"/>
      <c r="B160" s="26"/>
      <c r="C160" s="24" t="s">
        <v>17</v>
      </c>
      <c r="D160" s="24" t="s">
        <v>23</v>
      </c>
      <c r="E160" s="22"/>
      <c r="F160" s="24" t="s">
        <v>18</v>
      </c>
      <c r="G160" s="25" t="s">
        <v>19</v>
      </c>
    </row>
    <row r="161" spans="1:7" x14ac:dyDescent="0.25">
      <c r="A161" s="156" t="s">
        <v>143</v>
      </c>
      <c r="B161" s="157"/>
      <c r="C161" s="35" t="s">
        <v>7</v>
      </c>
      <c r="D161" s="38">
        <v>57.43</v>
      </c>
      <c r="E161" s="11"/>
      <c r="F161" s="30"/>
      <c r="G161" s="27">
        <f>F161*1.2</f>
        <v>0</v>
      </c>
    </row>
    <row r="162" spans="1:7" ht="13.5" thickBot="1" x14ac:dyDescent="0.3">
      <c r="A162" s="158"/>
      <c r="B162" s="159"/>
      <c r="C162" s="36" t="s">
        <v>11</v>
      </c>
      <c r="D162" s="39">
        <v>114.73</v>
      </c>
      <c r="E162" s="11"/>
      <c r="F162" s="31"/>
      <c r="G162" s="32">
        <f t="shared" ref="G162" si="25">F162*1.2</f>
        <v>0</v>
      </c>
    </row>
    <row r="163" spans="1:7" ht="16.5" thickTop="1" x14ac:dyDescent="0.25">
      <c r="A163" s="160" t="s">
        <v>22</v>
      </c>
      <c r="B163" s="161"/>
      <c r="C163" s="43"/>
      <c r="D163" s="40">
        <f>SUM(D160:D162)</f>
        <v>172.16</v>
      </c>
      <c r="E163" s="28"/>
      <c r="F163" s="33">
        <f>SUM(F160:F162)</f>
        <v>0</v>
      </c>
      <c r="G163" s="33">
        <f>SUM(G160:G162)</f>
        <v>0</v>
      </c>
    </row>
    <row r="165" spans="1:7" ht="31.5" x14ac:dyDescent="0.25">
      <c r="A165" s="26"/>
      <c r="B165" s="26"/>
      <c r="C165" s="24" t="s">
        <v>17</v>
      </c>
      <c r="D165" s="24" t="s">
        <v>23</v>
      </c>
      <c r="E165" s="22"/>
      <c r="F165" s="24" t="s">
        <v>18</v>
      </c>
      <c r="G165" s="25" t="s">
        <v>19</v>
      </c>
    </row>
    <row r="166" spans="1:7" x14ac:dyDescent="0.25">
      <c r="A166" s="156" t="s">
        <v>145</v>
      </c>
      <c r="B166" s="157"/>
      <c r="C166" s="35" t="s">
        <v>7</v>
      </c>
      <c r="D166" s="38">
        <v>22.45</v>
      </c>
      <c r="E166" s="11"/>
      <c r="F166" s="30"/>
      <c r="G166" s="27">
        <f>F166*1.2</f>
        <v>0</v>
      </c>
    </row>
    <row r="167" spans="1:7" ht="13.5" thickBot="1" x14ac:dyDescent="0.3">
      <c r="A167" s="158"/>
      <c r="B167" s="159"/>
      <c r="C167" s="36" t="s">
        <v>11</v>
      </c>
      <c r="D167" s="39">
        <v>87.57</v>
      </c>
      <c r="E167" s="11"/>
      <c r="F167" s="31"/>
      <c r="G167" s="32">
        <f t="shared" ref="G167" si="26">F167*1.2</f>
        <v>0</v>
      </c>
    </row>
    <row r="168" spans="1:7" ht="16.5" thickTop="1" x14ac:dyDescent="0.25">
      <c r="A168" s="160" t="s">
        <v>22</v>
      </c>
      <c r="B168" s="161"/>
      <c r="C168" s="43"/>
      <c r="D168" s="40">
        <f>SUM(D165:D167)</f>
        <v>110.02</v>
      </c>
      <c r="E168" s="28"/>
      <c r="F168" s="33">
        <f>SUM(F165:F167)</f>
        <v>0</v>
      </c>
      <c r="G168" s="33">
        <f>SUM(G165:G167)</f>
        <v>0</v>
      </c>
    </row>
    <row r="170" spans="1:7" ht="31.5" x14ac:dyDescent="0.25">
      <c r="A170" s="26"/>
      <c r="B170" s="26"/>
      <c r="C170" s="24" t="s">
        <v>17</v>
      </c>
      <c r="D170" s="24" t="s">
        <v>23</v>
      </c>
      <c r="E170" s="22"/>
      <c r="F170" s="24" t="s">
        <v>18</v>
      </c>
      <c r="G170" s="25" t="s">
        <v>19</v>
      </c>
    </row>
    <row r="171" spans="1:7" x14ac:dyDescent="0.25">
      <c r="A171" s="156" t="s">
        <v>144</v>
      </c>
      <c r="B171" s="157"/>
      <c r="C171" s="35" t="s">
        <v>7</v>
      </c>
      <c r="D171" s="38">
        <v>73.66</v>
      </c>
      <c r="E171" s="11"/>
      <c r="F171" s="30"/>
      <c r="G171" s="27">
        <f>F171*1.2</f>
        <v>0</v>
      </c>
    </row>
    <row r="172" spans="1:7" x14ac:dyDescent="0.25">
      <c r="A172" s="162"/>
      <c r="B172" s="148"/>
      <c r="C172" s="62" t="s">
        <v>9</v>
      </c>
      <c r="D172" s="63">
        <v>92.46</v>
      </c>
      <c r="E172" s="11"/>
      <c r="F172" s="64"/>
      <c r="G172" s="27">
        <f>F172*1.2</f>
        <v>0</v>
      </c>
    </row>
    <row r="173" spans="1:7" ht="13.5" thickBot="1" x14ac:dyDescent="0.3">
      <c r="A173" s="162"/>
      <c r="B173" s="148"/>
      <c r="C173" s="62" t="s">
        <v>3</v>
      </c>
      <c r="D173" s="63">
        <v>772.05</v>
      </c>
      <c r="E173" s="11"/>
      <c r="F173" s="31"/>
      <c r="G173" s="31">
        <f>F173*1.2</f>
        <v>0</v>
      </c>
    </row>
    <row r="174" spans="1:7" ht="16.5" thickTop="1" x14ac:dyDescent="0.25">
      <c r="A174" s="160" t="s">
        <v>22</v>
      </c>
      <c r="B174" s="161"/>
      <c r="C174" s="43"/>
      <c r="D174" s="40">
        <f>SUM(D170:D173)</f>
        <v>938.17</v>
      </c>
      <c r="E174" s="28"/>
      <c r="F174" s="33">
        <f>SUM(F170:F173)</f>
        <v>0</v>
      </c>
      <c r="G174" s="33">
        <f>SUM(G170:G173)</f>
        <v>0</v>
      </c>
    </row>
    <row r="176" spans="1:7" ht="31.5" x14ac:dyDescent="0.25">
      <c r="A176" s="26"/>
      <c r="B176" s="26"/>
      <c r="C176" s="24" t="s">
        <v>17</v>
      </c>
      <c r="D176" s="24" t="s">
        <v>23</v>
      </c>
      <c r="E176" s="22"/>
      <c r="F176" s="24" t="s">
        <v>18</v>
      </c>
      <c r="G176" s="25" t="s">
        <v>19</v>
      </c>
    </row>
    <row r="177" spans="1:7" x14ac:dyDescent="0.25">
      <c r="A177" s="156" t="s">
        <v>64</v>
      </c>
      <c r="B177" s="157"/>
      <c r="C177" s="35" t="s">
        <v>7</v>
      </c>
      <c r="D177" s="38">
        <v>56</v>
      </c>
      <c r="E177" s="11"/>
      <c r="F177" s="30"/>
      <c r="G177" s="27">
        <f>F177*1.2</f>
        <v>0</v>
      </c>
    </row>
    <row r="178" spans="1:7" ht="13.5" thickBot="1" x14ac:dyDescent="0.3">
      <c r="A178" s="158"/>
      <c r="B178" s="159"/>
      <c r="C178" s="36" t="s">
        <v>11</v>
      </c>
      <c r="D178" s="39">
        <v>44</v>
      </c>
      <c r="E178" s="11"/>
      <c r="F178" s="31"/>
      <c r="G178" s="32">
        <f t="shared" ref="G178" si="27">F178*1.2</f>
        <v>0</v>
      </c>
    </row>
    <row r="179" spans="1:7" ht="16.5" thickTop="1" x14ac:dyDescent="0.25">
      <c r="A179" s="160" t="s">
        <v>22</v>
      </c>
      <c r="B179" s="161"/>
      <c r="C179" s="43"/>
      <c r="D179" s="40">
        <f>SUM(D176:D178)</f>
        <v>100</v>
      </c>
      <c r="E179" s="28"/>
      <c r="F179" s="33">
        <f>SUM(F176:F178)</f>
        <v>0</v>
      </c>
      <c r="G179" s="33">
        <f>SUM(G176:G178)</f>
        <v>0</v>
      </c>
    </row>
    <row r="181" spans="1:7" ht="31.5" x14ac:dyDescent="0.25">
      <c r="A181" s="26"/>
      <c r="B181" s="26"/>
      <c r="C181" s="24" t="s">
        <v>17</v>
      </c>
      <c r="D181" s="24" t="s">
        <v>23</v>
      </c>
      <c r="E181" s="22"/>
      <c r="F181" s="24" t="s">
        <v>18</v>
      </c>
      <c r="G181" s="25" t="s">
        <v>19</v>
      </c>
    </row>
    <row r="182" spans="1:7" x14ac:dyDescent="0.25">
      <c r="A182" s="156" t="s">
        <v>65</v>
      </c>
      <c r="B182" s="157"/>
      <c r="C182" s="35" t="s">
        <v>7</v>
      </c>
      <c r="D182" s="38">
        <v>23.36</v>
      </c>
      <c r="E182" s="11"/>
      <c r="F182" s="30"/>
      <c r="G182" s="27">
        <f>F182*1.2</f>
        <v>0</v>
      </c>
    </row>
    <row r="183" spans="1:7" ht="13.5" thickBot="1" x14ac:dyDescent="0.3">
      <c r="A183" s="158"/>
      <c r="B183" s="159"/>
      <c r="C183" s="36" t="s">
        <v>11</v>
      </c>
      <c r="D183" s="39">
        <v>47.71</v>
      </c>
      <c r="E183" s="11"/>
      <c r="F183" s="31"/>
      <c r="G183" s="32">
        <f t="shared" ref="G183" si="28">F183*1.2</f>
        <v>0</v>
      </c>
    </row>
    <row r="184" spans="1:7" ht="16.5" thickTop="1" x14ac:dyDescent="0.25">
      <c r="A184" s="160" t="s">
        <v>22</v>
      </c>
      <c r="B184" s="161"/>
      <c r="C184" s="43"/>
      <c r="D184" s="40">
        <f>SUM(D181:D183)</f>
        <v>71.069999999999993</v>
      </c>
      <c r="E184" s="28"/>
      <c r="F184" s="33">
        <f>SUM(F181:F183)</f>
        <v>0</v>
      </c>
      <c r="G184" s="33">
        <f>SUM(G181:G183)</f>
        <v>0</v>
      </c>
    </row>
    <row r="186" spans="1:7" ht="31.5" x14ac:dyDescent="0.25">
      <c r="A186" s="26"/>
      <c r="B186" s="26"/>
      <c r="C186" s="24" t="s">
        <v>17</v>
      </c>
      <c r="D186" s="24" t="s">
        <v>23</v>
      </c>
      <c r="E186" s="22"/>
      <c r="F186" s="24" t="s">
        <v>18</v>
      </c>
      <c r="G186" s="25" t="s">
        <v>19</v>
      </c>
    </row>
    <row r="187" spans="1:7" x14ac:dyDescent="0.25">
      <c r="A187" s="156" t="s">
        <v>66</v>
      </c>
      <c r="B187" s="157"/>
      <c r="C187" s="35" t="s">
        <v>7</v>
      </c>
      <c r="D187" s="38">
        <v>11</v>
      </c>
      <c r="E187" s="11"/>
      <c r="F187" s="30"/>
      <c r="G187" s="27">
        <f>F187*1.2</f>
        <v>0</v>
      </c>
    </row>
    <row r="188" spans="1:7" x14ac:dyDescent="0.25">
      <c r="A188" s="162"/>
      <c r="B188" s="148"/>
      <c r="C188" s="62" t="s">
        <v>9</v>
      </c>
      <c r="D188" s="63">
        <v>6</v>
      </c>
      <c r="E188" s="11"/>
      <c r="F188" s="64"/>
      <c r="G188" s="65"/>
    </row>
    <row r="189" spans="1:7" ht="13.5" thickBot="1" x14ac:dyDescent="0.3">
      <c r="A189" s="158"/>
      <c r="B189" s="159"/>
      <c r="C189" s="36" t="s">
        <v>11</v>
      </c>
      <c r="D189" s="39">
        <v>101</v>
      </c>
      <c r="E189" s="11"/>
      <c r="F189" s="31"/>
      <c r="G189" s="32">
        <f t="shared" ref="G189" si="29">F189*1.2</f>
        <v>0</v>
      </c>
    </row>
    <row r="190" spans="1:7" ht="16.5" thickTop="1" x14ac:dyDescent="0.25">
      <c r="A190" s="160" t="s">
        <v>22</v>
      </c>
      <c r="B190" s="161"/>
      <c r="C190" s="43"/>
      <c r="D190" s="40">
        <f>SUM(D186:D189)</f>
        <v>118</v>
      </c>
      <c r="E190" s="28"/>
      <c r="F190" s="33">
        <f>SUM(F186:F189)</f>
        <v>0</v>
      </c>
      <c r="G190" s="33">
        <f>SUM(G186:G189)</f>
        <v>0</v>
      </c>
    </row>
    <row r="192" spans="1:7" ht="31.5" x14ac:dyDescent="0.25">
      <c r="A192" s="26"/>
      <c r="B192" s="26"/>
      <c r="C192" s="24" t="s">
        <v>17</v>
      </c>
      <c r="D192" s="24" t="s">
        <v>23</v>
      </c>
      <c r="E192" s="22"/>
      <c r="F192" s="24" t="s">
        <v>18</v>
      </c>
      <c r="G192" s="25" t="s">
        <v>19</v>
      </c>
    </row>
    <row r="193" spans="1:7" ht="16.5" thickBot="1" x14ac:dyDescent="0.3">
      <c r="A193" s="158" t="s">
        <v>67</v>
      </c>
      <c r="B193" s="159"/>
      <c r="C193" s="36" t="s">
        <v>11</v>
      </c>
      <c r="D193" s="39">
        <v>68.66</v>
      </c>
      <c r="E193" s="11"/>
      <c r="F193" s="31"/>
      <c r="G193" s="32">
        <f t="shared" ref="G193" si="30">F193*1.2</f>
        <v>0</v>
      </c>
    </row>
    <row r="194" spans="1:7" ht="16.5" thickTop="1" x14ac:dyDescent="0.25">
      <c r="A194" s="160" t="s">
        <v>22</v>
      </c>
      <c r="B194" s="161"/>
      <c r="C194" s="43"/>
      <c r="D194" s="40">
        <f>SUM(D192:D193)</f>
        <v>68.66</v>
      </c>
      <c r="E194" s="28"/>
      <c r="F194" s="33">
        <f>SUM(F192:F193)</f>
        <v>0</v>
      </c>
      <c r="G194" s="33">
        <f>SUM(G192:G193)</f>
        <v>0</v>
      </c>
    </row>
  </sheetData>
  <mergeCells count="81">
    <mergeCell ref="A166:B167"/>
    <mergeCell ref="A168:B168"/>
    <mergeCell ref="A52:B52"/>
    <mergeCell ref="A152:B152"/>
    <mergeCell ref="A153:B153"/>
    <mergeCell ref="A156:B157"/>
    <mergeCell ref="A158:B158"/>
    <mergeCell ref="A133:B136"/>
    <mergeCell ref="A137:B137"/>
    <mergeCell ref="A140:B141"/>
    <mergeCell ref="A142:B142"/>
    <mergeCell ref="A146:B147"/>
    <mergeCell ref="A113:B113"/>
    <mergeCell ref="A118:B118"/>
    <mergeCell ref="A121:B122"/>
    <mergeCell ref="A123:B123"/>
    <mergeCell ref="A193:B193"/>
    <mergeCell ref="A194:B194"/>
    <mergeCell ref="A50:B51"/>
    <mergeCell ref="A179:B179"/>
    <mergeCell ref="A182:B183"/>
    <mergeCell ref="A184:B184"/>
    <mergeCell ref="A187:B189"/>
    <mergeCell ref="A190:B190"/>
    <mergeCell ref="A161:B162"/>
    <mergeCell ref="A163:B163"/>
    <mergeCell ref="A171:B173"/>
    <mergeCell ref="A174:B174"/>
    <mergeCell ref="A177:B178"/>
    <mergeCell ref="A148:B148"/>
    <mergeCell ref="A126:B129"/>
    <mergeCell ref="A130:B130"/>
    <mergeCell ref="A116:B117"/>
    <mergeCell ref="A98:B100"/>
    <mergeCell ref="A101:B101"/>
    <mergeCell ref="A104:B105"/>
    <mergeCell ref="A106:B106"/>
    <mergeCell ref="A109:B112"/>
    <mergeCell ref="A84:B84"/>
    <mergeCell ref="A87:B89"/>
    <mergeCell ref="A90:B90"/>
    <mergeCell ref="A93:B94"/>
    <mergeCell ref="A95:B95"/>
    <mergeCell ref="A72:B73"/>
    <mergeCell ref="A74:B74"/>
    <mergeCell ref="A77:B79"/>
    <mergeCell ref="A80:B80"/>
    <mergeCell ref="A83:B83"/>
    <mergeCell ref="A65:B67"/>
    <mergeCell ref="A68:B68"/>
    <mergeCell ref="A55:B56"/>
    <mergeCell ref="A57:B57"/>
    <mergeCell ref="K59:L59"/>
    <mergeCell ref="A60:B61"/>
    <mergeCell ref="A62:B62"/>
    <mergeCell ref="K64:L64"/>
    <mergeCell ref="K54:L54"/>
    <mergeCell ref="A33:B33"/>
    <mergeCell ref="K35:L35"/>
    <mergeCell ref="A36:B37"/>
    <mergeCell ref="A38:B38"/>
    <mergeCell ref="K40:L40"/>
    <mergeCell ref="A41:B42"/>
    <mergeCell ref="A43:B43"/>
    <mergeCell ref="K45:L45"/>
    <mergeCell ref="A46:B46"/>
    <mergeCell ref="A47:B47"/>
    <mergeCell ref="K48:L48"/>
    <mergeCell ref="K20:L20"/>
    <mergeCell ref="A21:B21"/>
    <mergeCell ref="A31:B32"/>
    <mergeCell ref="A2:G2"/>
    <mergeCell ref="A3:G3"/>
    <mergeCell ref="A7:G7"/>
    <mergeCell ref="A8:G8"/>
    <mergeCell ref="A22:B22"/>
    <mergeCell ref="K24:L24"/>
    <mergeCell ref="A25:B27"/>
    <mergeCell ref="A28:B28"/>
    <mergeCell ref="K30:L30"/>
    <mergeCell ref="D12:D18"/>
  </mergeCells>
  <pageMargins left="0.25" right="0.25" top="0.75" bottom="0.75" header="0.3" footer="0.3"/>
  <pageSetup paperSize="9"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6"/>
  <sheetViews>
    <sheetView showGridLines="0" zoomScale="115" zoomScaleNormal="115" workbookViewId="0">
      <selection activeCell="A2" sqref="A2:G2"/>
    </sheetView>
  </sheetViews>
  <sheetFormatPr baseColWidth="10" defaultColWidth="11.42578125" defaultRowHeight="12.75" x14ac:dyDescent="0.25"/>
  <cols>
    <col min="1" max="1" width="7.140625" style="1" customWidth="1"/>
    <col min="2" max="2" width="26" style="1" customWidth="1"/>
    <col min="3" max="3" width="14.42578125" style="1" customWidth="1"/>
    <col min="4" max="4" width="12.85546875" style="1" customWidth="1"/>
    <col min="5" max="5" width="2.42578125" style="1" customWidth="1"/>
    <col min="6" max="6" width="18.42578125" style="1" customWidth="1"/>
    <col min="7" max="7" width="17.5703125" style="1" bestFit="1" customWidth="1"/>
    <col min="8" max="8" width="13.140625" style="1" customWidth="1"/>
    <col min="9" max="9" width="10.28515625" style="1" customWidth="1"/>
    <col min="10" max="16384" width="11.42578125" style="1"/>
  </cols>
  <sheetData>
    <row r="1" spans="1:11" ht="13.5" thickBot="1" x14ac:dyDescent="0.3"/>
    <row r="2" spans="1:11" ht="21" customHeight="1" x14ac:dyDescent="0.25">
      <c r="A2" s="142" t="s">
        <v>170</v>
      </c>
      <c r="B2" s="143"/>
      <c r="C2" s="143"/>
      <c r="D2" s="143"/>
      <c r="E2" s="143"/>
      <c r="F2" s="143"/>
      <c r="G2" s="144"/>
      <c r="H2" s="41"/>
      <c r="I2" s="41"/>
      <c r="J2" s="41"/>
      <c r="K2" s="41"/>
    </row>
    <row r="3" spans="1:11" ht="21" customHeight="1" thickBot="1" x14ac:dyDescent="0.3">
      <c r="A3" s="145" t="s">
        <v>75</v>
      </c>
      <c r="B3" s="146"/>
      <c r="C3" s="146"/>
      <c r="D3" s="146"/>
      <c r="E3" s="146"/>
      <c r="F3" s="146"/>
      <c r="G3" s="147"/>
      <c r="H3" s="42"/>
      <c r="I3" s="42"/>
      <c r="J3" s="42"/>
      <c r="K3" s="42"/>
    </row>
    <row r="7" spans="1:11" ht="21" x14ac:dyDescent="0.25">
      <c r="A7" s="155" t="s">
        <v>20</v>
      </c>
      <c r="B7" s="155"/>
      <c r="C7" s="155"/>
      <c r="D7" s="155"/>
      <c r="E7" s="155"/>
      <c r="F7" s="155"/>
      <c r="G7" s="155"/>
      <c r="H7" s="21"/>
    </row>
    <row r="8" spans="1:11" ht="21" x14ac:dyDescent="0.25">
      <c r="A8" s="155" t="s">
        <v>21</v>
      </c>
      <c r="B8" s="155"/>
      <c r="C8" s="155"/>
      <c r="D8" s="155"/>
      <c r="E8" s="155"/>
      <c r="F8" s="155"/>
      <c r="G8" s="155"/>
      <c r="H8" s="21"/>
    </row>
    <row r="10" spans="1:11" ht="13.5" thickBot="1" x14ac:dyDescent="0.3"/>
    <row r="11" spans="1:11" ht="15.75" thickBot="1" x14ac:dyDescent="0.3">
      <c r="A11" s="9" t="s">
        <v>14</v>
      </c>
      <c r="B11" s="9" t="s">
        <v>13</v>
      </c>
      <c r="C11" s="9" t="s">
        <v>12</v>
      </c>
      <c r="D11" s="116" t="s">
        <v>161</v>
      </c>
      <c r="F11" s="17"/>
      <c r="G11" s="17"/>
      <c r="H11" s="8"/>
    </row>
    <row r="12" spans="1:11" ht="18.75" customHeight="1" thickTop="1" x14ac:dyDescent="0.25">
      <c r="A12" s="7" t="s">
        <v>11</v>
      </c>
      <c r="B12" s="44" t="s">
        <v>10</v>
      </c>
      <c r="C12" s="83">
        <f>SUMIF($C$21:C$471,$A$12,$D$21:$D$471)</f>
        <v>256.60000000000002</v>
      </c>
      <c r="D12" s="152">
        <f>SUM(D23+D28+D33+D38)</f>
        <v>421.2</v>
      </c>
      <c r="F12" s="19"/>
      <c r="H12" s="3"/>
    </row>
    <row r="13" spans="1:11" x14ac:dyDescent="0.25">
      <c r="A13" s="6" t="s">
        <v>9</v>
      </c>
      <c r="B13" s="6" t="s">
        <v>8</v>
      </c>
      <c r="C13" s="84">
        <f>SUMIF($C$21:C$471,$A$13,$D$21:$D$471)</f>
        <v>0</v>
      </c>
      <c r="D13" s="153"/>
      <c r="F13" s="18"/>
      <c r="G13" s="18"/>
      <c r="H13" s="3"/>
    </row>
    <row r="14" spans="1:11" x14ac:dyDescent="0.25">
      <c r="A14" s="5" t="s">
        <v>7</v>
      </c>
      <c r="B14" s="5" t="s">
        <v>6</v>
      </c>
      <c r="C14" s="85">
        <f>SUMIF($C$21:C$471,$A$14,$D$21:$D$471)</f>
        <v>164.6</v>
      </c>
      <c r="D14" s="153"/>
      <c r="F14" s="19"/>
    </row>
    <row r="15" spans="1:11" x14ac:dyDescent="0.25">
      <c r="A15" s="4" t="s">
        <v>5</v>
      </c>
      <c r="B15" s="4" t="s">
        <v>4</v>
      </c>
      <c r="C15" s="86">
        <f>SUMIF($C$21:C$471,$A$15,$D$21:$D$471)</f>
        <v>0</v>
      </c>
      <c r="D15" s="153"/>
      <c r="F15" s="18"/>
      <c r="G15" s="18"/>
      <c r="H15" s="3"/>
    </row>
    <row r="16" spans="1:11" x14ac:dyDescent="0.25">
      <c r="A16" s="2" t="s">
        <v>3</v>
      </c>
      <c r="B16" s="2" t="s">
        <v>2</v>
      </c>
      <c r="C16" s="87">
        <f>SUMIF($C$21:C$471,$A$16,$D$21:$D$471)</f>
        <v>0</v>
      </c>
      <c r="D16" s="153"/>
    </row>
    <row r="17" spans="1:21" x14ac:dyDescent="0.25">
      <c r="A17" s="74" t="s">
        <v>1</v>
      </c>
      <c r="B17" s="74" t="s">
        <v>0</v>
      </c>
      <c r="C17" s="88">
        <f>SUMIF($C$21:C$471,$A$17,$D$21:$D$471)</f>
        <v>0</v>
      </c>
      <c r="D17" s="153"/>
      <c r="F17" s="19"/>
    </row>
    <row r="18" spans="1:21" ht="39" thickBot="1" x14ac:dyDescent="0.3">
      <c r="A18" s="75" t="s">
        <v>77</v>
      </c>
      <c r="B18" s="76" t="s">
        <v>78</v>
      </c>
      <c r="C18" s="77">
        <f>SUMIF($C$20:C$549,$A$18,$D$20:$D$549)</f>
        <v>0</v>
      </c>
      <c r="D18" s="154"/>
    </row>
    <row r="20" spans="1:21" s="10" customFormat="1" ht="25.5" customHeight="1" x14ac:dyDescent="0.25">
      <c r="A20" s="26"/>
      <c r="B20" s="26"/>
      <c r="C20" s="24" t="s">
        <v>17</v>
      </c>
      <c r="D20" s="24" t="s">
        <v>23</v>
      </c>
      <c r="E20" s="22"/>
      <c r="F20" s="24" t="s">
        <v>18</v>
      </c>
      <c r="G20" s="25" t="s">
        <v>19</v>
      </c>
      <c r="H20" s="23"/>
      <c r="I20" s="11"/>
      <c r="J20" s="13"/>
      <c r="K20" s="141"/>
      <c r="L20" s="141"/>
      <c r="M20" s="14"/>
      <c r="U20" s="10">
        <v>-1</v>
      </c>
    </row>
    <row r="21" spans="1:21" s="10" customFormat="1" ht="20.25" customHeight="1" x14ac:dyDescent="0.25">
      <c r="A21" s="156" t="s">
        <v>146</v>
      </c>
      <c r="B21" s="157"/>
      <c r="C21" s="35" t="s">
        <v>7</v>
      </c>
      <c r="D21" s="38">
        <v>63</v>
      </c>
      <c r="E21" s="11"/>
      <c r="F21" s="30"/>
      <c r="G21" s="27">
        <f>F21*1.2</f>
        <v>0</v>
      </c>
      <c r="H21" s="11"/>
      <c r="I21" s="11"/>
      <c r="J21" s="13"/>
      <c r="K21" s="20"/>
      <c r="L21" s="20"/>
      <c r="M21" s="14"/>
    </row>
    <row r="22" spans="1:21" s="10" customFormat="1" ht="20.25" customHeight="1" thickBot="1" x14ac:dyDescent="0.3">
      <c r="A22" s="158"/>
      <c r="B22" s="159"/>
      <c r="C22" s="36" t="s">
        <v>11</v>
      </c>
      <c r="D22" s="39">
        <v>51</v>
      </c>
      <c r="E22" s="11"/>
      <c r="F22" s="31"/>
      <c r="G22" s="32">
        <f t="shared" ref="G22" si="0">F22*1.2</f>
        <v>0</v>
      </c>
      <c r="H22" s="11"/>
      <c r="I22" s="11"/>
      <c r="J22" s="13"/>
      <c r="K22" s="20"/>
      <c r="L22" s="20"/>
      <c r="M22" s="14"/>
    </row>
    <row r="23" spans="1:21" ht="16.5" thickTop="1" x14ac:dyDescent="0.25">
      <c r="A23" s="160" t="s">
        <v>22</v>
      </c>
      <c r="B23" s="161"/>
      <c r="C23" s="43"/>
      <c r="D23" s="40">
        <f>SUM(D20:D22)</f>
        <v>114</v>
      </c>
      <c r="E23" s="28"/>
      <c r="F23" s="33">
        <f>SUM(F20:F22)</f>
        <v>0</v>
      </c>
      <c r="G23" s="33">
        <f>SUM(G20:G22)</f>
        <v>0</v>
      </c>
      <c r="H23" s="16"/>
      <c r="I23" s="16"/>
      <c r="J23" s="16"/>
      <c r="K23" s="16"/>
      <c r="L23" s="16"/>
      <c r="M23" s="16"/>
    </row>
    <row r="24" spans="1:21" x14ac:dyDescent="0.25">
      <c r="A24" s="15"/>
      <c r="B24" s="15"/>
      <c r="C24" s="28"/>
      <c r="D24" s="28"/>
      <c r="E24" s="28"/>
      <c r="F24" s="29"/>
      <c r="G24" s="29"/>
      <c r="H24" s="16"/>
      <c r="I24" s="16"/>
      <c r="J24" s="16"/>
      <c r="K24" s="16"/>
      <c r="L24" s="16"/>
      <c r="M24" s="16"/>
    </row>
    <row r="25" spans="1:21" s="10" customFormat="1" ht="25.5" customHeight="1" x14ac:dyDescent="0.25">
      <c r="A25" s="26"/>
      <c r="B25" s="26"/>
      <c r="C25" s="24" t="s">
        <v>17</v>
      </c>
      <c r="D25" s="24" t="s">
        <v>23</v>
      </c>
      <c r="E25" s="22"/>
      <c r="F25" s="24" t="s">
        <v>18</v>
      </c>
      <c r="G25" s="25" t="s">
        <v>19</v>
      </c>
      <c r="H25" s="23"/>
      <c r="I25" s="11"/>
      <c r="J25" s="13"/>
      <c r="K25" s="141"/>
      <c r="L25" s="141"/>
      <c r="M25" s="14"/>
      <c r="U25" s="10">
        <v>-1</v>
      </c>
    </row>
    <row r="26" spans="1:21" s="10" customFormat="1" ht="20.25" customHeight="1" x14ac:dyDescent="0.25">
      <c r="A26" s="156" t="s">
        <v>147</v>
      </c>
      <c r="B26" s="157"/>
      <c r="C26" s="35" t="s">
        <v>7</v>
      </c>
      <c r="D26" s="38">
        <v>15.6</v>
      </c>
      <c r="E26" s="11"/>
      <c r="F26" s="30"/>
      <c r="G26" s="27">
        <f>F26*1.2</f>
        <v>0</v>
      </c>
      <c r="H26" s="11"/>
      <c r="I26" s="11"/>
      <c r="J26" s="13"/>
      <c r="K26" s="20"/>
      <c r="L26" s="20"/>
      <c r="M26" s="14"/>
    </row>
    <row r="27" spans="1:21" s="10" customFormat="1" ht="20.25" customHeight="1" thickBot="1" x14ac:dyDescent="0.3">
      <c r="A27" s="158"/>
      <c r="B27" s="159"/>
      <c r="C27" s="36" t="s">
        <v>11</v>
      </c>
      <c r="D27" s="39">
        <v>5.6</v>
      </c>
      <c r="E27" s="11"/>
      <c r="F27" s="31"/>
      <c r="G27" s="32">
        <f t="shared" ref="G27" si="1">F27*1.2</f>
        <v>0</v>
      </c>
      <c r="H27" s="11"/>
      <c r="I27" s="11"/>
      <c r="J27" s="13"/>
      <c r="K27" s="20"/>
      <c r="L27" s="20"/>
      <c r="M27" s="14"/>
    </row>
    <row r="28" spans="1:21" ht="16.5" thickTop="1" x14ac:dyDescent="0.25">
      <c r="A28" s="160" t="s">
        <v>22</v>
      </c>
      <c r="B28" s="161"/>
      <c r="C28" s="43"/>
      <c r="D28" s="40">
        <f>SUM(D25:D27)</f>
        <v>21.2</v>
      </c>
      <c r="E28" s="28"/>
      <c r="F28" s="33">
        <f>SUM(F25:F27)</f>
        <v>0</v>
      </c>
      <c r="G28" s="33">
        <f>SUM(G25:G27)</f>
        <v>0</v>
      </c>
      <c r="H28" s="16"/>
      <c r="I28" s="16"/>
      <c r="J28" s="16"/>
      <c r="K28" s="16"/>
      <c r="L28" s="16"/>
      <c r="M28" s="16"/>
    </row>
    <row r="29" spans="1:21" ht="15.75" x14ac:dyDescent="0.25">
      <c r="A29" s="22"/>
      <c r="B29" s="22"/>
      <c r="C29" s="22"/>
      <c r="D29" s="37"/>
      <c r="E29" s="28"/>
      <c r="F29" s="29"/>
      <c r="G29" s="29"/>
      <c r="H29" s="16"/>
      <c r="I29" s="16"/>
      <c r="J29" s="16"/>
      <c r="K29" s="16"/>
      <c r="L29" s="16"/>
      <c r="M29" s="16"/>
    </row>
    <row r="30" spans="1:21" s="10" customFormat="1" ht="25.5" customHeight="1" x14ac:dyDescent="0.25">
      <c r="A30" s="26"/>
      <c r="B30" s="26"/>
      <c r="C30" s="24" t="s">
        <v>17</v>
      </c>
      <c r="D30" s="24" t="s">
        <v>23</v>
      </c>
      <c r="E30" s="22"/>
      <c r="F30" s="24" t="s">
        <v>18</v>
      </c>
      <c r="G30" s="25" t="s">
        <v>19</v>
      </c>
      <c r="H30" s="23"/>
      <c r="I30" s="11"/>
      <c r="J30" s="13"/>
      <c r="K30" s="141"/>
      <c r="L30" s="141"/>
      <c r="M30" s="14"/>
      <c r="U30" s="10">
        <v>-1</v>
      </c>
    </row>
    <row r="31" spans="1:21" s="10" customFormat="1" ht="20.25" customHeight="1" x14ac:dyDescent="0.25">
      <c r="A31" s="156" t="s">
        <v>148</v>
      </c>
      <c r="B31" s="157"/>
      <c r="C31" s="35" t="s">
        <v>7</v>
      </c>
      <c r="D31" s="38">
        <v>18</v>
      </c>
      <c r="E31" s="11"/>
      <c r="F31" s="30"/>
      <c r="G31" s="27">
        <f>F31*1.2</f>
        <v>0</v>
      </c>
      <c r="H31" s="11"/>
      <c r="I31" s="11"/>
      <c r="J31" s="13"/>
      <c r="K31" s="20"/>
      <c r="L31" s="20"/>
      <c r="M31" s="14"/>
    </row>
    <row r="32" spans="1:21" s="10" customFormat="1" ht="20.25" customHeight="1" thickBot="1" x14ac:dyDescent="0.3">
      <c r="A32" s="158"/>
      <c r="B32" s="159"/>
      <c r="C32" s="36" t="s">
        <v>11</v>
      </c>
      <c r="D32" s="39">
        <v>12</v>
      </c>
      <c r="E32" s="11"/>
      <c r="F32" s="31"/>
      <c r="G32" s="32">
        <f t="shared" ref="G32" si="2">F32*1.2</f>
        <v>0</v>
      </c>
      <c r="H32" s="11"/>
      <c r="I32" s="11"/>
      <c r="J32" s="13"/>
      <c r="K32" s="20"/>
      <c r="L32" s="20"/>
      <c r="M32" s="14"/>
    </row>
    <row r="33" spans="1:21" ht="16.5" thickTop="1" x14ac:dyDescent="0.25">
      <c r="A33" s="160" t="s">
        <v>22</v>
      </c>
      <c r="B33" s="161"/>
      <c r="C33" s="43"/>
      <c r="D33" s="40">
        <f>SUM(D30:D32)</f>
        <v>30</v>
      </c>
      <c r="E33" s="28"/>
      <c r="F33" s="33">
        <f>SUM(F30:F32)</f>
        <v>0</v>
      </c>
      <c r="G33" s="33">
        <f>SUM(G30:G32)</f>
        <v>0</v>
      </c>
      <c r="H33" s="16"/>
      <c r="I33" s="16"/>
      <c r="J33" s="16"/>
      <c r="K33" s="16"/>
      <c r="L33" s="16"/>
      <c r="M33" s="16"/>
    </row>
    <row r="34" spans="1:21" ht="15.75" x14ac:dyDescent="0.25">
      <c r="A34" s="22"/>
      <c r="B34" s="22"/>
      <c r="C34" s="22"/>
      <c r="D34" s="37"/>
      <c r="E34" s="28"/>
      <c r="F34" s="29"/>
      <c r="G34" s="29"/>
      <c r="H34" s="16"/>
      <c r="I34" s="16"/>
      <c r="J34" s="16"/>
      <c r="K34" s="16"/>
      <c r="L34" s="16"/>
      <c r="M34" s="16"/>
    </row>
    <row r="35" spans="1:21" s="10" customFormat="1" ht="25.5" customHeight="1" x14ac:dyDescent="0.25">
      <c r="A35" s="26"/>
      <c r="B35" s="26"/>
      <c r="C35" s="24" t="s">
        <v>17</v>
      </c>
      <c r="D35" s="24" t="s">
        <v>23</v>
      </c>
      <c r="E35" s="22"/>
      <c r="F35" s="24" t="s">
        <v>18</v>
      </c>
      <c r="G35" s="25" t="s">
        <v>19</v>
      </c>
      <c r="H35" s="23"/>
      <c r="I35" s="11"/>
      <c r="J35" s="13"/>
      <c r="K35" s="141"/>
      <c r="L35" s="141"/>
      <c r="M35" s="14"/>
      <c r="U35" s="10">
        <v>-1</v>
      </c>
    </row>
    <row r="36" spans="1:21" s="10" customFormat="1" ht="20.25" customHeight="1" x14ac:dyDescent="0.25">
      <c r="A36" s="156" t="s">
        <v>149</v>
      </c>
      <c r="B36" s="157"/>
      <c r="C36" s="35" t="s">
        <v>7</v>
      </c>
      <c r="D36" s="38">
        <v>68</v>
      </c>
      <c r="E36" s="11"/>
      <c r="F36" s="30"/>
      <c r="G36" s="27">
        <f>F36*1.2</f>
        <v>0</v>
      </c>
      <c r="H36" s="11"/>
      <c r="I36" s="11"/>
      <c r="J36" s="13"/>
      <c r="K36" s="20"/>
      <c r="L36" s="20"/>
      <c r="M36" s="14"/>
    </row>
    <row r="37" spans="1:21" s="10" customFormat="1" ht="20.25" customHeight="1" thickBot="1" x14ac:dyDescent="0.3">
      <c r="A37" s="158"/>
      <c r="B37" s="159"/>
      <c r="C37" s="36" t="s">
        <v>11</v>
      </c>
      <c r="D37" s="39">
        <v>188</v>
      </c>
      <c r="E37" s="11"/>
      <c r="F37" s="31"/>
      <c r="G37" s="32">
        <f t="shared" ref="G37" si="3">F37*1.2</f>
        <v>0</v>
      </c>
      <c r="H37" s="11"/>
      <c r="I37" s="11"/>
      <c r="J37" s="13"/>
      <c r="K37" s="20"/>
      <c r="L37" s="20"/>
      <c r="M37" s="14"/>
    </row>
    <row r="38" spans="1:21" ht="16.5" thickTop="1" x14ac:dyDescent="0.25">
      <c r="A38" s="160" t="s">
        <v>22</v>
      </c>
      <c r="B38" s="161"/>
      <c r="C38" s="43"/>
      <c r="D38" s="40">
        <f>SUM(D35:D37)</f>
        <v>256</v>
      </c>
      <c r="E38" s="28"/>
      <c r="F38" s="33">
        <f>SUM(F35:F37)</f>
        <v>0</v>
      </c>
      <c r="G38" s="33">
        <f>SUM(G35:G37)</f>
        <v>0</v>
      </c>
      <c r="H38" s="16"/>
      <c r="I38" s="16"/>
      <c r="J38" s="16"/>
      <c r="K38" s="16"/>
      <c r="L38" s="16"/>
      <c r="M38" s="16"/>
    </row>
    <row r="39" spans="1:21" ht="15.75" x14ac:dyDescent="0.25">
      <c r="A39" s="22"/>
      <c r="B39" s="22"/>
      <c r="C39" s="22"/>
      <c r="D39" s="37"/>
      <c r="E39" s="28"/>
      <c r="F39" s="29"/>
      <c r="G39" s="29"/>
      <c r="H39" s="16"/>
      <c r="I39" s="16"/>
      <c r="J39" s="16"/>
      <c r="K39" s="16"/>
      <c r="L39" s="16"/>
      <c r="M39" s="16"/>
    </row>
    <row r="46" spans="1:21" ht="15.75" x14ac:dyDescent="0.25">
      <c r="D46" s="69" t="s">
        <v>69</v>
      </c>
    </row>
  </sheetData>
  <mergeCells count="17">
    <mergeCell ref="A33:B33"/>
    <mergeCell ref="K35:L35"/>
    <mergeCell ref="A36:B37"/>
    <mergeCell ref="A38:B38"/>
    <mergeCell ref="K20:L20"/>
    <mergeCell ref="A21:B22"/>
    <mergeCell ref="A31:B32"/>
    <mergeCell ref="K25:L25"/>
    <mergeCell ref="A26:B27"/>
    <mergeCell ref="A28:B28"/>
    <mergeCell ref="K30:L30"/>
    <mergeCell ref="A2:G2"/>
    <mergeCell ref="A3:G3"/>
    <mergeCell ref="A7:G7"/>
    <mergeCell ref="A8:G8"/>
    <mergeCell ref="A23:B23"/>
    <mergeCell ref="D12:D18"/>
  </mergeCells>
  <pageMargins left="0.25" right="0.25" top="0.75" bottom="0.75" header="0.3" footer="0.3"/>
  <pageSetup paperSize="9"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showGridLines="0" zoomScale="115" zoomScaleNormal="115" workbookViewId="0">
      <selection activeCell="A2" sqref="A2:G2"/>
    </sheetView>
  </sheetViews>
  <sheetFormatPr baseColWidth="10" defaultColWidth="11.42578125" defaultRowHeight="12.75" x14ac:dyDescent="0.25"/>
  <cols>
    <col min="1" max="1" width="7.140625" style="1" customWidth="1"/>
    <col min="2" max="2" width="26" style="1" customWidth="1"/>
    <col min="3" max="3" width="14.42578125" style="1" customWidth="1"/>
    <col min="4" max="4" width="12.85546875" style="1" customWidth="1"/>
    <col min="5" max="5" width="2.42578125" style="1" customWidth="1"/>
    <col min="6" max="6" width="18.42578125" style="1" customWidth="1"/>
    <col min="7" max="7" width="17.5703125" style="1" bestFit="1" customWidth="1"/>
    <col min="8" max="8" width="13.140625" style="1" customWidth="1"/>
    <col min="9" max="9" width="10.28515625" style="1" customWidth="1"/>
    <col min="10" max="16384" width="11.42578125" style="1"/>
  </cols>
  <sheetData>
    <row r="1" spans="1:11" ht="13.5" thickBot="1" x14ac:dyDescent="0.3"/>
    <row r="2" spans="1:11" ht="21" customHeight="1" x14ac:dyDescent="0.25">
      <c r="A2" s="142" t="s">
        <v>170</v>
      </c>
      <c r="B2" s="143"/>
      <c r="C2" s="143"/>
      <c r="D2" s="143"/>
      <c r="E2" s="143"/>
      <c r="F2" s="143"/>
      <c r="G2" s="144"/>
      <c r="H2" s="41"/>
      <c r="I2" s="41"/>
      <c r="J2" s="41"/>
      <c r="K2" s="41"/>
    </row>
    <row r="3" spans="1:11" ht="21" customHeight="1" thickBot="1" x14ac:dyDescent="0.3">
      <c r="A3" s="145" t="s">
        <v>76</v>
      </c>
      <c r="B3" s="146"/>
      <c r="C3" s="146"/>
      <c r="D3" s="146"/>
      <c r="E3" s="146"/>
      <c r="F3" s="146"/>
      <c r="G3" s="147"/>
      <c r="H3" s="42"/>
      <c r="I3" s="42"/>
      <c r="J3" s="42"/>
      <c r="K3" s="42"/>
    </row>
    <row r="7" spans="1:11" ht="21" x14ac:dyDescent="0.25">
      <c r="A7" s="155" t="s">
        <v>20</v>
      </c>
      <c r="B7" s="155"/>
      <c r="C7" s="155"/>
      <c r="D7" s="155"/>
      <c r="E7" s="155"/>
      <c r="F7" s="155"/>
      <c r="G7" s="155"/>
      <c r="H7" s="21"/>
    </row>
    <row r="8" spans="1:11" ht="21" x14ac:dyDescent="0.25">
      <c r="A8" s="155" t="s">
        <v>21</v>
      </c>
      <c r="B8" s="155"/>
      <c r="C8" s="155"/>
      <c r="D8" s="155"/>
      <c r="E8" s="155"/>
      <c r="F8" s="155"/>
      <c r="G8" s="155"/>
      <c r="H8" s="21"/>
    </row>
    <row r="10" spans="1:11" ht="13.5" thickBot="1" x14ac:dyDescent="0.3"/>
    <row r="11" spans="1:11" ht="15.75" thickBot="1" x14ac:dyDescent="0.3">
      <c r="A11" s="117" t="s">
        <v>14</v>
      </c>
      <c r="B11" s="118" t="s">
        <v>13</v>
      </c>
      <c r="C11" s="119" t="s">
        <v>12</v>
      </c>
      <c r="D11" s="116" t="s">
        <v>161</v>
      </c>
      <c r="F11" s="17"/>
      <c r="G11" s="17"/>
      <c r="H11" s="8"/>
    </row>
    <row r="12" spans="1:11" ht="18.75" customHeight="1" thickTop="1" x14ac:dyDescent="0.25">
      <c r="A12" s="120" t="s">
        <v>11</v>
      </c>
      <c r="B12" s="44" t="s">
        <v>10</v>
      </c>
      <c r="C12" s="110">
        <v>5139</v>
      </c>
      <c r="D12" s="152">
        <f>SUM(D27+D34+D40+D45+D53+D59+D65+D72+D78+D84+D91)</f>
        <v>12954.960000000001</v>
      </c>
      <c r="F12" s="19"/>
      <c r="H12" s="3"/>
    </row>
    <row r="13" spans="1:11" x14ac:dyDescent="0.25">
      <c r="A13" s="121" t="s">
        <v>9</v>
      </c>
      <c r="B13" s="6" t="s">
        <v>8</v>
      </c>
      <c r="C13" s="111">
        <f>SUMIF($C$21:C$507,$A$13,$D$21:$D$507)</f>
        <v>5511.6900000000005</v>
      </c>
      <c r="D13" s="153"/>
      <c r="F13" s="18"/>
      <c r="G13" s="18"/>
      <c r="H13" s="3"/>
    </row>
    <row r="14" spans="1:11" x14ac:dyDescent="0.25">
      <c r="A14" s="122" t="s">
        <v>7</v>
      </c>
      <c r="B14" s="5" t="s">
        <v>6</v>
      </c>
      <c r="C14" s="112">
        <f>SUMIF($C$21:C$507,$A$14,$D$21:$D$507)</f>
        <v>715.41</v>
      </c>
      <c r="D14" s="153"/>
      <c r="F14" s="19"/>
    </row>
    <row r="15" spans="1:11" x14ac:dyDescent="0.25">
      <c r="A15" s="123" t="s">
        <v>5</v>
      </c>
      <c r="B15" s="4" t="s">
        <v>4</v>
      </c>
      <c r="C15" s="113">
        <v>267</v>
      </c>
      <c r="D15" s="153"/>
      <c r="F15" s="18"/>
      <c r="G15" s="18"/>
      <c r="H15" s="3"/>
    </row>
    <row r="16" spans="1:11" x14ac:dyDescent="0.25">
      <c r="A16" s="124" t="s">
        <v>3</v>
      </c>
      <c r="B16" s="2" t="s">
        <v>2</v>
      </c>
      <c r="C16" s="114">
        <f>SUMIF($C$21:C$507,$A$16,$D$21:$D$507)</f>
        <v>59</v>
      </c>
      <c r="D16" s="153"/>
    </row>
    <row r="17" spans="1:21" x14ac:dyDescent="0.25">
      <c r="A17" s="125" t="s">
        <v>1</v>
      </c>
      <c r="B17" s="74" t="s">
        <v>0</v>
      </c>
      <c r="C17" s="115">
        <v>273</v>
      </c>
      <c r="D17" s="153"/>
      <c r="F17" s="19"/>
    </row>
    <row r="18" spans="1:21" ht="39" thickBot="1" x14ac:dyDescent="0.3">
      <c r="A18" s="126" t="s">
        <v>77</v>
      </c>
      <c r="B18" s="127" t="s">
        <v>78</v>
      </c>
      <c r="C18" s="128">
        <f>SUMIF($C$20:C$555,$A$18,$D$20:$D$555)</f>
        <v>991</v>
      </c>
      <c r="D18" s="154"/>
    </row>
    <row r="20" spans="1:21" s="10" customFormat="1" ht="25.5" customHeight="1" x14ac:dyDescent="0.25">
      <c r="A20" s="26"/>
      <c r="B20" s="26"/>
      <c r="C20" s="24" t="s">
        <v>17</v>
      </c>
      <c r="D20" s="24" t="s">
        <v>23</v>
      </c>
      <c r="E20" s="22"/>
      <c r="F20" s="24" t="s">
        <v>18</v>
      </c>
      <c r="G20" s="25" t="s">
        <v>19</v>
      </c>
      <c r="H20" s="23"/>
      <c r="I20" s="11"/>
      <c r="J20" s="13"/>
      <c r="K20" s="141"/>
      <c r="L20" s="141"/>
      <c r="M20" s="14"/>
      <c r="U20" s="10">
        <v>-1</v>
      </c>
    </row>
    <row r="21" spans="1:21" s="10" customFormat="1" ht="20.25" customHeight="1" x14ac:dyDescent="0.25">
      <c r="A21" s="156" t="s">
        <v>150</v>
      </c>
      <c r="B21" s="157"/>
      <c r="C21" s="35" t="s">
        <v>7</v>
      </c>
      <c r="D21" s="38">
        <v>428.24</v>
      </c>
      <c r="E21" s="11"/>
      <c r="F21" s="30"/>
      <c r="G21" s="27">
        <f>F21*1.2</f>
        <v>0</v>
      </c>
      <c r="H21" s="11"/>
      <c r="I21" s="11"/>
      <c r="J21" s="13"/>
      <c r="K21" s="20"/>
      <c r="L21" s="20"/>
      <c r="M21" s="14"/>
    </row>
    <row r="22" spans="1:21" s="10" customFormat="1" ht="20.25" customHeight="1" x14ac:dyDescent="0.25">
      <c r="A22" s="162"/>
      <c r="B22" s="148"/>
      <c r="C22" s="62" t="s">
        <v>9</v>
      </c>
      <c r="D22" s="63">
        <v>3530.03</v>
      </c>
      <c r="E22" s="11"/>
      <c r="F22" s="64"/>
      <c r="G22" s="27">
        <f t="shared" ref="G22:G25" si="0">F22*1.2</f>
        <v>0</v>
      </c>
      <c r="H22" s="11"/>
      <c r="I22" s="11"/>
      <c r="J22" s="13"/>
      <c r="K22" s="61"/>
      <c r="L22" s="61"/>
      <c r="M22" s="14"/>
    </row>
    <row r="23" spans="1:21" s="10" customFormat="1" ht="20.25" customHeight="1" x14ac:dyDescent="0.25">
      <c r="A23" s="162"/>
      <c r="B23" s="148"/>
      <c r="C23" s="62" t="s">
        <v>77</v>
      </c>
      <c r="D23" s="63">
        <v>911</v>
      </c>
      <c r="E23" s="11"/>
      <c r="F23" s="64"/>
      <c r="G23" s="27">
        <f t="shared" si="0"/>
        <v>0</v>
      </c>
      <c r="H23" s="11"/>
      <c r="I23" s="11"/>
      <c r="J23" s="13"/>
      <c r="K23" s="72"/>
      <c r="L23" s="72"/>
      <c r="M23" s="14"/>
    </row>
    <row r="24" spans="1:21" s="10" customFormat="1" ht="20.25" customHeight="1" x14ac:dyDescent="0.25">
      <c r="A24" s="162"/>
      <c r="B24" s="148"/>
      <c r="C24" s="62" t="s">
        <v>1</v>
      </c>
      <c r="D24" s="63">
        <v>272.70999999999998</v>
      </c>
      <c r="E24" s="11"/>
      <c r="F24" s="64"/>
      <c r="G24" s="27">
        <f t="shared" si="0"/>
        <v>0</v>
      </c>
      <c r="H24" s="11"/>
      <c r="I24" s="11"/>
      <c r="J24" s="13"/>
      <c r="K24" s="72"/>
      <c r="L24" s="72"/>
      <c r="M24" s="14"/>
    </row>
    <row r="25" spans="1:21" s="10" customFormat="1" ht="20.25" customHeight="1" x14ac:dyDescent="0.25">
      <c r="A25" s="162"/>
      <c r="B25" s="148"/>
      <c r="C25" s="62" t="s">
        <v>5</v>
      </c>
      <c r="D25" s="63">
        <v>220</v>
      </c>
      <c r="E25" s="11"/>
      <c r="F25" s="64"/>
      <c r="G25" s="27">
        <f t="shared" si="0"/>
        <v>0</v>
      </c>
      <c r="H25" s="11"/>
      <c r="I25" s="11"/>
      <c r="J25" s="13"/>
      <c r="K25" s="78"/>
      <c r="L25" s="78"/>
      <c r="M25" s="14"/>
    </row>
    <row r="26" spans="1:21" s="10" customFormat="1" ht="20.25" customHeight="1" thickBot="1" x14ac:dyDescent="0.3">
      <c r="A26" s="158"/>
      <c r="B26" s="159"/>
      <c r="C26" s="36" t="s">
        <v>11</v>
      </c>
      <c r="D26" s="39">
        <v>2618</v>
      </c>
      <c r="E26" s="11"/>
      <c r="F26" s="31"/>
      <c r="G26" s="32">
        <f t="shared" ref="G26" si="1">F26*1.2</f>
        <v>0</v>
      </c>
      <c r="H26" s="11"/>
      <c r="I26" s="11"/>
      <c r="J26" s="13"/>
      <c r="K26" s="20"/>
      <c r="L26" s="20"/>
      <c r="M26" s="14"/>
    </row>
    <row r="27" spans="1:21" ht="16.5" thickTop="1" x14ac:dyDescent="0.25">
      <c r="A27" s="160" t="s">
        <v>22</v>
      </c>
      <c r="B27" s="161"/>
      <c r="C27" s="43"/>
      <c r="D27" s="40">
        <f>SUM(D20:D26)</f>
        <v>7979.9800000000005</v>
      </c>
      <c r="E27" s="28"/>
      <c r="F27" s="33">
        <f>SUM(F20:F26)</f>
        <v>0</v>
      </c>
      <c r="G27" s="33">
        <f>SUM(G20:G26)</f>
        <v>0</v>
      </c>
      <c r="H27" s="16"/>
      <c r="I27" s="16"/>
      <c r="J27" s="16"/>
      <c r="K27" s="16"/>
      <c r="L27" s="16"/>
      <c r="M27" s="16"/>
    </row>
    <row r="28" spans="1:21" x14ac:dyDescent="0.25">
      <c r="A28" s="15"/>
      <c r="B28" s="15"/>
      <c r="C28" s="28"/>
      <c r="D28" s="28"/>
      <c r="E28" s="28"/>
      <c r="F28" s="29"/>
      <c r="G28" s="29"/>
      <c r="H28" s="16"/>
      <c r="I28" s="16"/>
      <c r="J28" s="16"/>
      <c r="K28" s="16"/>
      <c r="L28" s="16"/>
      <c r="M28" s="16"/>
    </row>
    <row r="29" spans="1:21" s="10" customFormat="1" ht="25.5" customHeight="1" x14ac:dyDescent="0.25">
      <c r="A29" s="26"/>
      <c r="B29" s="26"/>
      <c r="C29" s="24" t="s">
        <v>17</v>
      </c>
      <c r="D29" s="24" t="s">
        <v>23</v>
      </c>
      <c r="E29" s="22"/>
      <c r="F29" s="24" t="s">
        <v>18</v>
      </c>
      <c r="G29" s="25" t="s">
        <v>19</v>
      </c>
      <c r="H29" s="23"/>
      <c r="I29" s="11"/>
      <c r="J29" s="13"/>
      <c r="K29" s="141"/>
      <c r="L29" s="141"/>
      <c r="M29" s="14"/>
      <c r="U29" s="10">
        <v>-1</v>
      </c>
    </row>
    <row r="30" spans="1:21" s="10" customFormat="1" ht="20.25" customHeight="1" x14ac:dyDescent="0.25">
      <c r="A30" s="156" t="s">
        <v>151</v>
      </c>
      <c r="B30" s="157"/>
      <c r="C30" s="35" t="s">
        <v>7</v>
      </c>
      <c r="D30" s="38">
        <v>12</v>
      </c>
      <c r="E30" s="11"/>
      <c r="F30" s="30"/>
      <c r="G30" s="27">
        <f>F30*1.2</f>
        <v>0</v>
      </c>
      <c r="H30" s="11"/>
      <c r="I30" s="11"/>
      <c r="J30" s="13"/>
      <c r="K30" s="20"/>
      <c r="L30" s="20"/>
      <c r="M30" s="14"/>
    </row>
    <row r="31" spans="1:21" s="10" customFormat="1" ht="20.25" customHeight="1" x14ac:dyDescent="0.25">
      <c r="A31" s="162"/>
      <c r="B31" s="148"/>
      <c r="C31" s="62" t="s">
        <v>5</v>
      </c>
      <c r="D31" s="63">
        <v>3</v>
      </c>
      <c r="E31" s="11"/>
      <c r="F31" s="64"/>
      <c r="G31" s="27">
        <f t="shared" ref="G31:G32" si="2">F31*1.2</f>
        <v>0</v>
      </c>
      <c r="H31" s="11"/>
      <c r="I31" s="11"/>
      <c r="J31" s="13"/>
      <c r="K31" s="78"/>
      <c r="L31" s="78"/>
      <c r="M31" s="14"/>
    </row>
    <row r="32" spans="1:21" s="10" customFormat="1" ht="20.25" customHeight="1" x14ac:dyDescent="0.25">
      <c r="A32" s="162"/>
      <c r="B32" s="148"/>
      <c r="C32" s="62" t="s">
        <v>9</v>
      </c>
      <c r="D32" s="63">
        <v>18</v>
      </c>
      <c r="E32" s="11"/>
      <c r="F32" s="64"/>
      <c r="G32" s="27">
        <f t="shared" si="2"/>
        <v>0</v>
      </c>
      <c r="H32" s="11"/>
      <c r="I32" s="11"/>
      <c r="J32" s="13"/>
      <c r="K32" s="72"/>
      <c r="L32" s="72"/>
      <c r="M32" s="14"/>
    </row>
    <row r="33" spans="1:21" s="10" customFormat="1" ht="20.25" customHeight="1" thickBot="1" x14ac:dyDescent="0.3">
      <c r="A33" s="158"/>
      <c r="B33" s="159"/>
      <c r="C33" s="36" t="s">
        <v>11</v>
      </c>
      <c r="D33" s="39">
        <v>71</v>
      </c>
      <c r="E33" s="11"/>
      <c r="F33" s="31"/>
      <c r="G33" s="32">
        <f t="shared" ref="G33" si="3">F33*1.2</f>
        <v>0</v>
      </c>
      <c r="H33" s="11"/>
      <c r="I33" s="11"/>
      <c r="J33" s="13"/>
      <c r="K33" s="20"/>
      <c r="L33" s="20"/>
      <c r="M33" s="14"/>
    </row>
    <row r="34" spans="1:21" ht="16.5" thickTop="1" x14ac:dyDescent="0.25">
      <c r="A34" s="160" t="s">
        <v>22</v>
      </c>
      <c r="B34" s="161"/>
      <c r="C34" s="43"/>
      <c r="D34" s="40">
        <f>SUM(D29:D33)</f>
        <v>104</v>
      </c>
      <c r="E34" s="28"/>
      <c r="F34" s="33">
        <f>SUM(F29:F33)</f>
        <v>0</v>
      </c>
      <c r="G34" s="33">
        <f>SUM(G29:G33)</f>
        <v>0</v>
      </c>
      <c r="H34" s="16"/>
      <c r="I34" s="16"/>
      <c r="J34" s="16"/>
      <c r="K34" s="16"/>
      <c r="L34" s="16"/>
      <c r="M34" s="16"/>
    </row>
    <row r="35" spans="1:21" ht="15.75" x14ac:dyDescent="0.25">
      <c r="A35" s="22"/>
      <c r="B35" s="22"/>
      <c r="C35" s="22"/>
      <c r="D35" s="37"/>
      <c r="E35" s="28"/>
      <c r="F35" s="29"/>
      <c r="G35" s="29"/>
      <c r="H35" s="16"/>
      <c r="I35" s="16"/>
      <c r="J35" s="16"/>
      <c r="K35" s="16"/>
      <c r="L35" s="16"/>
      <c r="M35" s="16"/>
    </row>
    <row r="36" spans="1:21" s="10" customFormat="1" ht="25.5" customHeight="1" x14ac:dyDescent="0.25">
      <c r="A36" s="26"/>
      <c r="B36" s="26"/>
      <c r="C36" s="24" t="s">
        <v>17</v>
      </c>
      <c r="D36" s="24" t="s">
        <v>23</v>
      </c>
      <c r="E36" s="22"/>
      <c r="F36" s="24" t="s">
        <v>18</v>
      </c>
      <c r="G36" s="25" t="s">
        <v>19</v>
      </c>
      <c r="H36" s="23"/>
      <c r="I36" s="11"/>
      <c r="J36" s="13"/>
      <c r="K36" s="141"/>
      <c r="L36" s="141"/>
      <c r="M36" s="14"/>
      <c r="U36" s="10">
        <v>-1</v>
      </c>
    </row>
    <row r="37" spans="1:21" s="10" customFormat="1" ht="20.25" customHeight="1" x14ac:dyDescent="0.25">
      <c r="A37" s="156" t="s">
        <v>152</v>
      </c>
      <c r="B37" s="157"/>
      <c r="C37" s="35" t="s">
        <v>7</v>
      </c>
      <c r="D37" s="38">
        <v>6</v>
      </c>
      <c r="E37" s="11"/>
      <c r="F37" s="30"/>
      <c r="G37" s="27">
        <f>F37*1.2</f>
        <v>0</v>
      </c>
      <c r="H37" s="11"/>
      <c r="I37" s="11"/>
      <c r="J37" s="13"/>
      <c r="K37" s="20"/>
      <c r="L37" s="20"/>
      <c r="M37" s="14"/>
    </row>
    <row r="38" spans="1:21" s="10" customFormat="1" ht="20.25" customHeight="1" x14ac:dyDescent="0.25">
      <c r="A38" s="162"/>
      <c r="B38" s="148"/>
      <c r="C38" s="62" t="s">
        <v>5</v>
      </c>
      <c r="D38" s="63">
        <v>4</v>
      </c>
      <c r="E38" s="11"/>
      <c r="F38" s="64"/>
      <c r="G38" s="27">
        <f>F38*1.2</f>
        <v>0</v>
      </c>
      <c r="H38" s="11"/>
      <c r="I38" s="11"/>
      <c r="J38" s="13"/>
      <c r="K38" s="78"/>
      <c r="L38" s="78"/>
      <c r="M38" s="14"/>
    </row>
    <row r="39" spans="1:21" s="10" customFormat="1" ht="20.25" customHeight="1" thickBot="1" x14ac:dyDescent="0.3">
      <c r="A39" s="158"/>
      <c r="B39" s="159"/>
      <c r="C39" s="36" t="s">
        <v>11</v>
      </c>
      <c r="D39" s="39">
        <v>93</v>
      </c>
      <c r="E39" s="11"/>
      <c r="F39" s="31"/>
      <c r="G39" s="32">
        <f t="shared" ref="G39" si="4">F39*1.2</f>
        <v>0</v>
      </c>
      <c r="H39" s="11"/>
      <c r="I39" s="11"/>
      <c r="J39" s="13"/>
      <c r="K39" s="20"/>
      <c r="L39" s="20"/>
      <c r="M39" s="14"/>
    </row>
    <row r="40" spans="1:21" ht="16.5" thickTop="1" x14ac:dyDescent="0.25">
      <c r="A40" s="160" t="s">
        <v>22</v>
      </c>
      <c r="B40" s="161"/>
      <c r="C40" s="43"/>
      <c r="D40" s="40">
        <f>SUM(D36:D39)</f>
        <v>103</v>
      </c>
      <c r="E40" s="28"/>
      <c r="F40" s="33">
        <f>SUM(F36:F39)</f>
        <v>0</v>
      </c>
      <c r="G40" s="33">
        <f>SUM(G36:G39)</f>
        <v>0</v>
      </c>
      <c r="H40" s="16"/>
      <c r="I40" s="16"/>
      <c r="J40" s="16"/>
      <c r="K40" s="16"/>
      <c r="L40" s="16"/>
      <c r="M40" s="16"/>
    </row>
    <row r="41" spans="1:21" ht="15.75" x14ac:dyDescent="0.25">
      <c r="A41" s="22"/>
      <c r="B41" s="22"/>
      <c r="C41" s="22"/>
      <c r="D41" s="37"/>
      <c r="E41" s="28"/>
      <c r="F41" s="29"/>
      <c r="G41" s="29"/>
      <c r="H41" s="16"/>
      <c r="I41" s="16"/>
      <c r="J41" s="16"/>
      <c r="K41" s="16"/>
      <c r="L41" s="16"/>
      <c r="M41" s="16"/>
    </row>
    <row r="42" spans="1:21" s="10" customFormat="1" ht="25.5" customHeight="1" x14ac:dyDescent="0.25">
      <c r="A42" s="26"/>
      <c r="B42" s="26"/>
      <c r="C42" s="24" t="s">
        <v>17</v>
      </c>
      <c r="D42" s="24" t="s">
        <v>23</v>
      </c>
      <c r="E42" s="22"/>
      <c r="F42" s="24" t="s">
        <v>18</v>
      </c>
      <c r="G42" s="25" t="s">
        <v>19</v>
      </c>
      <c r="H42" s="23"/>
      <c r="I42" s="11"/>
      <c r="J42" s="13"/>
      <c r="K42" s="141"/>
      <c r="L42" s="141"/>
      <c r="M42" s="14"/>
      <c r="U42" s="10">
        <v>-1</v>
      </c>
    </row>
    <row r="43" spans="1:21" s="10" customFormat="1" ht="20.25" customHeight="1" x14ac:dyDescent="0.25">
      <c r="A43" s="156" t="s">
        <v>153</v>
      </c>
      <c r="B43" s="157"/>
      <c r="C43" s="35" t="s">
        <v>7</v>
      </c>
      <c r="D43" s="38">
        <v>51.3</v>
      </c>
      <c r="E43" s="11"/>
      <c r="F43" s="30"/>
      <c r="G43" s="27">
        <f>F43*1.2</f>
        <v>0</v>
      </c>
      <c r="H43" s="11"/>
      <c r="I43" s="11"/>
      <c r="J43" s="13"/>
      <c r="K43" s="20"/>
      <c r="L43" s="20"/>
      <c r="M43" s="14"/>
    </row>
    <row r="44" spans="1:21" s="10" customFormat="1" ht="20.25" customHeight="1" thickBot="1" x14ac:dyDescent="0.3">
      <c r="A44" s="158"/>
      <c r="B44" s="159"/>
      <c r="C44" s="36" t="s">
        <v>11</v>
      </c>
      <c r="D44" s="39">
        <v>242.3</v>
      </c>
      <c r="E44" s="11"/>
      <c r="F44" s="31"/>
      <c r="G44" s="32">
        <f t="shared" ref="G44" si="5">F44*1.2</f>
        <v>0</v>
      </c>
      <c r="H44" s="11"/>
      <c r="I44" s="11"/>
      <c r="J44" s="13"/>
      <c r="K44" s="20"/>
      <c r="L44" s="20"/>
      <c r="M44" s="14"/>
    </row>
    <row r="45" spans="1:21" ht="16.5" thickTop="1" x14ac:dyDescent="0.25">
      <c r="A45" s="160" t="s">
        <v>22</v>
      </c>
      <c r="B45" s="161"/>
      <c r="C45" s="43"/>
      <c r="D45" s="40">
        <f>SUM(D42:D44)</f>
        <v>293.60000000000002</v>
      </c>
      <c r="E45" s="28"/>
      <c r="F45" s="33">
        <f>SUM(F42:F44)</f>
        <v>0</v>
      </c>
      <c r="G45" s="33">
        <f>SUM(G42:G44)</f>
        <v>0</v>
      </c>
      <c r="H45" s="16"/>
      <c r="I45" s="16"/>
      <c r="J45" s="16"/>
      <c r="K45" s="16"/>
      <c r="L45" s="16"/>
      <c r="M45" s="16"/>
    </row>
    <row r="46" spans="1:21" ht="15.75" x14ac:dyDescent="0.25">
      <c r="A46" s="22"/>
      <c r="B46" s="22"/>
      <c r="C46" s="22"/>
      <c r="D46" s="37"/>
      <c r="E46" s="28"/>
      <c r="F46" s="29"/>
      <c r="G46" s="29"/>
      <c r="H46" s="16"/>
      <c r="I46" s="16"/>
      <c r="J46" s="16"/>
      <c r="K46" s="16"/>
      <c r="L46" s="16"/>
      <c r="M46" s="16"/>
    </row>
    <row r="47" spans="1:21" s="10" customFormat="1" ht="25.5" customHeight="1" x14ac:dyDescent="0.25">
      <c r="A47" s="26"/>
      <c r="B47" s="26"/>
      <c r="C47" s="24" t="s">
        <v>17</v>
      </c>
      <c r="D47" s="24" t="s">
        <v>23</v>
      </c>
      <c r="E47" s="22"/>
      <c r="F47" s="24" t="s">
        <v>18</v>
      </c>
      <c r="G47" s="25" t="s">
        <v>19</v>
      </c>
      <c r="H47" s="23"/>
      <c r="I47" s="11"/>
      <c r="J47" s="13"/>
      <c r="K47" s="141"/>
      <c r="L47" s="141"/>
      <c r="M47" s="14"/>
      <c r="U47" s="10">
        <v>-1</v>
      </c>
    </row>
    <row r="48" spans="1:21" s="10" customFormat="1" ht="20.25" customHeight="1" x14ac:dyDescent="0.25">
      <c r="A48" s="156" t="s">
        <v>154</v>
      </c>
      <c r="B48" s="157"/>
      <c r="C48" s="35" t="s">
        <v>7</v>
      </c>
      <c r="D48" s="38">
        <v>7</v>
      </c>
      <c r="E48" s="11"/>
      <c r="F48" s="30"/>
      <c r="G48" s="27">
        <f>F48*1.2</f>
        <v>0</v>
      </c>
      <c r="H48" s="11"/>
      <c r="I48" s="11"/>
      <c r="J48" s="13"/>
      <c r="K48" s="20"/>
      <c r="L48" s="20"/>
      <c r="M48" s="14"/>
    </row>
    <row r="49" spans="1:21" s="10" customFormat="1" ht="20.25" customHeight="1" x14ac:dyDescent="0.25">
      <c r="A49" s="162"/>
      <c r="B49" s="148"/>
      <c r="C49" s="62" t="s">
        <v>9</v>
      </c>
      <c r="D49" s="63">
        <v>38</v>
      </c>
      <c r="E49" s="11"/>
      <c r="F49" s="64"/>
      <c r="G49" s="27">
        <f t="shared" ref="G49:G51" si="6">F49*1.2</f>
        <v>0</v>
      </c>
      <c r="H49" s="11"/>
      <c r="I49" s="11"/>
      <c r="J49" s="13"/>
      <c r="K49" s="72"/>
      <c r="L49" s="72"/>
      <c r="M49" s="14"/>
    </row>
    <row r="50" spans="1:21" s="10" customFormat="1" ht="20.25" customHeight="1" x14ac:dyDescent="0.25">
      <c r="A50" s="162"/>
      <c r="B50" s="148"/>
      <c r="C50" s="62" t="s">
        <v>5</v>
      </c>
      <c r="D50" s="63">
        <v>10</v>
      </c>
      <c r="E50" s="11"/>
      <c r="F50" s="64"/>
      <c r="G50" s="27">
        <f t="shared" si="6"/>
        <v>0</v>
      </c>
      <c r="H50" s="11"/>
      <c r="I50" s="11"/>
      <c r="J50" s="13"/>
      <c r="K50" s="72"/>
      <c r="L50" s="72"/>
      <c r="M50" s="14"/>
    </row>
    <row r="51" spans="1:21" s="10" customFormat="1" ht="20.25" customHeight="1" x14ac:dyDescent="0.25">
      <c r="A51" s="162"/>
      <c r="B51" s="148"/>
      <c r="C51" s="62" t="s">
        <v>77</v>
      </c>
      <c r="D51" s="63">
        <v>80</v>
      </c>
      <c r="E51" s="11"/>
      <c r="F51" s="64"/>
      <c r="G51" s="27">
        <f t="shared" si="6"/>
        <v>0</v>
      </c>
      <c r="H51" s="11"/>
      <c r="I51" s="11"/>
      <c r="J51" s="13"/>
      <c r="K51" s="78"/>
      <c r="L51" s="78"/>
      <c r="M51" s="14"/>
    </row>
    <row r="52" spans="1:21" s="10" customFormat="1" ht="20.25" customHeight="1" thickBot="1" x14ac:dyDescent="0.3">
      <c r="A52" s="158"/>
      <c r="B52" s="159"/>
      <c r="C52" s="36" t="s">
        <v>11</v>
      </c>
      <c r="D52" s="39">
        <v>180</v>
      </c>
      <c r="E52" s="11"/>
      <c r="F52" s="31"/>
      <c r="G52" s="32">
        <f t="shared" ref="G52" si="7">F52*1.2</f>
        <v>0</v>
      </c>
      <c r="H52" s="11"/>
      <c r="I52" s="11"/>
      <c r="J52" s="13"/>
      <c r="K52" s="20"/>
      <c r="L52" s="20"/>
      <c r="M52" s="14"/>
    </row>
    <row r="53" spans="1:21" ht="16.5" thickTop="1" x14ac:dyDescent="0.25">
      <c r="A53" s="160" t="s">
        <v>22</v>
      </c>
      <c r="B53" s="161"/>
      <c r="C53" s="43"/>
      <c r="D53" s="40">
        <f>SUM(D47:D52)</f>
        <v>315</v>
      </c>
      <c r="E53" s="28"/>
      <c r="F53" s="33">
        <f>SUM(F47:F52)</f>
        <v>0</v>
      </c>
      <c r="G53" s="33">
        <f>SUM(G47:G52)</f>
        <v>0</v>
      </c>
      <c r="H53" s="16"/>
      <c r="I53" s="16"/>
      <c r="J53" s="16"/>
      <c r="K53" s="16"/>
      <c r="L53" s="16"/>
      <c r="M53" s="16"/>
    </row>
    <row r="54" spans="1:21" x14ac:dyDescent="0.25">
      <c r="A54" s="15"/>
      <c r="B54" s="15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</row>
    <row r="55" spans="1:21" s="10" customFormat="1" ht="25.5" customHeight="1" x14ac:dyDescent="0.25">
      <c r="A55" s="26"/>
      <c r="B55" s="26"/>
      <c r="C55" s="24" t="s">
        <v>17</v>
      </c>
      <c r="D55" s="24" t="s">
        <v>23</v>
      </c>
      <c r="E55" s="22"/>
      <c r="F55" s="24" t="s">
        <v>18</v>
      </c>
      <c r="G55" s="25" t="s">
        <v>19</v>
      </c>
      <c r="H55" s="23"/>
      <c r="I55" s="11"/>
      <c r="J55" s="13"/>
      <c r="K55" s="141"/>
      <c r="L55" s="141"/>
      <c r="M55" s="14"/>
      <c r="U55" s="10">
        <v>-1</v>
      </c>
    </row>
    <row r="56" spans="1:21" s="10" customFormat="1" ht="20.25" customHeight="1" x14ac:dyDescent="0.25">
      <c r="A56" s="156" t="s">
        <v>155</v>
      </c>
      <c r="B56" s="157"/>
      <c r="C56" s="35" t="s">
        <v>7</v>
      </c>
      <c r="D56" s="38">
        <v>15</v>
      </c>
      <c r="E56" s="11"/>
      <c r="F56" s="30"/>
      <c r="G56" s="27">
        <f>F56*1.2</f>
        <v>0</v>
      </c>
      <c r="H56" s="11"/>
      <c r="I56" s="11"/>
      <c r="J56" s="13"/>
      <c r="K56" s="20"/>
      <c r="L56" s="20"/>
      <c r="M56" s="14"/>
    </row>
    <row r="57" spans="1:21" s="10" customFormat="1" ht="20.25" customHeight="1" x14ac:dyDescent="0.25">
      <c r="A57" s="162"/>
      <c r="B57" s="148"/>
      <c r="C57" s="62" t="s">
        <v>3</v>
      </c>
      <c r="D57" s="63">
        <v>59</v>
      </c>
      <c r="E57" s="11"/>
      <c r="F57" s="64"/>
      <c r="G57" s="27">
        <f>F57*1.2</f>
        <v>0</v>
      </c>
      <c r="H57" s="11"/>
      <c r="I57" s="11"/>
      <c r="J57" s="13"/>
      <c r="K57" s="61"/>
      <c r="L57" s="61"/>
      <c r="M57" s="14"/>
    </row>
    <row r="58" spans="1:21" s="10" customFormat="1" ht="20.25" customHeight="1" thickBot="1" x14ac:dyDescent="0.3">
      <c r="A58" s="158"/>
      <c r="B58" s="159"/>
      <c r="C58" s="36" t="s">
        <v>11</v>
      </c>
      <c r="D58" s="39">
        <v>41</v>
      </c>
      <c r="E58" s="11"/>
      <c r="F58" s="31"/>
      <c r="G58" s="32">
        <f t="shared" ref="G58" si="8">F58*1.2</f>
        <v>0</v>
      </c>
      <c r="H58" s="11"/>
      <c r="I58" s="11"/>
      <c r="J58" s="13"/>
      <c r="K58" s="20"/>
      <c r="L58" s="20"/>
      <c r="M58" s="14"/>
    </row>
    <row r="59" spans="1:21" ht="16.5" thickTop="1" x14ac:dyDescent="0.25">
      <c r="A59" s="160" t="s">
        <v>22</v>
      </c>
      <c r="B59" s="161"/>
      <c r="C59" s="43"/>
      <c r="D59" s="40">
        <f>SUM(D55:D58)</f>
        <v>115</v>
      </c>
      <c r="E59" s="28"/>
      <c r="F59" s="33">
        <f>SUM(F55:F58)</f>
        <v>0</v>
      </c>
      <c r="G59" s="33">
        <f>SUM(G55:G58)</f>
        <v>0</v>
      </c>
      <c r="H59" s="16"/>
      <c r="I59" s="16"/>
      <c r="J59" s="16"/>
      <c r="K59" s="16"/>
      <c r="L59" s="16"/>
      <c r="M59" s="16"/>
    </row>
    <row r="60" spans="1:21" s="10" customFormat="1" x14ac:dyDescent="0.25">
      <c r="C60" s="11"/>
      <c r="D60" s="11"/>
      <c r="E60" s="11"/>
      <c r="F60" s="12"/>
      <c r="G60" s="11"/>
      <c r="H60" s="11"/>
      <c r="I60" s="11"/>
      <c r="J60" s="13"/>
      <c r="K60" s="141"/>
      <c r="L60" s="141"/>
      <c r="M60" s="15"/>
      <c r="N60" s="15"/>
    </row>
    <row r="61" spans="1:21" s="10" customFormat="1" ht="25.5" customHeight="1" x14ac:dyDescent="0.25">
      <c r="A61" s="26"/>
      <c r="B61" s="26"/>
      <c r="C61" s="24" t="s">
        <v>17</v>
      </c>
      <c r="D61" s="24" t="s">
        <v>23</v>
      </c>
      <c r="E61" s="22"/>
      <c r="F61" s="24" t="s">
        <v>18</v>
      </c>
      <c r="G61" s="25" t="s">
        <v>19</v>
      </c>
      <c r="H61" s="23"/>
      <c r="I61" s="11"/>
      <c r="J61" s="13"/>
      <c r="K61" s="141"/>
      <c r="L61" s="141"/>
      <c r="M61" s="14"/>
      <c r="U61" s="10">
        <v>-1</v>
      </c>
    </row>
    <row r="62" spans="1:21" s="10" customFormat="1" ht="20.25" customHeight="1" x14ac:dyDescent="0.25">
      <c r="A62" s="156" t="s">
        <v>158</v>
      </c>
      <c r="B62" s="157"/>
      <c r="C62" s="35" t="s">
        <v>7</v>
      </c>
      <c r="D62" s="35">
        <v>22</v>
      </c>
      <c r="E62" s="11"/>
      <c r="F62" s="30"/>
      <c r="G62" s="27">
        <f>F62*1.2</f>
        <v>0</v>
      </c>
      <c r="H62" s="11"/>
      <c r="I62" s="11"/>
      <c r="J62" s="13"/>
      <c r="K62" s="20"/>
      <c r="L62" s="20"/>
      <c r="M62" s="14"/>
    </row>
    <row r="63" spans="1:21" s="10" customFormat="1" ht="20.25" customHeight="1" x14ac:dyDescent="0.25">
      <c r="A63" s="162"/>
      <c r="B63" s="148"/>
      <c r="C63" s="62" t="s">
        <v>9</v>
      </c>
      <c r="D63" s="62">
        <v>259</v>
      </c>
      <c r="E63" s="11"/>
      <c r="F63" s="64"/>
      <c r="G63" s="27">
        <f>F63*1.2</f>
        <v>0</v>
      </c>
      <c r="H63" s="11"/>
      <c r="I63" s="11"/>
      <c r="J63" s="13"/>
      <c r="K63" s="72"/>
      <c r="L63" s="72"/>
      <c r="M63" s="14"/>
    </row>
    <row r="64" spans="1:21" s="10" customFormat="1" ht="20.25" customHeight="1" thickBot="1" x14ac:dyDescent="0.3">
      <c r="A64" s="158"/>
      <c r="B64" s="159"/>
      <c r="C64" s="36" t="s">
        <v>11</v>
      </c>
      <c r="D64" s="36">
        <v>81</v>
      </c>
      <c r="E64" s="11"/>
      <c r="F64" s="31"/>
      <c r="G64" s="32">
        <f t="shared" ref="G64" si="9">F64*1.2</f>
        <v>0</v>
      </c>
      <c r="H64" s="11"/>
      <c r="I64" s="11"/>
      <c r="J64" s="13"/>
      <c r="K64" s="20"/>
      <c r="L64" s="20"/>
      <c r="M64" s="14"/>
    </row>
    <row r="65" spans="1:21" ht="16.5" thickTop="1" x14ac:dyDescent="0.25">
      <c r="A65" s="160" t="s">
        <v>22</v>
      </c>
      <c r="B65" s="161"/>
      <c r="C65" s="43"/>
      <c r="D65" s="34">
        <f>SUM(D61:D64)</f>
        <v>362</v>
      </c>
      <c r="E65" s="28"/>
      <c r="F65" s="33">
        <f>SUM(F61:F64)</f>
        <v>0</v>
      </c>
      <c r="G65" s="33">
        <f>SUM(G61:G64)</f>
        <v>0</v>
      </c>
      <c r="H65" s="16"/>
      <c r="I65" s="16"/>
      <c r="J65" s="16"/>
      <c r="K65" s="16"/>
      <c r="L65" s="16"/>
      <c r="M65" s="16"/>
    </row>
    <row r="66" spans="1:21" x14ac:dyDescent="0.25"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5"/>
      <c r="N66" s="15"/>
    </row>
    <row r="67" spans="1:21" s="10" customFormat="1" ht="25.5" customHeight="1" x14ac:dyDescent="0.25">
      <c r="A67" s="26"/>
      <c r="B67" s="26"/>
      <c r="C67" s="24" t="s">
        <v>17</v>
      </c>
      <c r="D67" s="24" t="s">
        <v>23</v>
      </c>
      <c r="E67" s="22"/>
      <c r="F67" s="24" t="s">
        <v>18</v>
      </c>
      <c r="G67" s="25" t="s">
        <v>19</v>
      </c>
      <c r="H67" s="23"/>
      <c r="I67" s="11"/>
      <c r="J67" s="13"/>
      <c r="K67" s="141"/>
      <c r="L67" s="141"/>
      <c r="M67" s="14"/>
      <c r="U67" s="10">
        <v>-1</v>
      </c>
    </row>
    <row r="68" spans="1:21" s="10" customFormat="1" ht="20.25" customHeight="1" x14ac:dyDescent="0.25">
      <c r="A68" s="156" t="s">
        <v>156</v>
      </c>
      <c r="B68" s="157"/>
      <c r="C68" s="35" t="s">
        <v>7</v>
      </c>
      <c r="D68" s="35">
        <v>126</v>
      </c>
      <c r="E68" s="11"/>
      <c r="F68" s="30"/>
      <c r="G68" s="27">
        <f>F68*1.2</f>
        <v>0</v>
      </c>
      <c r="H68" s="11"/>
      <c r="I68" s="11"/>
      <c r="J68" s="13"/>
      <c r="K68" s="20"/>
      <c r="L68" s="20"/>
      <c r="M68" s="14"/>
    </row>
    <row r="69" spans="1:21" s="10" customFormat="1" ht="20.25" customHeight="1" x14ac:dyDescent="0.25">
      <c r="A69" s="162"/>
      <c r="B69" s="148"/>
      <c r="C69" s="62" t="s">
        <v>9</v>
      </c>
      <c r="D69" s="62">
        <v>621</v>
      </c>
      <c r="E69" s="11"/>
      <c r="F69" s="64"/>
      <c r="G69" s="27">
        <f t="shared" ref="G69:G70" si="10">F69*1.2</f>
        <v>0</v>
      </c>
      <c r="H69" s="11"/>
      <c r="I69" s="11"/>
      <c r="J69" s="13"/>
      <c r="K69" s="72"/>
      <c r="L69" s="72"/>
      <c r="M69" s="14"/>
    </row>
    <row r="70" spans="1:21" s="10" customFormat="1" ht="20.25" customHeight="1" x14ac:dyDescent="0.25">
      <c r="A70" s="162"/>
      <c r="B70" s="148"/>
      <c r="C70" s="62" t="s">
        <v>5</v>
      </c>
      <c r="D70" s="62">
        <v>8.6199999999999992</v>
      </c>
      <c r="E70" s="11"/>
      <c r="F70" s="64"/>
      <c r="G70" s="27">
        <f t="shared" si="10"/>
        <v>0</v>
      </c>
      <c r="H70" s="11"/>
      <c r="I70" s="11"/>
      <c r="J70" s="13"/>
      <c r="K70" s="72"/>
      <c r="L70" s="72"/>
      <c r="M70" s="14"/>
    </row>
    <row r="71" spans="1:21" s="10" customFormat="1" ht="20.25" customHeight="1" thickBot="1" x14ac:dyDescent="0.3">
      <c r="A71" s="158"/>
      <c r="B71" s="159"/>
      <c r="C71" s="36" t="s">
        <v>11</v>
      </c>
      <c r="D71" s="39">
        <v>1473.18</v>
      </c>
      <c r="E71" s="11"/>
      <c r="F71" s="31"/>
      <c r="G71" s="32">
        <f t="shared" ref="G71" si="11">F71*1.2</f>
        <v>0</v>
      </c>
      <c r="H71" s="11"/>
      <c r="I71" s="11"/>
      <c r="J71" s="13"/>
      <c r="K71" s="20"/>
      <c r="L71" s="20"/>
      <c r="M71" s="14"/>
    </row>
    <row r="72" spans="1:21" ht="16.5" thickTop="1" x14ac:dyDescent="0.25">
      <c r="A72" s="160" t="s">
        <v>22</v>
      </c>
      <c r="B72" s="161"/>
      <c r="C72" s="43"/>
      <c r="D72" s="40">
        <f>SUM(D67:D71)</f>
        <v>2228.8000000000002</v>
      </c>
      <c r="E72" s="28"/>
      <c r="F72" s="33">
        <f>SUM(F67:F71)</f>
        <v>0</v>
      </c>
      <c r="G72" s="33">
        <f>SUM(G67:G71)</f>
        <v>0</v>
      </c>
      <c r="H72" s="16"/>
      <c r="I72" s="16"/>
      <c r="J72" s="16"/>
      <c r="K72" s="16"/>
      <c r="L72" s="16"/>
      <c r="M72" s="16"/>
    </row>
    <row r="74" spans="1:21" s="10" customFormat="1" ht="25.5" customHeight="1" x14ac:dyDescent="0.25">
      <c r="A74" s="26"/>
      <c r="B74" s="26"/>
      <c r="C74" s="24" t="s">
        <v>17</v>
      </c>
      <c r="D74" s="24" t="s">
        <v>23</v>
      </c>
      <c r="E74" s="22"/>
      <c r="F74" s="24" t="s">
        <v>18</v>
      </c>
      <c r="G74" s="25" t="s">
        <v>19</v>
      </c>
      <c r="H74" s="23"/>
      <c r="I74" s="11"/>
      <c r="J74" s="13"/>
      <c r="K74" s="141"/>
      <c r="L74" s="141"/>
      <c r="M74" s="14"/>
      <c r="U74" s="10">
        <v>-1</v>
      </c>
    </row>
    <row r="75" spans="1:21" s="10" customFormat="1" ht="20.25" customHeight="1" x14ac:dyDescent="0.25">
      <c r="A75" s="156" t="s">
        <v>157</v>
      </c>
      <c r="B75" s="157"/>
      <c r="C75" s="35" t="s">
        <v>7</v>
      </c>
      <c r="D75" s="38">
        <v>30.84</v>
      </c>
      <c r="E75" s="11"/>
      <c r="F75" s="30"/>
      <c r="G75" s="27">
        <f>F75*1.2</f>
        <v>0</v>
      </c>
      <c r="H75" s="11"/>
      <c r="I75" s="11"/>
      <c r="J75" s="13"/>
      <c r="K75" s="20"/>
      <c r="L75" s="20"/>
      <c r="M75" s="14"/>
    </row>
    <row r="76" spans="1:21" s="10" customFormat="1" ht="20.25" customHeight="1" x14ac:dyDescent="0.25">
      <c r="A76" s="162"/>
      <c r="B76" s="148"/>
      <c r="C76" s="62" t="s">
        <v>9</v>
      </c>
      <c r="D76" s="63">
        <v>41</v>
      </c>
      <c r="E76" s="11"/>
      <c r="F76" s="64"/>
      <c r="G76" s="27">
        <f>F76*1.2</f>
        <v>0</v>
      </c>
      <c r="H76" s="11"/>
      <c r="I76" s="11"/>
      <c r="J76" s="13"/>
      <c r="K76" s="72"/>
      <c r="L76" s="72"/>
      <c r="M76" s="14"/>
    </row>
    <row r="77" spans="1:21" s="10" customFormat="1" ht="20.25" customHeight="1" thickBot="1" x14ac:dyDescent="0.3">
      <c r="A77" s="162"/>
      <c r="B77" s="148"/>
      <c r="C77" s="36" t="s">
        <v>11</v>
      </c>
      <c r="D77" s="39">
        <v>360.05</v>
      </c>
      <c r="E77" s="11"/>
      <c r="F77" s="31"/>
      <c r="G77" s="32">
        <f t="shared" ref="G77" si="12">F77*1.2</f>
        <v>0</v>
      </c>
      <c r="H77" s="11"/>
      <c r="I77" s="11"/>
      <c r="J77" s="13"/>
      <c r="K77" s="20"/>
      <c r="L77" s="20"/>
      <c r="M77" s="14"/>
    </row>
    <row r="78" spans="1:21" ht="16.5" thickTop="1" x14ac:dyDescent="0.25">
      <c r="A78" s="160" t="s">
        <v>22</v>
      </c>
      <c r="B78" s="161"/>
      <c r="C78" s="43"/>
      <c r="D78" s="40">
        <f>SUM(D74:D77)</f>
        <v>431.89</v>
      </c>
      <c r="E78" s="28"/>
      <c r="F78" s="33">
        <f>SUM(F74:F77)</f>
        <v>0</v>
      </c>
      <c r="G78" s="33">
        <f>SUM(G74:G77)</f>
        <v>0</v>
      </c>
      <c r="H78" s="16"/>
      <c r="I78" s="16"/>
      <c r="J78" s="16"/>
      <c r="K78" s="16"/>
      <c r="L78" s="16"/>
      <c r="M78" s="16"/>
    </row>
    <row r="81" spans="1:7" ht="31.5" x14ac:dyDescent="0.25">
      <c r="A81" s="26"/>
      <c r="B81" s="26"/>
      <c r="C81" s="24" t="s">
        <v>17</v>
      </c>
      <c r="D81" s="24" t="s">
        <v>23</v>
      </c>
      <c r="E81" s="22"/>
      <c r="F81" s="24" t="s">
        <v>18</v>
      </c>
      <c r="G81" s="25" t="s">
        <v>19</v>
      </c>
    </row>
    <row r="82" spans="1:7" ht="15.75" x14ac:dyDescent="0.25">
      <c r="A82" s="156" t="s">
        <v>159</v>
      </c>
      <c r="B82" s="157"/>
      <c r="C82" s="35" t="s">
        <v>7</v>
      </c>
      <c r="D82" s="38">
        <v>5.87</v>
      </c>
      <c r="E82" s="11"/>
      <c r="F82" s="30"/>
      <c r="G82" s="27">
        <f>F82*1.2</f>
        <v>0</v>
      </c>
    </row>
    <row r="83" spans="1:7" ht="16.5" thickBot="1" x14ac:dyDescent="0.3">
      <c r="A83" s="71"/>
      <c r="B83" s="109"/>
      <c r="C83" s="94" t="s">
        <v>9</v>
      </c>
      <c r="D83" s="93">
        <v>122.21</v>
      </c>
      <c r="E83" s="11"/>
      <c r="F83" s="31"/>
      <c r="G83" s="32"/>
    </row>
    <row r="84" spans="1:7" ht="16.5" thickTop="1" x14ac:dyDescent="0.25">
      <c r="A84" s="160" t="s">
        <v>22</v>
      </c>
      <c r="B84" s="161"/>
      <c r="C84" s="43"/>
      <c r="D84" s="40">
        <f>SUM(D81:D83)</f>
        <v>128.07999999999998</v>
      </c>
      <c r="E84" s="28"/>
      <c r="F84" s="33">
        <f>SUM(F81:F83)</f>
        <v>0</v>
      </c>
      <c r="G84" s="33">
        <f>SUM(G81:G83)</f>
        <v>0</v>
      </c>
    </row>
    <row r="88" spans="1:7" ht="31.5" x14ac:dyDescent="0.25">
      <c r="A88" s="26"/>
      <c r="B88" s="26"/>
      <c r="C88" s="24" t="s">
        <v>17</v>
      </c>
      <c r="D88" s="24" t="s">
        <v>23</v>
      </c>
      <c r="E88" s="22"/>
      <c r="F88" s="24" t="s">
        <v>18</v>
      </c>
      <c r="G88" s="25" t="s">
        <v>19</v>
      </c>
    </row>
    <row r="89" spans="1:7" x14ac:dyDescent="0.25">
      <c r="A89" s="156" t="s">
        <v>160</v>
      </c>
      <c r="B89" s="157"/>
      <c r="C89" s="35" t="s">
        <v>7</v>
      </c>
      <c r="D89" s="38">
        <v>11.16</v>
      </c>
      <c r="E89" s="11"/>
      <c r="F89" s="30"/>
      <c r="G89" s="27">
        <f>F89*1.2</f>
        <v>0</v>
      </c>
    </row>
    <row r="90" spans="1:7" ht="13.5" thickBot="1" x14ac:dyDescent="0.3">
      <c r="A90" s="158"/>
      <c r="B90" s="159"/>
      <c r="C90" s="36" t="s">
        <v>9</v>
      </c>
      <c r="D90" s="39">
        <v>882.45</v>
      </c>
      <c r="E90" s="11"/>
      <c r="F90" s="31"/>
      <c r="G90" s="32">
        <f t="shared" ref="G90" si="13">F90*1.2</f>
        <v>0</v>
      </c>
    </row>
    <row r="91" spans="1:7" ht="16.5" thickTop="1" x14ac:dyDescent="0.25">
      <c r="A91" s="160" t="s">
        <v>22</v>
      </c>
      <c r="B91" s="161"/>
      <c r="C91" s="43"/>
      <c r="D91" s="40">
        <f>SUM(D88:D90)</f>
        <v>893.61</v>
      </c>
      <c r="E91" s="28"/>
      <c r="F91" s="33">
        <f>SUM(F88:F90)</f>
        <v>0</v>
      </c>
      <c r="G91" s="33">
        <f>SUM(G88:G90)</f>
        <v>0</v>
      </c>
    </row>
  </sheetData>
  <mergeCells count="37">
    <mergeCell ref="A68:B71"/>
    <mergeCell ref="A72:B72"/>
    <mergeCell ref="A91:B91"/>
    <mergeCell ref="A82:B82"/>
    <mergeCell ref="A84:B84"/>
    <mergeCell ref="A89:B90"/>
    <mergeCell ref="A75:B77"/>
    <mergeCell ref="A78:B78"/>
    <mergeCell ref="K74:L74"/>
    <mergeCell ref="K61:L61"/>
    <mergeCell ref="A40:B40"/>
    <mergeCell ref="K42:L42"/>
    <mergeCell ref="A43:B44"/>
    <mergeCell ref="A45:B45"/>
    <mergeCell ref="K47:L47"/>
    <mergeCell ref="A48:B52"/>
    <mergeCell ref="A53:B53"/>
    <mergeCell ref="K55:L55"/>
    <mergeCell ref="A56:B58"/>
    <mergeCell ref="A59:B59"/>
    <mergeCell ref="K60:L60"/>
    <mergeCell ref="A62:B64"/>
    <mergeCell ref="A65:B65"/>
    <mergeCell ref="K67:L67"/>
    <mergeCell ref="K20:L20"/>
    <mergeCell ref="A21:B26"/>
    <mergeCell ref="A37:B39"/>
    <mergeCell ref="A2:G2"/>
    <mergeCell ref="A3:G3"/>
    <mergeCell ref="A7:G7"/>
    <mergeCell ref="A8:G8"/>
    <mergeCell ref="A27:B27"/>
    <mergeCell ref="K29:L29"/>
    <mergeCell ref="A30:B33"/>
    <mergeCell ref="A34:B34"/>
    <mergeCell ref="K36:L36"/>
    <mergeCell ref="D12:D18"/>
  </mergeCells>
  <pageMargins left="0.25" right="0.25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11</vt:i4>
      </vt:variant>
    </vt:vector>
  </HeadingPairs>
  <TitlesOfParts>
    <vt:vector size="11" baseType="lpstr">
      <vt:lpstr>BPU FORF GLOBAL</vt:lpstr>
      <vt:lpstr>BPU 4RHFS</vt:lpstr>
      <vt:lpstr>BPU CAST</vt:lpstr>
      <vt:lpstr>BPU CTA</vt:lpstr>
      <vt:lpstr>BPU 5RHC</vt:lpstr>
      <vt:lpstr>BPU DEALAT</vt:lpstr>
      <vt:lpstr>BPU ETAP</vt:lpstr>
      <vt:lpstr>BPU SIMU</vt:lpstr>
      <vt:lpstr>BPU BERNADOTTE</vt:lpstr>
      <vt:lpstr>BPU DGA</vt:lpstr>
      <vt:lpstr>BPU SENTINELLE ETAP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CAZEAUDUMEC Eloïse ADJ</dc:creator>
  <cp:lastModifiedBy>TOLEDO-GASCON Aurelie ADJT ADM AE</cp:lastModifiedBy>
  <cp:lastPrinted>2024-08-28T12:17:36Z</cp:lastPrinted>
  <dcterms:created xsi:type="dcterms:W3CDTF">2024-08-21T09:05:28Z</dcterms:created>
  <dcterms:modified xsi:type="dcterms:W3CDTF">2025-04-15T10:11:55Z</dcterms:modified>
</cp:coreProperties>
</file>