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iener35-my.sharepoint.com/personal/nferrari_pi-ener_fr/Documents/BUREAU TRAVAIL/1-PI ENER/CH QUIMPER/"/>
    </mc:Choice>
  </mc:AlternateContent>
  <xr:revisionPtr revIDLastSave="3" documentId="8_{C056DBDC-4C08-4B76-A475-8B5CBFD5B4A9}" xr6:coauthVersionLast="47" xr6:coauthVersionMax="47" xr10:uidLastSave="{41A040E0-6FD2-4D63-B3E8-CAF82CEF1E39}"/>
  <bookViews>
    <workbookView xWindow="-60" yWindow="-16320" windowWidth="29040" windowHeight="15720" xr2:uid="{4A509CA1-B35E-44E2-AB95-2B772A5440BA}"/>
  </bookViews>
  <sheets>
    <sheet name="INTERNAT" sheetId="2" r:id="rId1"/>
    <sheet name="USN" sheetId="3" r:id="rId2"/>
    <sheet name="MMS" sheetId="4" r:id="rId3"/>
    <sheet name="ADMINISTRATION" sheetId="1" r:id="rId4"/>
    <sheet name="FONTENOY-2" sheetId="7" r:id="rId5"/>
    <sheet name="ETAGE TECHNIQUE" sheetId="9" r:id="rId6"/>
    <sheet name="FONTENOY-1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3" i="4" l="1"/>
  <c r="C31" i="4"/>
  <c r="C50" i="4"/>
  <c r="C49" i="4"/>
  <c r="C48" i="4"/>
  <c r="C47" i="4"/>
  <c r="C46" i="4"/>
  <c r="C45" i="4"/>
  <c r="C44" i="4"/>
  <c r="C41" i="4"/>
  <c r="C40" i="4"/>
  <c r="C39" i="4"/>
  <c r="C38" i="4"/>
  <c r="C37" i="4"/>
  <c r="C36" i="4"/>
  <c r="C35" i="4"/>
  <c r="C34" i="4"/>
  <c r="C33" i="4"/>
  <c r="C32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D53" i="3" s="1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D53" i="9"/>
  <c r="R11" i="9"/>
  <c r="I11" i="9"/>
  <c r="J54" i="8" l="1"/>
  <c r="J53" i="8"/>
  <c r="J52" i="8"/>
  <c r="J51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D54" i="8"/>
  <c r="D49" i="8"/>
  <c r="E49" i="8" s="1"/>
  <c r="F49" i="8" s="1"/>
  <c r="G49" i="8" s="1"/>
  <c r="C49" i="8"/>
  <c r="V54" i="9"/>
  <c r="V53" i="9"/>
  <c r="V52" i="9"/>
  <c r="D54" i="9"/>
  <c r="V49" i="9"/>
  <c r="V48" i="9"/>
  <c r="V47" i="9"/>
  <c r="V46" i="9"/>
  <c r="V45" i="9"/>
  <c r="V44" i="9"/>
  <c r="V43" i="9"/>
  <c r="V42" i="9"/>
  <c r="V41" i="9"/>
  <c r="V40" i="9"/>
  <c r="V39" i="9"/>
  <c r="V38" i="9"/>
  <c r="V37" i="9"/>
  <c r="V36" i="9"/>
  <c r="V35" i="9"/>
  <c r="V34" i="9"/>
  <c r="V33" i="9"/>
  <c r="V32" i="9"/>
  <c r="V31" i="9"/>
  <c r="V30" i="9"/>
  <c r="V29" i="9"/>
  <c r="V28" i="9"/>
  <c r="V27" i="9"/>
  <c r="V26" i="9"/>
  <c r="V25" i="9"/>
  <c r="V24" i="9"/>
  <c r="V23" i="9"/>
  <c r="V22" i="9"/>
  <c r="V21" i="9"/>
  <c r="V20" i="9"/>
  <c r="V19" i="9"/>
  <c r="V18" i="9"/>
  <c r="V17" i="9"/>
  <c r="V16" i="9"/>
  <c r="V15" i="9"/>
  <c r="V14" i="9"/>
  <c r="V13" i="9"/>
  <c r="V12" i="9"/>
  <c r="V9" i="9"/>
  <c r="V8" i="9"/>
  <c r="V7" i="9"/>
  <c r="V6" i="9"/>
  <c r="V5" i="9"/>
  <c r="P49" i="9"/>
  <c r="Q49" i="9" s="1"/>
  <c r="K49" i="9"/>
  <c r="J49" i="9"/>
  <c r="I49" i="9"/>
  <c r="R49" i="9" s="1"/>
  <c r="S49" i="9" s="1"/>
  <c r="H49" i="9"/>
  <c r="G49" i="9"/>
  <c r="N49" i="9" s="1"/>
  <c r="O49" i="9" s="1"/>
  <c r="F49" i="9"/>
  <c r="L49" i="9" s="1"/>
  <c r="D50" i="4"/>
  <c r="E50" i="4" s="1"/>
  <c r="D54" i="3"/>
  <c r="D49" i="3"/>
  <c r="E49" i="3" s="1"/>
  <c r="J42" i="4"/>
  <c r="J33" i="4"/>
  <c r="J30" i="4"/>
  <c r="J10" i="4"/>
  <c r="J3" i="4"/>
  <c r="J3" i="3"/>
  <c r="J3" i="2"/>
  <c r="D54" i="2"/>
  <c r="D49" i="2"/>
  <c r="E49" i="2" s="1"/>
  <c r="G49" i="2" s="1"/>
  <c r="J49" i="2" s="1"/>
  <c r="R48" i="9"/>
  <c r="R47" i="9"/>
  <c r="R46" i="9"/>
  <c r="R45" i="9"/>
  <c r="R44" i="9"/>
  <c r="R43" i="9"/>
  <c r="R42" i="9"/>
  <c r="R41" i="9"/>
  <c r="R40" i="9"/>
  <c r="R39" i="9"/>
  <c r="R38" i="9"/>
  <c r="R37" i="9"/>
  <c r="R36" i="9"/>
  <c r="R35" i="9"/>
  <c r="R34" i="9"/>
  <c r="R33" i="9"/>
  <c r="R32" i="9"/>
  <c r="R31" i="9"/>
  <c r="R30" i="9"/>
  <c r="R29" i="9"/>
  <c r="R28" i="9"/>
  <c r="R27" i="9"/>
  <c r="R26" i="9"/>
  <c r="R25" i="9"/>
  <c r="R24" i="9"/>
  <c r="R23" i="9"/>
  <c r="R22" i="9"/>
  <c r="R21" i="9"/>
  <c r="R20" i="9"/>
  <c r="R19" i="9"/>
  <c r="R18" i="9"/>
  <c r="R17" i="9"/>
  <c r="R16" i="9"/>
  <c r="R15" i="9"/>
  <c r="S15" i="9" s="1"/>
  <c r="R14" i="9"/>
  <c r="R13" i="9"/>
  <c r="R12" i="9"/>
  <c r="R10" i="9"/>
  <c r="R9" i="9"/>
  <c r="R8" i="9"/>
  <c r="R7" i="9"/>
  <c r="S7" i="9" s="1"/>
  <c r="R6" i="9"/>
  <c r="N48" i="9"/>
  <c r="N47" i="9"/>
  <c r="N46" i="9"/>
  <c r="N45" i="9"/>
  <c r="N44" i="9"/>
  <c r="N43" i="9"/>
  <c r="N42" i="9"/>
  <c r="N41" i="9"/>
  <c r="N40" i="9"/>
  <c r="N39" i="9"/>
  <c r="N38" i="9"/>
  <c r="N37" i="9"/>
  <c r="N36" i="9"/>
  <c r="N35" i="9"/>
  <c r="N34" i="9"/>
  <c r="N33" i="9"/>
  <c r="N32" i="9"/>
  <c r="N31" i="9"/>
  <c r="N30" i="9"/>
  <c r="N29" i="9"/>
  <c r="N28" i="9"/>
  <c r="N27" i="9"/>
  <c r="N26" i="9"/>
  <c r="N25" i="9"/>
  <c r="N24" i="9"/>
  <c r="N23" i="9"/>
  <c r="N22" i="9"/>
  <c r="N21" i="9"/>
  <c r="N20" i="9"/>
  <c r="N19" i="9"/>
  <c r="N18" i="9"/>
  <c r="N17" i="9"/>
  <c r="N16" i="9"/>
  <c r="N15" i="9"/>
  <c r="N14" i="9"/>
  <c r="N13" i="9"/>
  <c r="N12" i="9"/>
  <c r="N11" i="9"/>
  <c r="N10" i="9"/>
  <c r="N9" i="9"/>
  <c r="N8" i="9"/>
  <c r="N7" i="9"/>
  <c r="N6" i="9"/>
  <c r="N5" i="9"/>
  <c r="R5" i="9"/>
  <c r="P48" i="9"/>
  <c r="P47" i="9"/>
  <c r="P46" i="9"/>
  <c r="P45" i="9"/>
  <c r="P44" i="9"/>
  <c r="P43" i="9"/>
  <c r="P42" i="9"/>
  <c r="P41" i="9"/>
  <c r="P40" i="9"/>
  <c r="P39" i="9"/>
  <c r="P38" i="9"/>
  <c r="P37" i="9"/>
  <c r="P36" i="9"/>
  <c r="P35" i="9"/>
  <c r="P34" i="9"/>
  <c r="P33" i="9"/>
  <c r="P32" i="9"/>
  <c r="P31" i="9"/>
  <c r="P30" i="9"/>
  <c r="P29" i="9"/>
  <c r="P28" i="9"/>
  <c r="P27" i="9"/>
  <c r="P26" i="9"/>
  <c r="P25" i="9"/>
  <c r="P24" i="9"/>
  <c r="P23" i="9"/>
  <c r="P22" i="9"/>
  <c r="P21" i="9"/>
  <c r="P20" i="9"/>
  <c r="P19" i="9"/>
  <c r="P18" i="9"/>
  <c r="P17" i="9"/>
  <c r="P16" i="9"/>
  <c r="P15" i="9"/>
  <c r="P14" i="9"/>
  <c r="P13" i="9"/>
  <c r="P12" i="9"/>
  <c r="P11" i="9"/>
  <c r="Q11" i="9" s="1"/>
  <c r="P10" i="9"/>
  <c r="P9" i="9"/>
  <c r="P8" i="9"/>
  <c r="P7" i="9"/>
  <c r="Q7" i="9" s="1"/>
  <c r="P6" i="9"/>
  <c r="P5" i="9"/>
  <c r="I48" i="9"/>
  <c r="H48" i="9"/>
  <c r="G48" i="9"/>
  <c r="I47" i="9"/>
  <c r="H47" i="9"/>
  <c r="G47" i="9"/>
  <c r="I46" i="9"/>
  <c r="H46" i="9"/>
  <c r="G46" i="9"/>
  <c r="I45" i="9"/>
  <c r="H45" i="9"/>
  <c r="G45" i="9"/>
  <c r="I44" i="9"/>
  <c r="H44" i="9"/>
  <c r="G44" i="9"/>
  <c r="I43" i="9"/>
  <c r="H43" i="9"/>
  <c r="G43" i="9"/>
  <c r="I42" i="9"/>
  <c r="H42" i="9"/>
  <c r="G42" i="9"/>
  <c r="I41" i="9"/>
  <c r="H41" i="9"/>
  <c r="G41" i="9"/>
  <c r="I40" i="9"/>
  <c r="H40" i="9"/>
  <c r="G40" i="9"/>
  <c r="I39" i="9"/>
  <c r="H39" i="9"/>
  <c r="G39" i="9"/>
  <c r="I38" i="9"/>
  <c r="H38" i="9"/>
  <c r="G38" i="9"/>
  <c r="I37" i="9"/>
  <c r="H37" i="9"/>
  <c r="G37" i="9"/>
  <c r="I36" i="9"/>
  <c r="H36" i="9"/>
  <c r="G36" i="9"/>
  <c r="I35" i="9"/>
  <c r="H35" i="9"/>
  <c r="G35" i="9"/>
  <c r="I34" i="9"/>
  <c r="H34" i="9"/>
  <c r="G34" i="9"/>
  <c r="I33" i="9"/>
  <c r="H33" i="9"/>
  <c r="G33" i="9"/>
  <c r="I32" i="9"/>
  <c r="H32" i="9"/>
  <c r="G32" i="9"/>
  <c r="I31" i="9"/>
  <c r="H31" i="9"/>
  <c r="G31" i="9"/>
  <c r="I30" i="9"/>
  <c r="H30" i="9"/>
  <c r="G30" i="9"/>
  <c r="I29" i="9"/>
  <c r="H29" i="9"/>
  <c r="G29" i="9"/>
  <c r="I28" i="9"/>
  <c r="H28" i="9"/>
  <c r="G28" i="9"/>
  <c r="I27" i="9"/>
  <c r="H27" i="9"/>
  <c r="G27" i="9"/>
  <c r="I26" i="9"/>
  <c r="H26" i="9"/>
  <c r="G26" i="9"/>
  <c r="I25" i="9"/>
  <c r="H25" i="9"/>
  <c r="G25" i="9"/>
  <c r="I24" i="9"/>
  <c r="H24" i="9"/>
  <c r="G24" i="9"/>
  <c r="I23" i="9"/>
  <c r="H23" i="9"/>
  <c r="G23" i="9"/>
  <c r="I22" i="9"/>
  <c r="H22" i="9"/>
  <c r="G22" i="9"/>
  <c r="I21" i="9"/>
  <c r="H21" i="9"/>
  <c r="G21" i="9"/>
  <c r="I20" i="9"/>
  <c r="H20" i="9"/>
  <c r="G20" i="9"/>
  <c r="I19" i="9"/>
  <c r="H19" i="9"/>
  <c r="G19" i="9"/>
  <c r="I18" i="9"/>
  <c r="H18" i="9"/>
  <c r="G18" i="9"/>
  <c r="I17" i="9"/>
  <c r="H17" i="9"/>
  <c r="G17" i="9"/>
  <c r="I16" i="9"/>
  <c r="H16" i="9"/>
  <c r="G16" i="9"/>
  <c r="I15" i="9"/>
  <c r="H15" i="9"/>
  <c r="G15" i="9"/>
  <c r="I14" i="9"/>
  <c r="H14" i="9"/>
  <c r="G14" i="9"/>
  <c r="I13" i="9"/>
  <c r="H13" i="9"/>
  <c r="G13" i="9"/>
  <c r="I12" i="9"/>
  <c r="H12" i="9"/>
  <c r="G12" i="9"/>
  <c r="H11" i="9"/>
  <c r="G11" i="9"/>
  <c r="H10" i="9"/>
  <c r="G10" i="9"/>
  <c r="I9" i="9"/>
  <c r="H9" i="9"/>
  <c r="G9" i="9"/>
  <c r="I8" i="9"/>
  <c r="H8" i="9"/>
  <c r="Q8" i="9" s="1"/>
  <c r="G8" i="9"/>
  <c r="I7" i="9"/>
  <c r="H7" i="9"/>
  <c r="G7" i="9"/>
  <c r="I6" i="9"/>
  <c r="H6" i="9"/>
  <c r="Q6" i="9" s="1"/>
  <c r="G6" i="9"/>
  <c r="I5" i="9"/>
  <c r="H5" i="9"/>
  <c r="G5" i="9"/>
  <c r="L48" i="9"/>
  <c r="L47" i="9"/>
  <c r="L46" i="9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L7" i="9"/>
  <c r="L6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L5" i="9"/>
  <c r="F5" i="9"/>
  <c r="D31" i="4"/>
  <c r="D51" i="2"/>
  <c r="D15" i="2"/>
  <c r="E15" i="2" s="1"/>
  <c r="D14" i="2"/>
  <c r="E14" i="2" s="1"/>
  <c r="D13" i="2"/>
  <c r="E13" i="2" s="1"/>
  <c r="G13" i="2" s="1"/>
  <c r="J13" i="2" s="1"/>
  <c r="D12" i="2"/>
  <c r="E12" i="2" s="1"/>
  <c r="D11" i="2"/>
  <c r="E11" i="2" s="1"/>
  <c r="D10" i="2"/>
  <c r="E10" i="2" s="1"/>
  <c r="G10" i="2"/>
  <c r="J10" i="2" s="1"/>
  <c r="D9" i="2"/>
  <c r="E9" i="2" s="1"/>
  <c r="D8" i="2"/>
  <c r="E8" i="2" s="1"/>
  <c r="D7" i="2"/>
  <c r="E7" i="2" s="1"/>
  <c r="D6" i="2"/>
  <c r="E6" i="2" s="1"/>
  <c r="D5" i="2"/>
  <c r="E5" i="2" s="1"/>
  <c r="D4" i="2"/>
  <c r="E4" i="2" s="1"/>
  <c r="D26" i="2"/>
  <c r="E26" i="2" s="1"/>
  <c r="I26" i="2"/>
  <c r="D51" i="8"/>
  <c r="D15" i="8"/>
  <c r="E15" i="8" s="1"/>
  <c r="C15" i="8"/>
  <c r="F15" i="8" s="1"/>
  <c r="G15" i="8" s="1"/>
  <c r="D14" i="8"/>
  <c r="E14" i="8" s="1"/>
  <c r="C14" i="8"/>
  <c r="D13" i="8"/>
  <c r="E13" i="8" s="1"/>
  <c r="C13" i="8"/>
  <c r="E12" i="8"/>
  <c r="D12" i="8"/>
  <c r="C12" i="8"/>
  <c r="D11" i="8"/>
  <c r="E11" i="8" s="1"/>
  <c r="C11" i="8"/>
  <c r="D10" i="8"/>
  <c r="E10" i="8" s="1"/>
  <c r="C10" i="8"/>
  <c r="D9" i="8"/>
  <c r="E9" i="8" s="1"/>
  <c r="C9" i="8"/>
  <c r="E8" i="8"/>
  <c r="D8" i="8"/>
  <c r="C8" i="8"/>
  <c r="F8" i="8" s="1"/>
  <c r="G8" i="8" s="1"/>
  <c r="D7" i="8"/>
  <c r="E7" i="8" s="1"/>
  <c r="C7" i="8"/>
  <c r="F7" i="8" s="1"/>
  <c r="G7" i="8" s="1"/>
  <c r="D6" i="8"/>
  <c r="E6" i="8" s="1"/>
  <c r="C6" i="8"/>
  <c r="D5" i="8"/>
  <c r="E5" i="8" s="1"/>
  <c r="C5" i="8"/>
  <c r="D4" i="8"/>
  <c r="E4" i="8" s="1"/>
  <c r="C4" i="8"/>
  <c r="J16" i="9"/>
  <c r="K16" i="9" s="1"/>
  <c r="J15" i="9"/>
  <c r="K15" i="9" s="1"/>
  <c r="J14" i="9"/>
  <c r="K14" i="9" s="1"/>
  <c r="S14" i="9"/>
  <c r="J13" i="9"/>
  <c r="K13" i="9" s="1"/>
  <c r="J12" i="9"/>
  <c r="K12" i="9" s="1"/>
  <c r="J11" i="9"/>
  <c r="K11" i="9" s="1"/>
  <c r="J10" i="9"/>
  <c r="K10" i="9" s="1"/>
  <c r="S10" i="9"/>
  <c r="J9" i="9"/>
  <c r="K9" i="9" s="1"/>
  <c r="S9" i="9"/>
  <c r="J8" i="9"/>
  <c r="K8" i="9" s="1"/>
  <c r="J7" i="9"/>
  <c r="K7" i="9" s="1"/>
  <c r="J6" i="9"/>
  <c r="K6" i="9" s="1"/>
  <c r="S6" i="9"/>
  <c r="J5" i="9"/>
  <c r="K5" i="9" s="1"/>
  <c r="D52" i="3"/>
  <c r="D53" i="4"/>
  <c r="D52" i="4"/>
  <c r="I15" i="4"/>
  <c r="D15" i="4"/>
  <c r="E15" i="4" s="1"/>
  <c r="I14" i="4"/>
  <c r="D14" i="4"/>
  <c r="E14" i="4" s="1"/>
  <c r="I13" i="4"/>
  <c r="D13" i="4"/>
  <c r="E13" i="4" s="1"/>
  <c r="I12" i="4"/>
  <c r="D12" i="4"/>
  <c r="E12" i="4" s="1"/>
  <c r="I11" i="4"/>
  <c r="D11" i="4"/>
  <c r="E11" i="4" s="1"/>
  <c r="F11" i="4"/>
  <c r="G11" i="4" s="1"/>
  <c r="J11" i="4" s="1"/>
  <c r="I10" i="4"/>
  <c r="D10" i="4"/>
  <c r="E10" i="4" s="1"/>
  <c r="F10" i="4"/>
  <c r="G10" i="4" s="1"/>
  <c r="I9" i="4"/>
  <c r="D9" i="4"/>
  <c r="E9" i="4" s="1"/>
  <c r="I8" i="4"/>
  <c r="D8" i="4"/>
  <c r="E8" i="4" s="1"/>
  <c r="I7" i="4"/>
  <c r="D7" i="4"/>
  <c r="E7" i="4" s="1"/>
  <c r="I6" i="4"/>
  <c r="D6" i="4"/>
  <c r="E6" i="4" s="1"/>
  <c r="I5" i="4"/>
  <c r="D5" i="4"/>
  <c r="E5" i="4" s="1"/>
  <c r="I4" i="4"/>
  <c r="D4" i="4"/>
  <c r="E4" i="4" s="1"/>
  <c r="D51" i="3"/>
  <c r="I15" i="3"/>
  <c r="I14" i="3"/>
  <c r="I13" i="3"/>
  <c r="I12" i="3"/>
  <c r="I11" i="3"/>
  <c r="I10" i="3"/>
  <c r="I9" i="3"/>
  <c r="I8" i="3"/>
  <c r="I7" i="3"/>
  <c r="I6" i="3"/>
  <c r="I5" i="3"/>
  <c r="I4" i="3"/>
  <c r="D15" i="3"/>
  <c r="E15" i="3" s="1"/>
  <c r="D14" i="3"/>
  <c r="E14" i="3" s="1"/>
  <c r="D13" i="3"/>
  <c r="E13" i="3" s="1"/>
  <c r="D12" i="3"/>
  <c r="E12" i="3" s="1"/>
  <c r="D11" i="3"/>
  <c r="E11" i="3" s="1"/>
  <c r="D10" i="3"/>
  <c r="E10" i="3" s="1"/>
  <c r="D9" i="3"/>
  <c r="E9" i="3" s="1"/>
  <c r="D8" i="3"/>
  <c r="E8" i="3" s="1"/>
  <c r="D7" i="3"/>
  <c r="E7" i="3" s="1"/>
  <c r="D6" i="3"/>
  <c r="E6" i="3" s="1"/>
  <c r="D5" i="3"/>
  <c r="E5" i="3" s="1"/>
  <c r="D4" i="3"/>
  <c r="E4" i="3" s="1"/>
  <c r="M49" i="9" l="1"/>
  <c r="U49" i="9" s="1"/>
  <c r="T49" i="9"/>
  <c r="F50" i="4"/>
  <c r="G50" i="4" s="1"/>
  <c r="J50" i="4" s="1"/>
  <c r="G49" i="3"/>
  <c r="J49" i="3" s="1"/>
  <c r="D51" i="9"/>
  <c r="G12" i="2"/>
  <c r="J12" i="2" s="1"/>
  <c r="G9" i="2"/>
  <c r="J9" i="2" s="1"/>
  <c r="G5" i="2"/>
  <c r="J5" i="2" s="1"/>
  <c r="G4" i="2"/>
  <c r="J4" i="2" s="1"/>
  <c r="G11" i="2"/>
  <c r="J11" i="2" s="1"/>
  <c r="G14" i="2"/>
  <c r="J14" i="2" s="1"/>
  <c r="G6" i="2"/>
  <c r="J6" i="2" s="1"/>
  <c r="G8" i="2"/>
  <c r="J8" i="2" s="1"/>
  <c r="G15" i="2"/>
  <c r="J15" i="2" s="1"/>
  <c r="G7" i="2"/>
  <c r="J7" i="2" s="1"/>
  <c r="F11" i="8"/>
  <c r="G11" i="8" s="1"/>
  <c r="F13" i="8"/>
  <c r="G13" i="8" s="1"/>
  <c r="F12" i="8"/>
  <c r="G12" i="8" s="1"/>
  <c r="F9" i="8"/>
  <c r="G9" i="8" s="1"/>
  <c r="F5" i="8"/>
  <c r="G5" i="8" s="1"/>
  <c r="F4" i="8"/>
  <c r="G4" i="8" s="1"/>
  <c r="F10" i="8"/>
  <c r="G10" i="8" s="1"/>
  <c r="F14" i="8"/>
  <c r="G14" i="8" s="1"/>
  <c r="F6" i="8"/>
  <c r="G6" i="8" s="1"/>
  <c r="Q14" i="9"/>
  <c r="Q16" i="9"/>
  <c r="S16" i="9"/>
  <c r="S8" i="9"/>
  <c r="Q15" i="9"/>
  <c r="O5" i="9"/>
  <c r="O10" i="9"/>
  <c r="Q12" i="9"/>
  <c r="O7" i="9"/>
  <c r="Q9" i="9"/>
  <c r="S12" i="9"/>
  <c r="O15" i="9"/>
  <c r="O12" i="9"/>
  <c r="O6" i="9"/>
  <c r="S11" i="9"/>
  <c r="O14" i="9"/>
  <c r="O13" i="9"/>
  <c r="Q5" i="9"/>
  <c r="O11" i="9"/>
  <c r="Q13" i="9"/>
  <c r="O9" i="9"/>
  <c r="S5" i="9"/>
  <c r="O8" i="9"/>
  <c r="Q10" i="9"/>
  <c r="S13" i="9"/>
  <c r="O16" i="9"/>
  <c r="F8" i="4"/>
  <c r="G8" i="4" s="1"/>
  <c r="J8" i="4" s="1"/>
  <c r="F6" i="4"/>
  <c r="G6" i="4" s="1"/>
  <c r="J6" i="4" s="1"/>
  <c r="F14" i="4"/>
  <c r="G14" i="4" s="1"/>
  <c r="J14" i="4" s="1"/>
  <c r="F9" i="4"/>
  <c r="G9" i="4" s="1"/>
  <c r="J9" i="4" s="1"/>
  <c r="F4" i="4"/>
  <c r="G4" i="4" s="1"/>
  <c r="J4" i="4" s="1"/>
  <c r="F12" i="4"/>
  <c r="G12" i="4" s="1"/>
  <c r="J12" i="4" s="1"/>
  <c r="F7" i="4"/>
  <c r="G7" i="4" s="1"/>
  <c r="J7" i="4" s="1"/>
  <c r="F15" i="4"/>
  <c r="G15" i="4" s="1"/>
  <c r="J15" i="4" s="1"/>
  <c r="F5" i="4"/>
  <c r="G5" i="4" s="1"/>
  <c r="J5" i="4" s="1"/>
  <c r="F13" i="4"/>
  <c r="G13" i="4" s="1"/>
  <c r="J13" i="4" s="1"/>
  <c r="G11" i="3"/>
  <c r="J11" i="3" s="1"/>
  <c r="G9" i="3"/>
  <c r="J9" i="3" s="1"/>
  <c r="G15" i="3"/>
  <c r="J15" i="3" s="1"/>
  <c r="G14" i="3"/>
  <c r="J14" i="3" s="1"/>
  <c r="G13" i="3"/>
  <c r="J13" i="3" s="1"/>
  <c r="G12" i="3"/>
  <c r="J12" i="3" s="1"/>
  <c r="G10" i="3"/>
  <c r="J10" i="3" s="1"/>
  <c r="G8" i="3"/>
  <c r="J8" i="3" s="1"/>
  <c r="G6" i="3"/>
  <c r="J6" i="3" s="1"/>
  <c r="G7" i="3"/>
  <c r="J7" i="3" s="1"/>
  <c r="G5" i="3"/>
  <c r="J5" i="3" s="1"/>
  <c r="G4" i="3"/>
  <c r="J4" i="3" s="1"/>
  <c r="J52" i="4" l="1"/>
  <c r="J51" i="3"/>
  <c r="J51" i="2"/>
  <c r="G26" i="2"/>
  <c r="J26" i="2" s="1"/>
  <c r="M6" i="9"/>
  <c r="U6" i="9" s="1"/>
  <c r="T6" i="9"/>
  <c r="T13" i="9"/>
  <c r="M13" i="9"/>
  <c r="U13" i="9" s="1"/>
  <c r="M9" i="9"/>
  <c r="U9" i="9" s="1"/>
  <c r="T9" i="9"/>
  <c r="T12" i="9"/>
  <c r="M12" i="9"/>
  <c r="U12" i="9" s="1"/>
  <c r="M7" i="9"/>
  <c r="U7" i="9" s="1"/>
  <c r="T7" i="9"/>
  <c r="M14" i="9"/>
  <c r="U14" i="9" s="1"/>
  <c r="T14" i="9"/>
  <c r="M16" i="9"/>
  <c r="U16" i="9" s="1"/>
  <c r="T16" i="9"/>
  <c r="M15" i="9"/>
  <c r="U15" i="9" s="1"/>
  <c r="T15" i="9"/>
  <c r="M10" i="9"/>
  <c r="U10" i="9" s="1"/>
  <c r="V10" i="9" s="1"/>
  <c r="T10" i="9"/>
  <c r="M11" i="9"/>
  <c r="U11" i="9" s="1"/>
  <c r="V11" i="9" s="1"/>
  <c r="T11" i="9"/>
  <c r="M5" i="9"/>
  <c r="U5" i="9" s="1"/>
  <c r="T5" i="9"/>
  <c r="M8" i="9"/>
  <c r="U8" i="9" s="1"/>
  <c r="T8" i="9"/>
  <c r="V51" i="9" l="1"/>
  <c r="I27" i="2" l="1"/>
  <c r="D27" i="2"/>
  <c r="I25" i="2"/>
  <c r="D25" i="2"/>
  <c r="E25" i="2" s="1"/>
  <c r="I24" i="2"/>
  <c r="D24" i="2"/>
  <c r="E24" i="2" s="1"/>
  <c r="I23" i="2"/>
  <c r="D23" i="2"/>
  <c r="E23" i="2" s="1"/>
  <c r="D22" i="2"/>
  <c r="E22" i="2" s="1"/>
  <c r="I21" i="2"/>
  <c r="D21" i="2"/>
  <c r="E21" i="2" s="1"/>
  <c r="I20" i="2"/>
  <c r="D20" i="2"/>
  <c r="E20" i="2" s="1"/>
  <c r="G20" i="2"/>
  <c r="J20" i="2" s="1"/>
  <c r="I19" i="2"/>
  <c r="D19" i="2"/>
  <c r="E19" i="2" s="1"/>
  <c r="I18" i="2"/>
  <c r="D18" i="2"/>
  <c r="E18" i="2" s="1"/>
  <c r="G18" i="2"/>
  <c r="J18" i="2" s="1"/>
  <c r="I17" i="2"/>
  <c r="D17" i="2"/>
  <c r="E17" i="2" s="1"/>
  <c r="I16" i="2"/>
  <c r="D16" i="2"/>
  <c r="C16" i="8"/>
  <c r="F16" i="8" s="1"/>
  <c r="G16" i="8" s="1"/>
  <c r="D16" i="8"/>
  <c r="E16" i="8" s="1"/>
  <c r="I16" i="8"/>
  <c r="C17" i="8"/>
  <c r="D17" i="8"/>
  <c r="E17" i="8" s="1"/>
  <c r="I17" i="8"/>
  <c r="C18" i="8"/>
  <c r="D18" i="8"/>
  <c r="E18" i="8" s="1"/>
  <c r="I18" i="8"/>
  <c r="C19" i="8"/>
  <c r="D19" i="8"/>
  <c r="E19" i="8" s="1"/>
  <c r="I19" i="8"/>
  <c r="C20" i="8"/>
  <c r="D20" i="8"/>
  <c r="E20" i="8" s="1"/>
  <c r="I20" i="8"/>
  <c r="C21" i="8"/>
  <c r="D21" i="8"/>
  <c r="E21" i="8" s="1"/>
  <c r="I21" i="8"/>
  <c r="C22" i="8"/>
  <c r="D22" i="8"/>
  <c r="E22" i="8" s="1"/>
  <c r="F22" i="8" s="1"/>
  <c r="G22" i="8" s="1"/>
  <c r="I22" i="8"/>
  <c r="C23" i="8"/>
  <c r="D23" i="8"/>
  <c r="E23" i="8"/>
  <c r="I23" i="8"/>
  <c r="C24" i="8"/>
  <c r="D24" i="8"/>
  <c r="E24" i="8"/>
  <c r="F24" i="8"/>
  <c r="G24" i="8" s="1"/>
  <c r="I24" i="8"/>
  <c r="C25" i="8"/>
  <c r="D25" i="8"/>
  <c r="E25" i="8" s="1"/>
  <c r="I25" i="8"/>
  <c r="C26" i="8"/>
  <c r="D26" i="8"/>
  <c r="E26" i="8" s="1"/>
  <c r="I26" i="8"/>
  <c r="J28" i="9"/>
  <c r="K28" i="9" s="1"/>
  <c r="J27" i="9"/>
  <c r="K27" i="9" s="1"/>
  <c r="S27" i="9"/>
  <c r="J26" i="9"/>
  <c r="K26" i="9" s="1"/>
  <c r="J25" i="9"/>
  <c r="K25" i="9" s="1"/>
  <c r="J24" i="9"/>
  <c r="K24" i="9" s="1"/>
  <c r="J23" i="9"/>
  <c r="K23" i="9" s="1"/>
  <c r="J22" i="9"/>
  <c r="K22" i="9" s="1"/>
  <c r="J21" i="9"/>
  <c r="K21" i="9" s="1"/>
  <c r="Q21" i="9"/>
  <c r="J20" i="9"/>
  <c r="K20" i="9" s="1"/>
  <c r="J19" i="9"/>
  <c r="K19" i="9" s="1"/>
  <c r="J18" i="9"/>
  <c r="K18" i="9" s="1"/>
  <c r="J17" i="9"/>
  <c r="K17" i="9" s="1"/>
  <c r="I27" i="8"/>
  <c r="D27" i="8"/>
  <c r="E27" i="8" s="1"/>
  <c r="C27" i="8"/>
  <c r="I27" i="4"/>
  <c r="I26" i="4"/>
  <c r="D27" i="4"/>
  <c r="E27" i="4" s="1"/>
  <c r="D26" i="4"/>
  <c r="E26" i="4" s="1"/>
  <c r="I25" i="4"/>
  <c r="D25" i="4"/>
  <c r="E25" i="4" s="1"/>
  <c r="I24" i="4"/>
  <c r="D24" i="4"/>
  <c r="E24" i="4" s="1"/>
  <c r="I23" i="4"/>
  <c r="D23" i="4"/>
  <c r="E23" i="4" s="1"/>
  <c r="F23" i="4"/>
  <c r="G23" i="4" s="1"/>
  <c r="J23" i="4" s="1"/>
  <c r="I22" i="4"/>
  <c r="D22" i="4"/>
  <c r="E22" i="4" s="1"/>
  <c r="F22" i="4"/>
  <c r="G22" i="4" s="1"/>
  <c r="J22" i="4" s="1"/>
  <c r="I21" i="4"/>
  <c r="E21" i="4"/>
  <c r="D21" i="4"/>
  <c r="I20" i="4"/>
  <c r="D20" i="4"/>
  <c r="E20" i="4" s="1"/>
  <c r="I19" i="4"/>
  <c r="D19" i="4"/>
  <c r="E19" i="4" s="1"/>
  <c r="I18" i="4"/>
  <c r="D18" i="4"/>
  <c r="E18" i="4" s="1"/>
  <c r="I17" i="4"/>
  <c r="E17" i="4"/>
  <c r="D17" i="4"/>
  <c r="I16" i="4"/>
  <c r="D16" i="4"/>
  <c r="E16" i="4" s="1"/>
  <c r="I27" i="3"/>
  <c r="D27" i="3"/>
  <c r="E27" i="3" s="1"/>
  <c r="D25" i="3"/>
  <c r="E25" i="3" s="1"/>
  <c r="I25" i="3"/>
  <c r="I26" i="3"/>
  <c r="D26" i="3"/>
  <c r="E26" i="3" s="1"/>
  <c r="I24" i="3"/>
  <c r="D24" i="3"/>
  <c r="E24" i="3" s="1"/>
  <c r="I23" i="3"/>
  <c r="D23" i="3"/>
  <c r="E23" i="3" s="1"/>
  <c r="I22" i="3"/>
  <c r="D22" i="3"/>
  <c r="E22" i="3" s="1"/>
  <c r="I21" i="3"/>
  <c r="D21" i="3"/>
  <c r="E21" i="3" s="1"/>
  <c r="I20" i="3"/>
  <c r="D20" i="3"/>
  <c r="E20" i="3" s="1"/>
  <c r="I19" i="3"/>
  <c r="D19" i="3"/>
  <c r="E19" i="3" s="1"/>
  <c r="I18" i="3"/>
  <c r="D18" i="3"/>
  <c r="E18" i="3" s="1"/>
  <c r="I17" i="3"/>
  <c r="D17" i="3"/>
  <c r="E17" i="3" s="1"/>
  <c r="I16" i="3"/>
  <c r="D16" i="3"/>
  <c r="E16" i="3" s="1"/>
  <c r="I43" i="4"/>
  <c r="I47" i="2"/>
  <c r="I46" i="2"/>
  <c r="I45" i="2"/>
  <c r="I44" i="2"/>
  <c r="I43" i="2"/>
  <c r="I42" i="2"/>
  <c r="I41" i="2"/>
  <c r="I40" i="2"/>
  <c r="I39" i="2"/>
  <c r="I38" i="2"/>
  <c r="I37" i="2"/>
  <c r="I35" i="2"/>
  <c r="J48" i="9"/>
  <c r="K48" i="9" s="1"/>
  <c r="J47" i="9"/>
  <c r="K47" i="9" s="1"/>
  <c r="J46" i="9"/>
  <c r="K46" i="9" s="1"/>
  <c r="J45" i="9"/>
  <c r="K45" i="9" s="1"/>
  <c r="J44" i="9"/>
  <c r="K44" i="9" s="1"/>
  <c r="J43" i="9"/>
  <c r="K43" i="9" s="1"/>
  <c r="J42" i="9"/>
  <c r="K42" i="9" s="1"/>
  <c r="J41" i="9"/>
  <c r="K41" i="9" s="1"/>
  <c r="J40" i="9"/>
  <c r="K40" i="9" s="1"/>
  <c r="J39" i="9"/>
  <c r="K39" i="9" s="1"/>
  <c r="J38" i="9"/>
  <c r="K38" i="9" s="1"/>
  <c r="J37" i="9"/>
  <c r="K37" i="9" s="1"/>
  <c r="J36" i="9"/>
  <c r="K36" i="9" s="1"/>
  <c r="J35" i="9"/>
  <c r="K35" i="9" s="1"/>
  <c r="J34" i="9"/>
  <c r="K34" i="9" s="1"/>
  <c r="J33" i="9"/>
  <c r="K33" i="9" s="1"/>
  <c r="J32" i="9"/>
  <c r="K32" i="9" s="1"/>
  <c r="J31" i="9"/>
  <c r="K31" i="9" s="1"/>
  <c r="J30" i="9"/>
  <c r="K30" i="9" s="1"/>
  <c r="J29" i="9"/>
  <c r="K29" i="9" s="1"/>
  <c r="S45" i="9"/>
  <c r="S44" i="9"/>
  <c r="S43" i="9"/>
  <c r="S42" i="9"/>
  <c r="S37" i="9"/>
  <c r="S36" i="9"/>
  <c r="S35" i="9"/>
  <c r="S34" i="9"/>
  <c r="S29" i="9"/>
  <c r="Q48" i="9"/>
  <c r="Q47" i="9"/>
  <c r="Q46" i="9"/>
  <c r="Q45" i="9"/>
  <c r="Q44" i="9"/>
  <c r="Q43" i="9"/>
  <c r="Q42" i="9"/>
  <c r="Q41" i="9"/>
  <c r="Q40" i="9"/>
  <c r="Q39" i="9"/>
  <c r="Q38" i="9"/>
  <c r="Q37" i="9"/>
  <c r="Q36" i="9"/>
  <c r="Q35" i="9"/>
  <c r="Q34" i="9"/>
  <c r="Q33" i="9"/>
  <c r="Q32" i="9"/>
  <c r="Q31" i="9"/>
  <c r="Q30" i="9"/>
  <c r="Q29" i="9"/>
  <c r="O45" i="9"/>
  <c r="O44" i="9"/>
  <c r="O43" i="9"/>
  <c r="O42" i="9"/>
  <c r="O37" i="9"/>
  <c r="O36" i="9"/>
  <c r="O35" i="9"/>
  <c r="O34" i="9"/>
  <c r="O29" i="9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I49" i="4"/>
  <c r="I48" i="4"/>
  <c r="I47" i="4"/>
  <c r="I46" i="4"/>
  <c r="I45" i="4"/>
  <c r="I44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33" i="2"/>
  <c r="I32" i="2"/>
  <c r="I31" i="2"/>
  <c r="I30" i="2"/>
  <c r="I29" i="2"/>
  <c r="I36" i="2"/>
  <c r="I28" i="4"/>
  <c r="D48" i="8"/>
  <c r="E48" i="8" s="1"/>
  <c r="C48" i="8"/>
  <c r="D47" i="8"/>
  <c r="E47" i="8" s="1"/>
  <c r="C47" i="8"/>
  <c r="D46" i="8"/>
  <c r="E46" i="8" s="1"/>
  <c r="C46" i="8"/>
  <c r="D45" i="8"/>
  <c r="E45" i="8" s="1"/>
  <c r="C45" i="8"/>
  <c r="D44" i="8"/>
  <c r="E44" i="8" s="1"/>
  <c r="C44" i="8"/>
  <c r="D43" i="8"/>
  <c r="E43" i="8" s="1"/>
  <c r="C43" i="8"/>
  <c r="D42" i="8"/>
  <c r="E42" i="8" s="1"/>
  <c r="C42" i="8"/>
  <c r="D41" i="8"/>
  <c r="E41" i="8" s="1"/>
  <c r="C41" i="8"/>
  <c r="D40" i="8"/>
  <c r="E40" i="8" s="1"/>
  <c r="C40" i="8"/>
  <c r="D39" i="8"/>
  <c r="E39" i="8" s="1"/>
  <c r="C39" i="8"/>
  <c r="D38" i="8"/>
  <c r="E38" i="8" s="1"/>
  <c r="C38" i="8"/>
  <c r="D37" i="8"/>
  <c r="E37" i="8" s="1"/>
  <c r="C37" i="8"/>
  <c r="D36" i="8"/>
  <c r="E36" i="8" s="1"/>
  <c r="C36" i="8"/>
  <c r="D35" i="8"/>
  <c r="E35" i="8" s="1"/>
  <c r="C35" i="8"/>
  <c r="D34" i="8"/>
  <c r="E34" i="8" s="1"/>
  <c r="C34" i="8"/>
  <c r="D33" i="8"/>
  <c r="E33" i="8" s="1"/>
  <c r="C33" i="8"/>
  <c r="D32" i="8"/>
  <c r="E32" i="8" s="1"/>
  <c r="C32" i="8"/>
  <c r="D31" i="8"/>
  <c r="E31" i="8" s="1"/>
  <c r="C31" i="8"/>
  <c r="D30" i="8"/>
  <c r="E30" i="8" s="1"/>
  <c r="C30" i="8"/>
  <c r="D29" i="8"/>
  <c r="E29" i="8" s="1"/>
  <c r="C29" i="8"/>
  <c r="I28" i="8"/>
  <c r="D28" i="8"/>
  <c r="E28" i="8" s="1"/>
  <c r="C28" i="8"/>
  <c r="C4" i="7"/>
  <c r="I28" i="3"/>
  <c r="D43" i="4"/>
  <c r="E43" i="4" s="1"/>
  <c r="D49" i="4"/>
  <c r="E49" i="4" s="1"/>
  <c r="D48" i="4"/>
  <c r="E48" i="4" s="1"/>
  <c r="D47" i="4"/>
  <c r="E47" i="4" s="1"/>
  <c r="D46" i="4"/>
  <c r="E46" i="4" s="1"/>
  <c r="D45" i="4"/>
  <c r="E45" i="4" s="1"/>
  <c r="D44" i="4"/>
  <c r="E44" i="4" s="1"/>
  <c r="D41" i="4"/>
  <c r="E41" i="4" s="1"/>
  <c r="D40" i="4"/>
  <c r="E40" i="4" s="1"/>
  <c r="D39" i="4"/>
  <c r="E39" i="4" s="1"/>
  <c r="D55" i="4"/>
  <c r="D38" i="4"/>
  <c r="E38" i="4" s="1"/>
  <c r="D37" i="4"/>
  <c r="E37" i="4" s="1"/>
  <c r="D36" i="4"/>
  <c r="E36" i="4" s="1"/>
  <c r="D35" i="4"/>
  <c r="E35" i="4" s="1"/>
  <c r="D34" i="4"/>
  <c r="E34" i="4" s="1"/>
  <c r="D32" i="4"/>
  <c r="E32" i="4" s="1"/>
  <c r="E31" i="4"/>
  <c r="D29" i="4"/>
  <c r="E29" i="4" s="1"/>
  <c r="D28" i="4"/>
  <c r="E28" i="4" s="1"/>
  <c r="D48" i="3"/>
  <c r="E48" i="3" s="1"/>
  <c r="D47" i="3"/>
  <c r="E47" i="3" s="1"/>
  <c r="D46" i="3"/>
  <c r="E46" i="3" s="1"/>
  <c r="D45" i="3"/>
  <c r="E45" i="3" s="1"/>
  <c r="D44" i="3"/>
  <c r="E44" i="3" s="1"/>
  <c r="D43" i="3"/>
  <c r="E43" i="3" s="1"/>
  <c r="D42" i="3"/>
  <c r="E42" i="3" s="1"/>
  <c r="D41" i="3"/>
  <c r="E41" i="3" s="1"/>
  <c r="D40" i="3"/>
  <c r="E40" i="3" s="1"/>
  <c r="D39" i="3"/>
  <c r="E39" i="3" s="1"/>
  <c r="D38" i="3"/>
  <c r="E38" i="3" s="1"/>
  <c r="D37" i="3"/>
  <c r="E37" i="3" s="1"/>
  <c r="D36" i="3"/>
  <c r="E36" i="3" s="1"/>
  <c r="D35" i="3"/>
  <c r="E35" i="3" s="1"/>
  <c r="D34" i="3"/>
  <c r="E34" i="3" s="1"/>
  <c r="D33" i="3"/>
  <c r="E33" i="3" s="1"/>
  <c r="D32" i="3"/>
  <c r="E32" i="3" s="1"/>
  <c r="D31" i="3"/>
  <c r="E31" i="3" s="1"/>
  <c r="D30" i="3"/>
  <c r="E30" i="3" s="1"/>
  <c r="D29" i="3"/>
  <c r="E29" i="3" s="1"/>
  <c r="D28" i="3"/>
  <c r="E28" i="3" s="1"/>
  <c r="D48" i="2"/>
  <c r="E48" i="2" s="1"/>
  <c r="D47" i="2"/>
  <c r="E47" i="2" s="1"/>
  <c r="D46" i="2"/>
  <c r="E46" i="2" s="1"/>
  <c r="D45" i="2"/>
  <c r="E45" i="2" s="1"/>
  <c r="D44" i="2"/>
  <c r="E44" i="2" s="1"/>
  <c r="D43" i="2"/>
  <c r="E43" i="2" s="1"/>
  <c r="D42" i="2"/>
  <c r="E42" i="2" s="1"/>
  <c r="D41" i="2"/>
  <c r="E41" i="2" s="1"/>
  <c r="D40" i="2"/>
  <c r="E40" i="2" s="1"/>
  <c r="D39" i="2"/>
  <c r="E39" i="2" s="1"/>
  <c r="D38" i="2"/>
  <c r="D37" i="2"/>
  <c r="E37" i="2" s="1"/>
  <c r="D36" i="2"/>
  <c r="E36" i="2" s="1"/>
  <c r="D35" i="2"/>
  <c r="E35" i="2" s="1"/>
  <c r="D34" i="2"/>
  <c r="E34" i="2" s="1"/>
  <c r="D33" i="2"/>
  <c r="E33" i="2" s="1"/>
  <c r="D32" i="2"/>
  <c r="E32" i="2" s="1"/>
  <c r="D31" i="2"/>
  <c r="E31" i="2" s="1"/>
  <c r="D30" i="2"/>
  <c r="E30" i="2" s="1"/>
  <c r="D29" i="2"/>
  <c r="E29" i="2" s="1"/>
  <c r="D28" i="2"/>
  <c r="E28" i="2" s="1"/>
  <c r="D53" i="2"/>
  <c r="C15" i="1"/>
  <c r="C16" i="1"/>
  <c r="C18" i="1"/>
  <c r="C19" i="1"/>
  <c r="C20" i="1"/>
  <c r="C21" i="1"/>
  <c r="C22" i="1"/>
  <c r="C23" i="1"/>
  <c r="C24" i="1"/>
  <c r="C14" i="1"/>
  <c r="C13" i="1"/>
  <c r="C12" i="1"/>
  <c r="C11" i="1"/>
  <c r="C10" i="1"/>
  <c r="C9" i="1"/>
  <c r="C8" i="1"/>
  <c r="C7" i="1"/>
  <c r="C6" i="1"/>
  <c r="C5" i="1"/>
  <c r="C4" i="1"/>
  <c r="G46" i="2" l="1"/>
  <c r="G47" i="2"/>
  <c r="J47" i="2" s="1"/>
  <c r="D52" i="2"/>
  <c r="G23" i="2"/>
  <c r="J23" i="2" s="1"/>
  <c r="G25" i="2"/>
  <c r="J25" i="2" s="1"/>
  <c r="G22" i="2"/>
  <c r="J22" i="2" s="1"/>
  <c r="E38" i="2"/>
  <c r="G21" i="2"/>
  <c r="J21" i="2" s="1"/>
  <c r="E16" i="2"/>
  <c r="G19" i="2"/>
  <c r="J19" i="2" s="1"/>
  <c r="G24" i="2"/>
  <c r="J24" i="2" s="1"/>
  <c r="E27" i="2"/>
  <c r="D53" i="8"/>
  <c r="F23" i="8"/>
  <c r="G23" i="8" s="1"/>
  <c r="F21" i="8"/>
  <c r="G21" i="8" s="1"/>
  <c r="F18" i="8"/>
  <c r="G18" i="8" s="1"/>
  <c r="F20" i="8"/>
  <c r="G20" i="8" s="1"/>
  <c r="F17" i="8"/>
  <c r="G17" i="8" s="1"/>
  <c r="F26" i="8"/>
  <c r="G26" i="8" s="1"/>
  <c r="F25" i="8"/>
  <c r="G25" i="8" s="1"/>
  <c r="F19" i="8"/>
  <c r="G19" i="8" s="1"/>
  <c r="D52" i="8"/>
  <c r="F27" i="8"/>
  <c r="G27" i="8" s="1"/>
  <c r="O33" i="9"/>
  <c r="O41" i="9"/>
  <c r="S19" i="9"/>
  <c r="O32" i="9"/>
  <c r="O40" i="9"/>
  <c r="O48" i="9"/>
  <c r="S32" i="9"/>
  <c r="S40" i="9"/>
  <c r="S48" i="9"/>
  <c r="Q20" i="9"/>
  <c r="S23" i="9"/>
  <c r="M20" i="9"/>
  <c r="S21" i="9"/>
  <c r="O30" i="9"/>
  <c r="O38" i="9"/>
  <c r="O46" i="9"/>
  <c r="S30" i="9"/>
  <c r="S38" i="9"/>
  <c r="S46" i="9"/>
  <c r="O31" i="9"/>
  <c r="O39" i="9"/>
  <c r="O47" i="9"/>
  <c r="S31" i="9"/>
  <c r="S39" i="9"/>
  <c r="S47" i="9"/>
  <c r="S20" i="9"/>
  <c r="O20" i="9"/>
  <c r="O28" i="9"/>
  <c r="D52" i="9"/>
  <c r="O17" i="9"/>
  <c r="Q19" i="9"/>
  <c r="M21" i="9"/>
  <c r="S22" i="9"/>
  <c r="O25" i="9"/>
  <c r="Q27" i="9"/>
  <c r="D54" i="4"/>
  <c r="F20" i="4"/>
  <c r="G20" i="4" s="1"/>
  <c r="J20" i="4" s="1"/>
  <c r="F18" i="4"/>
  <c r="G18" i="4" s="1"/>
  <c r="J18" i="4" s="1"/>
  <c r="F16" i="4"/>
  <c r="G16" i="4" s="1"/>
  <c r="J16" i="4" s="1"/>
  <c r="F17" i="4"/>
  <c r="G17" i="4" s="1"/>
  <c r="J17" i="4" s="1"/>
  <c r="F19" i="4"/>
  <c r="G19" i="4" s="1"/>
  <c r="J19" i="4" s="1"/>
  <c r="F21" i="4"/>
  <c r="G21" i="4" s="1"/>
  <c r="J21" i="4" s="1"/>
  <c r="G27" i="3"/>
  <c r="J27" i="3" s="1"/>
  <c r="G17" i="2"/>
  <c r="J17" i="2" s="1"/>
  <c r="O27" i="9"/>
  <c r="O26" i="9"/>
  <c r="O24" i="9"/>
  <c r="O23" i="9"/>
  <c r="O22" i="9"/>
  <c r="O21" i="9"/>
  <c r="O19" i="9"/>
  <c r="O18" i="9"/>
  <c r="M23" i="9"/>
  <c r="Q18" i="9"/>
  <c r="Q26" i="9"/>
  <c r="M28" i="9"/>
  <c r="Q23" i="9"/>
  <c r="Q28" i="9"/>
  <c r="S28" i="9"/>
  <c r="M18" i="9"/>
  <c r="Q24" i="9"/>
  <c r="M26" i="9"/>
  <c r="S24" i="9"/>
  <c r="S18" i="9"/>
  <c r="S26" i="9"/>
  <c r="Q17" i="9"/>
  <c r="Q25" i="9"/>
  <c r="S17" i="9"/>
  <c r="Q22" i="9"/>
  <c r="S25" i="9"/>
  <c r="M33" i="9"/>
  <c r="M34" i="9"/>
  <c r="U34" i="9" s="1"/>
  <c r="T34" i="9"/>
  <c r="M30" i="9"/>
  <c r="M46" i="9"/>
  <c r="T32" i="9"/>
  <c r="M32" i="9"/>
  <c r="U32" i="9" s="1"/>
  <c r="T48" i="9"/>
  <c r="M48" i="9"/>
  <c r="U48" i="9" s="1"/>
  <c r="M35" i="9"/>
  <c r="U35" i="9" s="1"/>
  <c r="T35" i="9"/>
  <c r="T43" i="9"/>
  <c r="M43" i="9"/>
  <c r="U43" i="9" s="1"/>
  <c r="T39" i="9"/>
  <c r="M39" i="9"/>
  <c r="M47" i="9"/>
  <c r="T40" i="9"/>
  <c r="M40" i="9"/>
  <c r="M42" i="9"/>
  <c r="U42" i="9" s="1"/>
  <c r="T42" i="9"/>
  <c r="T36" i="9"/>
  <c r="M36" i="9"/>
  <c r="U36" i="9" s="1"/>
  <c r="T44" i="9"/>
  <c r="M44" i="9"/>
  <c r="U44" i="9" s="1"/>
  <c r="M38" i="9"/>
  <c r="M31" i="9"/>
  <c r="M41" i="9"/>
  <c r="M29" i="9"/>
  <c r="U29" i="9" s="1"/>
  <c r="T29" i="9"/>
  <c r="M37" i="9"/>
  <c r="U37" i="9" s="1"/>
  <c r="T37" i="9"/>
  <c r="M45" i="9"/>
  <c r="U45" i="9" s="1"/>
  <c r="T45" i="9"/>
  <c r="S33" i="9"/>
  <c r="S41" i="9"/>
  <c r="F27" i="4"/>
  <c r="F25" i="4"/>
  <c r="G25" i="4" s="1"/>
  <c r="J25" i="4" s="1"/>
  <c r="F26" i="4"/>
  <c r="G26" i="4" s="1"/>
  <c r="J26" i="4" s="1"/>
  <c r="F24" i="4"/>
  <c r="G24" i="4" s="1"/>
  <c r="J24" i="4" s="1"/>
  <c r="G48" i="3"/>
  <c r="J48" i="3" s="1"/>
  <c r="F28" i="8"/>
  <c r="F30" i="8"/>
  <c r="F34" i="8"/>
  <c r="F38" i="8"/>
  <c r="F40" i="8"/>
  <c r="F42" i="8"/>
  <c r="F44" i="8"/>
  <c r="F46" i="8"/>
  <c r="F48" i="8"/>
  <c r="G48" i="8" s="1"/>
  <c r="F36" i="8"/>
  <c r="F32" i="8"/>
  <c r="F29" i="8"/>
  <c r="F31" i="8"/>
  <c r="F33" i="8"/>
  <c r="F35" i="8"/>
  <c r="F37" i="8"/>
  <c r="F39" i="8"/>
  <c r="F41" i="8"/>
  <c r="F43" i="8"/>
  <c r="F45" i="8"/>
  <c r="F47" i="8"/>
  <c r="G48" i="2"/>
  <c r="J48" i="2" s="1"/>
  <c r="F38" i="4"/>
  <c r="F43" i="4"/>
  <c r="F46" i="4"/>
  <c r="F48" i="4"/>
  <c r="G48" i="4" s="1"/>
  <c r="J48" i="4" s="1"/>
  <c r="F44" i="4"/>
  <c r="F39" i="4"/>
  <c r="F35" i="4"/>
  <c r="F32" i="4"/>
  <c r="F28" i="4"/>
  <c r="F41" i="4"/>
  <c r="F45" i="4"/>
  <c r="F37" i="4"/>
  <c r="F49" i="4"/>
  <c r="G49" i="4" s="1"/>
  <c r="J49" i="4" s="1"/>
  <c r="F31" i="4"/>
  <c r="F34" i="4"/>
  <c r="F36" i="4"/>
  <c r="F40" i="4"/>
  <c r="F29" i="4"/>
  <c r="F47" i="4"/>
  <c r="J53" i="4" l="1"/>
  <c r="J46" i="2"/>
  <c r="U38" i="9"/>
  <c r="U39" i="9"/>
  <c r="U31" i="9"/>
  <c r="U20" i="9"/>
  <c r="T38" i="9"/>
  <c r="T31" i="9"/>
  <c r="G16" i="2"/>
  <c r="J16" i="2" s="1"/>
  <c r="J52" i="2" s="1"/>
  <c r="U40" i="9"/>
  <c r="U30" i="9"/>
  <c r="U46" i="9"/>
  <c r="T30" i="9"/>
  <c r="U41" i="9"/>
  <c r="T46" i="9"/>
  <c r="U47" i="9"/>
  <c r="T47" i="9"/>
  <c r="T20" i="9"/>
  <c r="G20" i="3"/>
  <c r="J20" i="3" s="1"/>
  <c r="G22" i="3"/>
  <c r="J22" i="3" s="1"/>
  <c r="G21" i="3"/>
  <c r="J21" i="3" s="1"/>
  <c r="G18" i="3"/>
  <c r="J18" i="3" s="1"/>
  <c r="G23" i="3"/>
  <c r="J23" i="3" s="1"/>
  <c r="G19" i="3"/>
  <c r="J19" i="3" s="1"/>
  <c r="G16" i="3"/>
  <c r="J16" i="3" s="1"/>
  <c r="G17" i="3"/>
  <c r="J17" i="3" s="1"/>
  <c r="G24" i="3"/>
  <c r="J24" i="3" s="1"/>
  <c r="G25" i="3"/>
  <c r="J25" i="3" s="1"/>
  <c r="G26" i="3"/>
  <c r="J26" i="3" s="1"/>
  <c r="G34" i="2"/>
  <c r="G38" i="2"/>
  <c r="J38" i="2" s="1"/>
  <c r="G45" i="2"/>
  <c r="J45" i="2" s="1"/>
  <c r="G37" i="2"/>
  <c r="J37" i="2" s="1"/>
  <c r="G40" i="2"/>
  <c r="G35" i="2"/>
  <c r="G33" i="2"/>
  <c r="J33" i="2" s="1"/>
  <c r="G31" i="2"/>
  <c r="J31" i="2" s="1"/>
  <c r="G41" i="2"/>
  <c r="G30" i="2"/>
  <c r="J30" i="2" s="1"/>
  <c r="G36" i="2"/>
  <c r="J36" i="2" s="1"/>
  <c r="G29" i="2"/>
  <c r="J29" i="2" s="1"/>
  <c r="G28" i="2"/>
  <c r="G32" i="2"/>
  <c r="J32" i="2" s="1"/>
  <c r="G44" i="2"/>
  <c r="G43" i="2"/>
  <c r="G39" i="2"/>
  <c r="J39" i="2" s="1"/>
  <c r="G42" i="2"/>
  <c r="J42" i="2" s="1"/>
  <c r="U28" i="9"/>
  <c r="T21" i="9"/>
  <c r="U21" i="9"/>
  <c r="T23" i="9"/>
  <c r="T28" i="9"/>
  <c r="T18" i="9"/>
  <c r="U23" i="9"/>
  <c r="U18" i="9"/>
  <c r="M22" i="9"/>
  <c r="U22" i="9" s="1"/>
  <c r="T22" i="9"/>
  <c r="M24" i="9"/>
  <c r="U24" i="9" s="1"/>
  <c r="T24" i="9"/>
  <c r="M27" i="9"/>
  <c r="U27" i="9" s="1"/>
  <c r="T27" i="9"/>
  <c r="M17" i="9"/>
  <c r="U17" i="9" s="1"/>
  <c r="T17" i="9"/>
  <c r="T26" i="9"/>
  <c r="U26" i="9"/>
  <c r="M25" i="9"/>
  <c r="U25" i="9" s="1"/>
  <c r="T25" i="9"/>
  <c r="M19" i="9"/>
  <c r="U19" i="9" s="1"/>
  <c r="T19" i="9"/>
  <c r="T41" i="9"/>
  <c r="T33" i="9"/>
  <c r="U33" i="9"/>
  <c r="G30" i="8"/>
  <c r="G46" i="8"/>
  <c r="G35" i="8"/>
  <c r="G44" i="8"/>
  <c r="G33" i="8"/>
  <c r="G36" i="8"/>
  <c r="G28" i="8"/>
  <c r="G40" i="8"/>
  <c r="G29" i="8"/>
  <c r="G41" i="8"/>
  <c r="G39" i="8"/>
  <c r="G37" i="8"/>
  <c r="G47" i="8"/>
  <c r="G31" i="8"/>
  <c r="G45" i="8"/>
  <c r="G38" i="8"/>
  <c r="G32" i="8"/>
  <c r="G34" i="8"/>
  <c r="G27" i="4"/>
  <c r="J27" i="4" s="1"/>
  <c r="G45" i="4"/>
  <c r="J45" i="4" s="1"/>
  <c r="G29" i="4"/>
  <c r="J29" i="4" s="1"/>
  <c r="G41" i="4"/>
  <c r="J41" i="4" s="1"/>
  <c r="G40" i="4"/>
  <c r="J40" i="4" s="1"/>
  <c r="G28" i="4"/>
  <c r="G39" i="4"/>
  <c r="J39" i="4" s="1"/>
  <c r="G47" i="4"/>
  <c r="J47" i="4" s="1"/>
  <c r="G38" i="4"/>
  <c r="J38" i="4" s="1"/>
  <c r="G44" i="4"/>
  <c r="J44" i="4" s="1"/>
  <c r="G31" i="4"/>
  <c r="J31" i="4" s="1"/>
  <c r="G36" i="4"/>
  <c r="J36" i="4" s="1"/>
  <c r="G46" i="4"/>
  <c r="J46" i="4" s="1"/>
  <c r="G32" i="4"/>
  <c r="J32" i="4" s="1"/>
  <c r="G34" i="4"/>
  <c r="J34" i="4" s="1"/>
  <c r="G35" i="4"/>
  <c r="J35" i="4" s="1"/>
  <c r="G37" i="4"/>
  <c r="J37" i="4" s="1"/>
  <c r="G43" i="4"/>
  <c r="J43" i="4" s="1"/>
  <c r="G29" i="3"/>
  <c r="J29" i="3" s="1"/>
  <c r="G38" i="3"/>
  <c r="J38" i="3" s="1"/>
  <c r="G28" i="3"/>
  <c r="J28" i="3" s="1"/>
  <c r="G43" i="3"/>
  <c r="J43" i="3" s="1"/>
  <c r="G31" i="3"/>
  <c r="J31" i="3" s="1"/>
  <c r="G46" i="3"/>
  <c r="J46" i="3" s="1"/>
  <c r="G37" i="3"/>
  <c r="J37" i="3" s="1"/>
  <c r="G32" i="3"/>
  <c r="J32" i="3" s="1"/>
  <c r="G36" i="3"/>
  <c r="J36" i="3" s="1"/>
  <c r="G34" i="3"/>
  <c r="J34" i="3" s="1"/>
  <c r="G41" i="3"/>
  <c r="J41" i="3" s="1"/>
  <c r="G30" i="3"/>
  <c r="J30" i="3" s="1"/>
  <c r="G44" i="3"/>
  <c r="J44" i="3" s="1"/>
  <c r="G40" i="3"/>
  <c r="J40" i="3" s="1"/>
  <c r="G35" i="3"/>
  <c r="J35" i="3" s="1"/>
  <c r="G42" i="3"/>
  <c r="J42" i="3" s="1"/>
  <c r="G39" i="3"/>
  <c r="J39" i="3" s="1"/>
  <c r="G47" i="3"/>
  <c r="J47" i="3" s="1"/>
  <c r="G45" i="3"/>
  <c r="J45" i="3" s="1"/>
  <c r="G33" i="3"/>
  <c r="G43" i="8"/>
  <c r="G42" i="8"/>
  <c r="J55" i="4" l="1"/>
  <c r="J28" i="4"/>
  <c r="J54" i="4" s="1"/>
  <c r="J54" i="3"/>
  <c r="J52" i="3"/>
  <c r="J33" i="3"/>
  <c r="J53" i="3" s="1"/>
  <c r="J43" i="2"/>
  <c r="J28" i="2"/>
  <c r="J41" i="2"/>
  <c r="J40" i="2"/>
  <c r="J54" i="2" s="1"/>
  <c r="J34" i="2"/>
  <c r="J44" i="2"/>
  <c r="J35" i="2"/>
  <c r="G27" i="2"/>
  <c r="J27" i="2" s="1"/>
  <c r="J53" i="2" l="1"/>
</calcChain>
</file>

<file path=xl/sharedStrings.xml><?xml version="1.0" encoding="utf-8"?>
<sst xmlns="http://schemas.openxmlformats.org/spreadsheetml/2006/main" count="124" uniqueCount="33">
  <si>
    <t>Date</t>
  </si>
  <si>
    <t>Volume consommé ECS (m3)</t>
  </si>
  <si>
    <t>Index relevé (m3)</t>
  </si>
  <si>
    <t>Index Energie relevé (kWh)</t>
  </si>
  <si>
    <t>Nombre jour</t>
  </si>
  <si>
    <t>Nombre d'heures</t>
  </si>
  <si>
    <t>Type de production :</t>
  </si>
  <si>
    <t>Volume moyen horaire consommée (litres)</t>
  </si>
  <si>
    <t>P Moyenne horaire (kW)</t>
  </si>
  <si>
    <t>Compteur HS</t>
  </si>
  <si>
    <t>Eau chaude sanitaire</t>
  </si>
  <si>
    <t>Energie Echangeur (kWh)</t>
  </si>
  <si>
    <t>Echangeur chauffage</t>
  </si>
  <si>
    <t>Sud Est</t>
  </si>
  <si>
    <t>Sud Centre</t>
  </si>
  <si>
    <t>Nord Centre</t>
  </si>
  <si>
    <t>Nord Ouest</t>
  </si>
  <si>
    <t>Total Etage Tech</t>
  </si>
  <si>
    <t>Energie conso (kWh)</t>
  </si>
  <si>
    <t>kWh</t>
  </si>
  <si>
    <t>Consommation cumulée  2022</t>
  </si>
  <si>
    <t>consommation cumulée  2023</t>
  </si>
  <si>
    <t>Consommation cumulée 2024</t>
  </si>
  <si>
    <t>m3</t>
  </si>
  <si>
    <t>HS</t>
  </si>
  <si>
    <t>Consommation cumulée  2021</t>
  </si>
  <si>
    <t>Index relevé (1= 100 l)</t>
  </si>
  <si>
    <t>litres consommé</t>
  </si>
  <si>
    <t>KWh dédié ECS</t>
  </si>
  <si>
    <t>Kwh consommée</t>
  </si>
  <si>
    <t>Kwh consommé Ecs</t>
  </si>
  <si>
    <t>Volume consommé ECS (litre)</t>
  </si>
  <si>
    <t>litres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</si>
</sst>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4" fontId="0" fillId="0" borderId="2" xfId="0" applyNumberFormat="1" applyBorder="1"/>
    <xf numFmtId="14" fontId="0" fillId="0" borderId="4" xfId="0" applyNumberFormat="1" applyBorder="1"/>
    <xf numFmtId="0" fontId="0" fillId="0" borderId="5" xfId="0" applyBorder="1"/>
    <xf numFmtId="0" fontId="0" fillId="3" borderId="0" xfId="0" applyFill="1" applyAlignment="1">
      <alignment horizontal="center"/>
    </xf>
    <xf numFmtId="14" fontId="0" fillId="4" borderId="0" xfId="0" applyNumberFormat="1" applyFill="1"/>
    <xf numFmtId="0" fontId="0" fillId="4" borderId="0" xfId="0" applyFill="1"/>
    <xf numFmtId="0" fontId="0" fillId="5" borderId="0" xfId="0" applyFill="1"/>
    <xf numFmtId="14" fontId="0" fillId="6" borderId="0" xfId="0" applyNumberFormat="1" applyFill="1"/>
    <xf numFmtId="0" fontId="0" fillId="6" borderId="0" xfId="0" applyFill="1"/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2" fontId="0" fillId="0" borderId="0" xfId="0" applyNumberFormat="1"/>
    <xf numFmtId="2" fontId="0" fillId="4" borderId="0" xfId="0" applyNumberFormat="1" applyFill="1"/>
    <xf numFmtId="0" fontId="0" fillId="9" borderId="0" xfId="0" applyFill="1" applyAlignment="1">
      <alignment horizontal="center"/>
    </xf>
    <xf numFmtId="0" fontId="0" fillId="10" borderId="0" xfId="0" applyFill="1" applyAlignment="1">
      <alignment horizontal="center"/>
    </xf>
    <xf numFmtId="2" fontId="0" fillId="6" borderId="0" xfId="0" applyNumberFormat="1" applyFill="1"/>
    <xf numFmtId="2" fontId="1" fillId="0" borderId="0" xfId="0" applyNumberFormat="1" applyFont="1"/>
    <xf numFmtId="10" fontId="0" fillId="0" borderId="0" xfId="0" applyNumberFormat="1"/>
    <xf numFmtId="14" fontId="0" fillId="11" borderId="0" xfId="0" applyNumberFormat="1" applyFill="1"/>
    <xf numFmtId="0" fontId="0" fillId="0" borderId="0" xfId="0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/>
    <xf numFmtId="0" fontId="0" fillId="0" borderId="4" xfId="0" applyBorder="1"/>
    <xf numFmtId="3" fontId="0" fillId="0" borderId="6" xfId="0" applyNumberFormat="1" applyBorder="1"/>
    <xf numFmtId="0" fontId="0" fillId="0" borderId="8" xfId="0" applyBorder="1" applyAlignment="1">
      <alignment horizontal="center"/>
    </xf>
    <xf numFmtId="4" fontId="0" fillId="0" borderId="0" xfId="0" applyNumberFormat="1"/>
    <xf numFmtId="4" fontId="0" fillId="4" borderId="0" xfId="0" applyNumberFormat="1" applyFill="1"/>
    <xf numFmtId="0" fontId="0" fillId="3" borderId="0" xfId="0" applyFill="1"/>
    <xf numFmtId="2" fontId="0" fillId="0" borderId="5" xfId="0" applyNumberFormat="1" applyBorder="1"/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11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980C8-BECF-4E31-AB16-E0812DCB04D7}">
  <dimension ref="A1:K54"/>
  <sheetViews>
    <sheetView tabSelected="1" topLeftCell="A16" workbookViewId="0">
      <selection activeCell="D51" sqref="D51"/>
    </sheetView>
  </sheetViews>
  <sheetFormatPr baseColWidth="10" defaultRowHeight="14.4" x14ac:dyDescent="0.3"/>
  <cols>
    <col min="2" max="2" width="11.33203125" customWidth="1"/>
    <col min="3" max="3" width="20.88671875" customWidth="1"/>
    <col min="6" max="6" width="20.44140625" customWidth="1"/>
    <col min="7" max="7" width="19.109375" customWidth="1"/>
  </cols>
  <sheetData>
    <row r="1" spans="1:11" x14ac:dyDescent="0.3">
      <c r="B1" s="36" t="s">
        <v>10</v>
      </c>
      <c r="C1" s="36"/>
      <c r="D1" s="36"/>
      <c r="E1" s="36"/>
      <c r="F1" s="36"/>
      <c r="G1" s="36"/>
      <c r="H1" s="37" t="s">
        <v>12</v>
      </c>
      <c r="I1" s="37"/>
      <c r="J1" s="34"/>
    </row>
    <row r="2" spans="1:11" ht="43.8" customHeight="1" x14ac:dyDescent="0.3">
      <c r="A2" s="2" t="s">
        <v>0</v>
      </c>
      <c r="B2" s="3" t="s">
        <v>2</v>
      </c>
      <c r="C2" s="3" t="s">
        <v>31</v>
      </c>
      <c r="D2" s="3" t="s">
        <v>4</v>
      </c>
      <c r="E2" s="3" t="s">
        <v>5</v>
      </c>
      <c r="F2" s="3" t="s">
        <v>7</v>
      </c>
      <c r="G2" s="3" t="s">
        <v>8</v>
      </c>
      <c r="H2" s="3" t="s">
        <v>3</v>
      </c>
      <c r="I2" s="3" t="s">
        <v>11</v>
      </c>
      <c r="J2" s="3" t="s">
        <v>28</v>
      </c>
    </row>
    <row r="3" spans="1:11" x14ac:dyDescent="0.3">
      <c r="A3" s="8">
        <v>44228</v>
      </c>
      <c r="B3" s="9">
        <v>2360</v>
      </c>
      <c r="C3" s="9"/>
      <c r="D3" s="9"/>
      <c r="E3" s="9"/>
      <c r="F3" s="16"/>
      <c r="G3" s="16"/>
      <c r="H3" s="9"/>
      <c r="I3" s="9"/>
      <c r="J3" s="9">
        <f>G3*E3</f>
        <v>0</v>
      </c>
    </row>
    <row r="4" spans="1:11" x14ac:dyDescent="0.3">
      <c r="A4" s="1">
        <v>44256</v>
      </c>
      <c r="B4">
        <v>2421</v>
      </c>
      <c r="C4">
        <f>(B4-B3)*10</f>
        <v>610</v>
      </c>
      <c r="D4">
        <f t="shared" ref="D4:D15" si="0">A4-A3</f>
        <v>28</v>
      </c>
      <c r="E4">
        <f t="shared" ref="E4:E15" si="1">D4*24</f>
        <v>672</v>
      </c>
      <c r="F4" s="15">
        <f>(C4/E4)</f>
        <v>0.90773809523809523</v>
      </c>
      <c r="G4" s="15">
        <f t="shared" ref="G4:G15" si="2">F4*50*1.16*0.001</f>
        <v>5.2648809523809521E-2</v>
      </c>
      <c r="J4">
        <f t="shared" ref="J4:J49" si="3">G4*E4</f>
        <v>35.379999999999995</v>
      </c>
      <c r="K4" s="21"/>
    </row>
    <row r="5" spans="1:11" x14ac:dyDescent="0.3">
      <c r="A5" s="8">
        <v>44284</v>
      </c>
      <c r="B5" s="9">
        <v>2472</v>
      </c>
      <c r="C5" s="9">
        <f t="shared" ref="C5:C49" si="4">(B5-B4)*10</f>
        <v>510</v>
      </c>
      <c r="D5" s="9">
        <f t="shared" si="0"/>
        <v>28</v>
      </c>
      <c r="E5" s="9">
        <f t="shared" si="1"/>
        <v>672</v>
      </c>
      <c r="F5" s="16">
        <f t="shared" ref="F5:F49" si="5">(C5/E5)</f>
        <v>0.7589285714285714</v>
      </c>
      <c r="G5" s="16">
        <f t="shared" si="2"/>
        <v>4.4017857142857136E-2</v>
      </c>
      <c r="H5" s="9"/>
      <c r="I5" s="9"/>
      <c r="J5" s="9">
        <f t="shared" si="3"/>
        <v>29.579999999999995</v>
      </c>
    </row>
    <row r="6" spans="1:11" x14ac:dyDescent="0.3">
      <c r="A6" s="1">
        <v>44319</v>
      </c>
      <c r="B6">
        <v>2530</v>
      </c>
      <c r="C6">
        <f t="shared" si="4"/>
        <v>580</v>
      </c>
      <c r="D6">
        <f t="shared" si="0"/>
        <v>35</v>
      </c>
      <c r="E6">
        <f t="shared" si="1"/>
        <v>840</v>
      </c>
      <c r="F6" s="15">
        <f t="shared" si="5"/>
        <v>0.69047619047619047</v>
      </c>
      <c r="G6" s="15">
        <f t="shared" si="2"/>
        <v>4.0047619047619047E-2</v>
      </c>
      <c r="J6">
        <f t="shared" si="3"/>
        <v>33.64</v>
      </c>
      <c r="K6" s="21"/>
    </row>
    <row r="7" spans="1:11" x14ac:dyDescent="0.3">
      <c r="A7" s="8">
        <v>44347</v>
      </c>
      <c r="B7" s="9">
        <v>2575</v>
      </c>
      <c r="C7" s="9">
        <f t="shared" si="4"/>
        <v>450</v>
      </c>
      <c r="D7" s="9">
        <f t="shared" si="0"/>
        <v>28</v>
      </c>
      <c r="E7" s="9">
        <f t="shared" si="1"/>
        <v>672</v>
      </c>
      <c r="F7" s="16">
        <f t="shared" si="5"/>
        <v>0.6696428571428571</v>
      </c>
      <c r="G7" s="16">
        <f t="shared" si="2"/>
        <v>3.8839285714285708E-2</v>
      </c>
      <c r="H7" s="9"/>
      <c r="I7" s="9"/>
      <c r="J7" s="9">
        <f t="shared" si="3"/>
        <v>26.099999999999994</v>
      </c>
    </row>
    <row r="8" spans="1:11" x14ac:dyDescent="0.3">
      <c r="A8" s="1">
        <v>44382</v>
      </c>
      <c r="B8">
        <v>2627</v>
      </c>
      <c r="C8">
        <f t="shared" si="4"/>
        <v>520</v>
      </c>
      <c r="D8">
        <f t="shared" si="0"/>
        <v>35</v>
      </c>
      <c r="E8">
        <f t="shared" si="1"/>
        <v>840</v>
      </c>
      <c r="F8" s="15">
        <f t="shared" si="5"/>
        <v>0.61904761904761907</v>
      </c>
      <c r="G8" s="15">
        <f t="shared" si="2"/>
        <v>3.5904761904761905E-2</v>
      </c>
      <c r="J8">
        <f t="shared" si="3"/>
        <v>30.16</v>
      </c>
      <c r="K8" s="21"/>
    </row>
    <row r="9" spans="1:11" x14ac:dyDescent="0.3">
      <c r="A9" s="8">
        <v>44410</v>
      </c>
      <c r="B9" s="9">
        <v>2664</v>
      </c>
      <c r="C9" s="9">
        <f t="shared" si="4"/>
        <v>370</v>
      </c>
      <c r="D9" s="9">
        <f t="shared" si="0"/>
        <v>28</v>
      </c>
      <c r="E9" s="9">
        <f t="shared" si="1"/>
        <v>672</v>
      </c>
      <c r="F9" s="16">
        <f t="shared" si="5"/>
        <v>0.55059523809523814</v>
      </c>
      <c r="G9" s="16">
        <f t="shared" si="2"/>
        <v>3.1934523809523808E-2</v>
      </c>
      <c r="H9" s="9"/>
      <c r="I9" s="9"/>
      <c r="J9" s="9">
        <f t="shared" si="3"/>
        <v>21.46</v>
      </c>
    </row>
    <row r="10" spans="1:11" x14ac:dyDescent="0.3">
      <c r="A10" s="1">
        <v>44438</v>
      </c>
      <c r="B10">
        <v>2700</v>
      </c>
      <c r="C10">
        <f t="shared" si="4"/>
        <v>360</v>
      </c>
      <c r="D10">
        <f t="shared" si="0"/>
        <v>28</v>
      </c>
      <c r="E10">
        <f t="shared" si="1"/>
        <v>672</v>
      </c>
      <c r="F10" s="15">
        <f t="shared" si="5"/>
        <v>0.5357142857142857</v>
      </c>
      <c r="G10" s="15">
        <f t="shared" si="2"/>
        <v>3.1071428571428569E-2</v>
      </c>
      <c r="J10">
        <f t="shared" si="3"/>
        <v>20.88</v>
      </c>
      <c r="K10" s="21"/>
    </row>
    <row r="11" spans="1:11" x14ac:dyDescent="0.3">
      <c r="A11" s="8">
        <v>44473</v>
      </c>
      <c r="B11" s="9">
        <v>2738</v>
      </c>
      <c r="C11" s="9">
        <f t="shared" si="4"/>
        <v>380</v>
      </c>
      <c r="D11" s="9">
        <f t="shared" si="0"/>
        <v>35</v>
      </c>
      <c r="E11" s="9">
        <f t="shared" si="1"/>
        <v>840</v>
      </c>
      <c r="F11" s="16">
        <f t="shared" si="5"/>
        <v>0.45238095238095238</v>
      </c>
      <c r="G11" s="16">
        <f t="shared" si="2"/>
        <v>2.6238095238095237E-2</v>
      </c>
      <c r="H11" s="9"/>
      <c r="I11" s="9"/>
      <c r="J11" s="9">
        <f t="shared" si="3"/>
        <v>22.04</v>
      </c>
    </row>
    <row r="12" spans="1:11" x14ac:dyDescent="0.3">
      <c r="A12" s="1">
        <v>44504</v>
      </c>
      <c r="B12">
        <v>2780</v>
      </c>
      <c r="C12">
        <f t="shared" si="4"/>
        <v>420</v>
      </c>
      <c r="D12">
        <f t="shared" si="0"/>
        <v>31</v>
      </c>
      <c r="E12">
        <f t="shared" si="1"/>
        <v>744</v>
      </c>
      <c r="F12" s="15">
        <f t="shared" si="5"/>
        <v>0.56451612903225812</v>
      </c>
      <c r="G12" s="15">
        <f t="shared" si="2"/>
        <v>3.2741935483870971E-2</v>
      </c>
      <c r="J12">
        <f t="shared" si="3"/>
        <v>24.360000000000003</v>
      </c>
      <c r="K12" s="21"/>
    </row>
    <row r="13" spans="1:11" x14ac:dyDescent="0.3">
      <c r="A13" s="8">
        <v>44528</v>
      </c>
      <c r="B13" s="9">
        <v>2831</v>
      </c>
      <c r="C13" s="9">
        <f t="shared" si="4"/>
        <v>510</v>
      </c>
      <c r="D13" s="9">
        <f t="shared" si="0"/>
        <v>24</v>
      </c>
      <c r="E13" s="9">
        <f t="shared" si="1"/>
        <v>576</v>
      </c>
      <c r="F13" s="16">
        <f t="shared" si="5"/>
        <v>0.88541666666666663</v>
      </c>
      <c r="G13" s="16">
        <f t="shared" si="2"/>
        <v>5.1354166666666659E-2</v>
      </c>
      <c r="H13" s="9"/>
      <c r="I13" s="9"/>
      <c r="J13" s="9">
        <f t="shared" si="3"/>
        <v>29.579999999999995</v>
      </c>
    </row>
    <row r="14" spans="1:11" x14ac:dyDescent="0.3">
      <c r="A14" s="1">
        <v>44564</v>
      </c>
      <c r="B14">
        <v>2908</v>
      </c>
      <c r="C14">
        <f t="shared" si="4"/>
        <v>770</v>
      </c>
      <c r="D14">
        <f t="shared" si="0"/>
        <v>36</v>
      </c>
      <c r="E14">
        <f t="shared" si="1"/>
        <v>864</v>
      </c>
      <c r="F14" s="15">
        <f t="shared" si="5"/>
        <v>0.89120370370370372</v>
      </c>
      <c r="G14" s="15">
        <f t="shared" si="2"/>
        <v>5.1689814814814813E-2</v>
      </c>
      <c r="J14">
        <f t="shared" si="3"/>
        <v>44.66</v>
      </c>
      <c r="K14" s="21"/>
    </row>
    <row r="15" spans="1:11" x14ac:dyDescent="0.3">
      <c r="A15" s="8">
        <v>44591</v>
      </c>
      <c r="B15" s="9">
        <v>2974</v>
      </c>
      <c r="C15" s="9">
        <f t="shared" si="4"/>
        <v>660</v>
      </c>
      <c r="D15" s="9">
        <f t="shared" si="0"/>
        <v>27</v>
      </c>
      <c r="E15" s="9">
        <f t="shared" si="1"/>
        <v>648</v>
      </c>
      <c r="F15" s="16">
        <f t="shared" si="5"/>
        <v>1.0185185185185186</v>
      </c>
      <c r="G15" s="16">
        <f t="shared" si="2"/>
        <v>5.9074074074074077E-2</v>
      </c>
      <c r="H15" s="9">
        <v>9923913</v>
      </c>
      <c r="I15" s="9"/>
      <c r="J15" s="9">
        <f t="shared" si="3"/>
        <v>38.28</v>
      </c>
    </row>
    <row r="16" spans="1:11" x14ac:dyDescent="0.3">
      <c r="A16" s="1">
        <v>44620</v>
      </c>
      <c r="B16">
        <v>3026</v>
      </c>
      <c r="C16">
        <f t="shared" si="4"/>
        <v>520</v>
      </c>
      <c r="D16">
        <f t="shared" ref="D16:D26" si="6">A16-A15</f>
        <v>29</v>
      </c>
      <c r="E16">
        <f>D16*24</f>
        <v>696</v>
      </c>
      <c r="F16" s="15">
        <f t="shared" si="5"/>
        <v>0.74712643678160917</v>
      </c>
      <c r="G16" s="15">
        <f>F16*50*1.16*0.001</f>
        <v>4.3333333333333328E-2</v>
      </c>
      <c r="H16">
        <v>9977273</v>
      </c>
      <c r="I16">
        <f>H16-H15</f>
        <v>53360</v>
      </c>
      <c r="J16">
        <f t="shared" si="3"/>
        <v>30.159999999999997</v>
      </c>
      <c r="K16" s="21"/>
    </row>
    <row r="17" spans="1:11" x14ac:dyDescent="0.3">
      <c r="A17" s="8">
        <v>44648</v>
      </c>
      <c r="B17" s="9">
        <v>3099</v>
      </c>
      <c r="C17" s="9">
        <f t="shared" si="4"/>
        <v>730</v>
      </c>
      <c r="D17" s="9">
        <f t="shared" si="6"/>
        <v>28</v>
      </c>
      <c r="E17" s="9">
        <f t="shared" ref="E17:E25" si="7">D17*24</f>
        <v>672</v>
      </c>
      <c r="F17" s="16">
        <f t="shared" si="5"/>
        <v>1.0863095238095237</v>
      </c>
      <c r="G17" s="16">
        <f t="shared" ref="G17:G25" si="8">F17*50*1.16*0.001</f>
        <v>6.3005952380952371E-2</v>
      </c>
      <c r="H17" s="9">
        <v>10030431</v>
      </c>
      <c r="I17" s="9">
        <f t="shared" ref="I17:I25" si="9">H17-H16</f>
        <v>53158</v>
      </c>
      <c r="J17" s="9">
        <f t="shared" si="3"/>
        <v>42.339999999999996</v>
      </c>
      <c r="K17" s="21"/>
    </row>
    <row r="18" spans="1:11" x14ac:dyDescent="0.3">
      <c r="A18" s="1">
        <v>44683</v>
      </c>
      <c r="B18">
        <v>3179</v>
      </c>
      <c r="C18">
        <f t="shared" si="4"/>
        <v>800</v>
      </c>
      <c r="D18">
        <f t="shared" si="6"/>
        <v>35</v>
      </c>
      <c r="E18">
        <f t="shared" si="7"/>
        <v>840</v>
      </c>
      <c r="F18" s="15">
        <f t="shared" si="5"/>
        <v>0.95238095238095233</v>
      </c>
      <c r="G18" s="15">
        <f t="shared" si="8"/>
        <v>5.5238095238095225E-2</v>
      </c>
      <c r="H18">
        <v>10078191</v>
      </c>
      <c r="I18">
        <f t="shared" si="9"/>
        <v>47760</v>
      </c>
      <c r="J18">
        <f t="shared" si="3"/>
        <v>46.399999999999991</v>
      </c>
      <c r="K18" s="21"/>
    </row>
    <row r="19" spans="1:11" x14ac:dyDescent="0.3">
      <c r="A19" s="8">
        <v>44711</v>
      </c>
      <c r="B19" s="9">
        <v>3236</v>
      </c>
      <c r="C19" s="9">
        <f t="shared" si="4"/>
        <v>570</v>
      </c>
      <c r="D19" s="9">
        <f t="shared" si="6"/>
        <v>28</v>
      </c>
      <c r="E19" s="9">
        <f t="shared" si="7"/>
        <v>672</v>
      </c>
      <c r="F19" s="16">
        <f t="shared" si="5"/>
        <v>0.8482142857142857</v>
      </c>
      <c r="G19" s="16">
        <f t="shared" si="8"/>
        <v>4.9196428571428572E-2</v>
      </c>
      <c r="H19" s="9">
        <v>10083281</v>
      </c>
      <c r="I19" s="9">
        <f t="shared" si="9"/>
        <v>5090</v>
      </c>
      <c r="J19" s="9">
        <f t="shared" si="3"/>
        <v>33.06</v>
      </c>
      <c r="K19" s="21"/>
    </row>
    <row r="20" spans="1:11" x14ac:dyDescent="0.3">
      <c r="A20" s="1">
        <v>44739</v>
      </c>
      <c r="B20">
        <v>3290</v>
      </c>
      <c r="C20">
        <f t="shared" si="4"/>
        <v>540</v>
      </c>
      <c r="D20">
        <f t="shared" si="6"/>
        <v>28</v>
      </c>
      <c r="E20">
        <f t="shared" si="7"/>
        <v>672</v>
      </c>
      <c r="F20" s="15">
        <f t="shared" si="5"/>
        <v>0.8035714285714286</v>
      </c>
      <c r="G20" s="15">
        <f t="shared" si="8"/>
        <v>4.6607142857142854E-2</v>
      </c>
      <c r="H20">
        <v>10085707</v>
      </c>
      <c r="I20">
        <f t="shared" si="9"/>
        <v>2426</v>
      </c>
      <c r="J20">
        <f t="shared" si="3"/>
        <v>31.319999999999997</v>
      </c>
      <c r="K20" s="21"/>
    </row>
    <row r="21" spans="1:11" x14ac:dyDescent="0.3">
      <c r="A21" s="8">
        <v>44774</v>
      </c>
      <c r="B21" s="9">
        <v>3354</v>
      </c>
      <c r="C21" s="9">
        <f t="shared" si="4"/>
        <v>640</v>
      </c>
      <c r="D21" s="9">
        <f t="shared" si="6"/>
        <v>35</v>
      </c>
      <c r="E21" s="9">
        <f t="shared" si="7"/>
        <v>840</v>
      </c>
      <c r="F21" s="16">
        <f t="shared" si="5"/>
        <v>0.76190476190476186</v>
      </c>
      <c r="G21" s="16">
        <f t="shared" si="8"/>
        <v>4.419047619047619E-2</v>
      </c>
      <c r="H21" s="9">
        <v>10085707</v>
      </c>
      <c r="I21" s="9">
        <f t="shared" si="9"/>
        <v>0</v>
      </c>
      <c r="J21" s="9">
        <f t="shared" si="3"/>
        <v>37.119999999999997</v>
      </c>
      <c r="K21" s="21"/>
    </row>
    <row r="22" spans="1:11" x14ac:dyDescent="0.3">
      <c r="A22" s="1">
        <v>44802</v>
      </c>
      <c r="B22">
        <v>3397</v>
      </c>
      <c r="C22">
        <f t="shared" si="4"/>
        <v>430</v>
      </c>
      <c r="D22">
        <f t="shared" si="6"/>
        <v>28</v>
      </c>
      <c r="E22">
        <f t="shared" si="7"/>
        <v>672</v>
      </c>
      <c r="F22" s="15">
        <f t="shared" si="5"/>
        <v>0.63988095238095233</v>
      </c>
      <c r="G22" s="15">
        <f t="shared" si="8"/>
        <v>3.7113095238095237E-2</v>
      </c>
      <c r="H22" s="10"/>
      <c r="J22">
        <f t="shared" si="3"/>
        <v>24.939999999999998</v>
      </c>
      <c r="K22" s="21"/>
    </row>
    <row r="23" spans="1:11" x14ac:dyDescent="0.3">
      <c r="A23" s="8">
        <v>44837</v>
      </c>
      <c r="B23" s="9">
        <v>3459</v>
      </c>
      <c r="C23" s="9">
        <f t="shared" si="4"/>
        <v>620</v>
      </c>
      <c r="D23" s="9">
        <f t="shared" si="6"/>
        <v>35</v>
      </c>
      <c r="E23" s="9">
        <f t="shared" si="7"/>
        <v>840</v>
      </c>
      <c r="F23" s="16">
        <f t="shared" si="5"/>
        <v>0.73809523809523814</v>
      </c>
      <c r="G23" s="16">
        <f t="shared" si="8"/>
        <v>4.2809523809523811E-2</v>
      </c>
      <c r="H23" s="10"/>
      <c r="I23" s="9">
        <f t="shared" si="9"/>
        <v>0</v>
      </c>
      <c r="J23" s="9">
        <f t="shared" si="3"/>
        <v>35.96</v>
      </c>
      <c r="K23" s="21"/>
    </row>
    <row r="24" spans="1:11" x14ac:dyDescent="0.3">
      <c r="A24" s="1">
        <v>44865</v>
      </c>
      <c r="B24">
        <v>3503</v>
      </c>
      <c r="C24">
        <f t="shared" si="4"/>
        <v>440</v>
      </c>
      <c r="D24">
        <f t="shared" si="6"/>
        <v>28</v>
      </c>
      <c r="E24">
        <f t="shared" si="7"/>
        <v>672</v>
      </c>
      <c r="F24" s="15">
        <f t="shared" si="5"/>
        <v>0.65476190476190477</v>
      </c>
      <c r="G24" s="15">
        <f t="shared" si="8"/>
        <v>3.7976190476190476E-2</v>
      </c>
      <c r="H24" s="10"/>
      <c r="I24">
        <f t="shared" si="9"/>
        <v>0</v>
      </c>
      <c r="J24">
        <f t="shared" si="3"/>
        <v>25.52</v>
      </c>
      <c r="K24" s="21"/>
    </row>
    <row r="25" spans="1:11" x14ac:dyDescent="0.3">
      <c r="A25" s="8">
        <v>44893</v>
      </c>
      <c r="B25" s="9">
        <v>3549</v>
      </c>
      <c r="C25" s="9">
        <f t="shared" si="4"/>
        <v>460</v>
      </c>
      <c r="D25" s="9">
        <f t="shared" si="6"/>
        <v>28</v>
      </c>
      <c r="E25" s="9">
        <f t="shared" si="7"/>
        <v>672</v>
      </c>
      <c r="F25" s="16">
        <f t="shared" si="5"/>
        <v>0.68452380952380953</v>
      </c>
      <c r="G25" s="16">
        <f t="shared" si="8"/>
        <v>3.9702380952380947E-2</v>
      </c>
      <c r="H25" s="10"/>
      <c r="I25" s="9">
        <f t="shared" si="9"/>
        <v>0</v>
      </c>
      <c r="J25" s="9">
        <f t="shared" si="3"/>
        <v>26.679999999999996</v>
      </c>
      <c r="K25" s="21"/>
    </row>
    <row r="26" spans="1:11" x14ac:dyDescent="0.3">
      <c r="A26" s="1">
        <v>44928</v>
      </c>
      <c r="B26">
        <v>3559</v>
      </c>
      <c r="C26">
        <f t="shared" si="4"/>
        <v>100</v>
      </c>
      <c r="D26">
        <f t="shared" si="6"/>
        <v>35</v>
      </c>
      <c r="E26">
        <f>D26*24</f>
        <v>840</v>
      </c>
      <c r="F26" s="15">
        <f t="shared" si="5"/>
        <v>0.11904761904761904</v>
      </c>
      <c r="G26" s="15">
        <f>F26*50*1.16*0.001</f>
        <v>6.9047619047619031E-3</v>
      </c>
      <c r="H26" s="10"/>
      <c r="I26">
        <f>H26-H25</f>
        <v>0</v>
      </c>
      <c r="J26">
        <f t="shared" si="3"/>
        <v>5.7999999999999989</v>
      </c>
      <c r="K26" s="21"/>
    </row>
    <row r="27" spans="1:11" x14ac:dyDescent="0.3">
      <c r="A27" s="8">
        <v>44956</v>
      </c>
      <c r="B27" s="9">
        <v>3637</v>
      </c>
      <c r="C27" s="9">
        <f t="shared" si="4"/>
        <v>780</v>
      </c>
      <c r="D27" s="9">
        <f t="shared" ref="D27" si="10">A27-A26</f>
        <v>28</v>
      </c>
      <c r="E27" s="9">
        <f>D27*24</f>
        <v>672</v>
      </c>
      <c r="F27" s="16">
        <f t="shared" si="5"/>
        <v>1.1607142857142858</v>
      </c>
      <c r="G27" s="16">
        <f>F27*50*1.16*0.001</f>
        <v>6.7321428571428574E-2</v>
      </c>
      <c r="H27" s="10"/>
      <c r="I27" s="9">
        <f>H27-H26</f>
        <v>0</v>
      </c>
      <c r="J27" s="9">
        <f t="shared" si="3"/>
        <v>45.24</v>
      </c>
    </row>
    <row r="28" spans="1:11" x14ac:dyDescent="0.3">
      <c r="A28" s="1">
        <v>44984</v>
      </c>
      <c r="B28">
        <v>3673</v>
      </c>
      <c r="C28">
        <f t="shared" si="4"/>
        <v>360</v>
      </c>
      <c r="D28">
        <f t="shared" ref="D28:D48" si="11">A28-A27</f>
        <v>28</v>
      </c>
      <c r="E28">
        <f>D28*24</f>
        <v>672</v>
      </c>
      <c r="F28" s="15">
        <f t="shared" si="5"/>
        <v>0.5357142857142857</v>
      </c>
      <c r="G28" s="15">
        <f>F28*50*1.16*0.001</f>
        <v>3.1071428571428569E-2</v>
      </c>
      <c r="H28">
        <v>10116519</v>
      </c>
      <c r="I28">
        <v>0</v>
      </c>
      <c r="J28">
        <f t="shared" si="3"/>
        <v>20.88</v>
      </c>
      <c r="K28" s="21"/>
    </row>
    <row r="29" spans="1:11" x14ac:dyDescent="0.3">
      <c r="A29" s="8">
        <v>45019</v>
      </c>
      <c r="B29" s="9">
        <v>3725</v>
      </c>
      <c r="C29" s="9">
        <f t="shared" si="4"/>
        <v>520</v>
      </c>
      <c r="D29" s="9">
        <f t="shared" si="11"/>
        <v>35</v>
      </c>
      <c r="E29" s="9">
        <f t="shared" ref="E29:E48" si="12">D29*24</f>
        <v>840</v>
      </c>
      <c r="F29" s="16">
        <f t="shared" si="5"/>
        <v>0.61904761904761907</v>
      </c>
      <c r="G29" s="16">
        <f t="shared" ref="G29:G48" si="13">F29*50*1.16*0.001</f>
        <v>3.5904761904761905E-2</v>
      </c>
      <c r="H29" s="9">
        <v>10175324</v>
      </c>
      <c r="I29" s="9">
        <f t="shared" ref="I29:I33" si="14">H29-H28</f>
        <v>58805</v>
      </c>
      <c r="J29" s="9">
        <f t="shared" si="3"/>
        <v>30.16</v>
      </c>
      <c r="K29" s="21"/>
    </row>
    <row r="30" spans="1:11" x14ac:dyDescent="0.3">
      <c r="A30" s="1">
        <v>45048</v>
      </c>
      <c r="B30">
        <v>3767</v>
      </c>
      <c r="C30">
        <f t="shared" si="4"/>
        <v>420</v>
      </c>
      <c r="D30">
        <f t="shared" si="11"/>
        <v>29</v>
      </c>
      <c r="E30">
        <f t="shared" si="12"/>
        <v>696</v>
      </c>
      <c r="F30" s="15">
        <f t="shared" si="5"/>
        <v>0.60344827586206895</v>
      </c>
      <c r="G30" s="15">
        <f t="shared" si="13"/>
        <v>3.5000000000000003E-2</v>
      </c>
      <c r="H30">
        <v>10215520</v>
      </c>
      <c r="I30">
        <f t="shared" si="14"/>
        <v>40196</v>
      </c>
      <c r="J30">
        <f t="shared" si="3"/>
        <v>24.360000000000003</v>
      </c>
      <c r="K30" s="21"/>
    </row>
    <row r="31" spans="1:11" x14ac:dyDescent="0.3">
      <c r="A31" s="8">
        <v>45074</v>
      </c>
      <c r="B31" s="9">
        <v>3803</v>
      </c>
      <c r="C31" s="9">
        <f t="shared" si="4"/>
        <v>360</v>
      </c>
      <c r="D31" s="9">
        <f t="shared" si="11"/>
        <v>26</v>
      </c>
      <c r="E31" s="9">
        <f t="shared" si="12"/>
        <v>624</v>
      </c>
      <c r="F31" s="16">
        <f t="shared" si="5"/>
        <v>0.57692307692307687</v>
      </c>
      <c r="G31" s="16">
        <f t="shared" si="13"/>
        <v>3.3461538461538452E-2</v>
      </c>
      <c r="H31" s="9">
        <v>10234156</v>
      </c>
      <c r="I31" s="9">
        <f t="shared" si="14"/>
        <v>18636</v>
      </c>
      <c r="J31" s="9">
        <f t="shared" si="3"/>
        <v>20.879999999999995</v>
      </c>
      <c r="K31" s="21"/>
    </row>
    <row r="32" spans="1:11" x14ac:dyDescent="0.3">
      <c r="A32" s="22">
        <v>45110</v>
      </c>
      <c r="B32">
        <v>3846</v>
      </c>
      <c r="C32">
        <f t="shared" si="4"/>
        <v>430</v>
      </c>
      <c r="D32">
        <f t="shared" si="11"/>
        <v>36</v>
      </c>
      <c r="E32">
        <f t="shared" si="12"/>
        <v>864</v>
      </c>
      <c r="F32" s="15">
        <f t="shared" si="5"/>
        <v>0.49768518518518517</v>
      </c>
      <c r="G32" s="15">
        <f t="shared" si="13"/>
        <v>2.886574074074074E-2</v>
      </c>
      <c r="H32">
        <v>10239510</v>
      </c>
      <c r="I32">
        <f t="shared" si="14"/>
        <v>5354</v>
      </c>
      <c r="J32">
        <f t="shared" si="3"/>
        <v>24.94</v>
      </c>
      <c r="K32" s="21"/>
    </row>
    <row r="33" spans="1:11" x14ac:dyDescent="0.3">
      <c r="A33" s="22">
        <v>45173</v>
      </c>
      <c r="B33" s="9">
        <v>3924</v>
      </c>
      <c r="C33" s="9">
        <f t="shared" si="4"/>
        <v>780</v>
      </c>
      <c r="D33" s="9">
        <f t="shared" si="11"/>
        <v>63</v>
      </c>
      <c r="E33" s="9">
        <f t="shared" si="12"/>
        <v>1512</v>
      </c>
      <c r="F33" s="16">
        <f t="shared" si="5"/>
        <v>0.51587301587301593</v>
      </c>
      <c r="G33" s="16">
        <f t="shared" si="13"/>
        <v>2.9920634920634924E-2</v>
      </c>
      <c r="H33" s="9">
        <v>10249522</v>
      </c>
      <c r="I33" s="9">
        <f t="shared" si="14"/>
        <v>10012</v>
      </c>
      <c r="J33" s="9">
        <f t="shared" si="3"/>
        <v>45.24</v>
      </c>
      <c r="K33" s="21"/>
    </row>
    <row r="34" spans="1:11" x14ac:dyDescent="0.3">
      <c r="A34" s="1">
        <v>45201</v>
      </c>
      <c r="B34">
        <v>3953</v>
      </c>
      <c r="C34">
        <f t="shared" si="4"/>
        <v>290</v>
      </c>
      <c r="D34">
        <f t="shared" si="11"/>
        <v>28</v>
      </c>
      <c r="E34">
        <f t="shared" si="12"/>
        <v>672</v>
      </c>
      <c r="F34" s="15">
        <f t="shared" si="5"/>
        <v>0.43154761904761907</v>
      </c>
      <c r="G34" s="15">
        <f t="shared" si="13"/>
        <v>2.5029761904761902E-2</v>
      </c>
      <c r="H34" s="10"/>
      <c r="J34">
        <f t="shared" si="3"/>
        <v>16.819999999999997</v>
      </c>
      <c r="K34" s="21"/>
    </row>
    <row r="35" spans="1:11" x14ac:dyDescent="0.3">
      <c r="A35" s="8">
        <v>45229</v>
      </c>
      <c r="B35" s="9">
        <v>3991</v>
      </c>
      <c r="C35" s="9">
        <f t="shared" si="4"/>
        <v>380</v>
      </c>
      <c r="D35" s="9">
        <f t="shared" si="11"/>
        <v>28</v>
      </c>
      <c r="E35" s="9">
        <f t="shared" si="12"/>
        <v>672</v>
      </c>
      <c r="F35" s="16">
        <f t="shared" si="5"/>
        <v>0.56547619047619047</v>
      </c>
      <c r="G35" s="16">
        <f t="shared" si="13"/>
        <v>3.2797619047619048E-2</v>
      </c>
      <c r="H35" s="9">
        <v>10254396</v>
      </c>
      <c r="I35" s="9">
        <f>H35-H33</f>
        <v>4874</v>
      </c>
      <c r="J35" s="9">
        <f t="shared" si="3"/>
        <v>22.04</v>
      </c>
      <c r="K35" s="21"/>
    </row>
    <row r="36" spans="1:11" x14ac:dyDescent="0.3">
      <c r="A36" s="1">
        <v>45264</v>
      </c>
      <c r="B36">
        <v>4056</v>
      </c>
      <c r="C36">
        <f t="shared" si="4"/>
        <v>650</v>
      </c>
      <c r="D36">
        <f t="shared" si="11"/>
        <v>35</v>
      </c>
      <c r="E36">
        <f t="shared" si="12"/>
        <v>840</v>
      </c>
      <c r="F36" s="15">
        <f t="shared" si="5"/>
        <v>0.77380952380952384</v>
      </c>
      <c r="G36" s="15">
        <f t="shared" si="13"/>
        <v>4.4880952380952382E-2</v>
      </c>
      <c r="H36">
        <v>10282063</v>
      </c>
      <c r="I36">
        <f t="shared" ref="I36:I47" si="15">H36-H35</f>
        <v>27667</v>
      </c>
      <c r="J36">
        <f t="shared" si="3"/>
        <v>37.700000000000003</v>
      </c>
      <c r="K36" s="21"/>
    </row>
    <row r="37" spans="1:11" x14ac:dyDescent="0.3">
      <c r="A37" s="8">
        <v>45293</v>
      </c>
      <c r="B37" s="9">
        <v>4111</v>
      </c>
      <c r="C37" s="9">
        <f t="shared" si="4"/>
        <v>550</v>
      </c>
      <c r="D37" s="9">
        <f t="shared" si="11"/>
        <v>29</v>
      </c>
      <c r="E37" s="9">
        <f t="shared" si="12"/>
        <v>696</v>
      </c>
      <c r="F37" s="16">
        <f t="shared" si="5"/>
        <v>0.79022988505747127</v>
      </c>
      <c r="G37" s="16">
        <f t="shared" si="13"/>
        <v>4.583333333333333E-2</v>
      </c>
      <c r="H37" s="9">
        <v>10329286</v>
      </c>
      <c r="I37" s="9">
        <f t="shared" si="15"/>
        <v>47223</v>
      </c>
      <c r="J37" s="9">
        <f t="shared" si="3"/>
        <v>31.9</v>
      </c>
      <c r="K37" s="21"/>
    </row>
    <row r="38" spans="1:11" x14ac:dyDescent="0.3">
      <c r="A38" s="1">
        <v>45320</v>
      </c>
      <c r="B38">
        <v>4163</v>
      </c>
      <c r="C38">
        <f t="shared" si="4"/>
        <v>520</v>
      </c>
      <c r="D38">
        <f t="shared" si="11"/>
        <v>27</v>
      </c>
      <c r="E38">
        <f t="shared" si="12"/>
        <v>648</v>
      </c>
      <c r="F38" s="15">
        <f t="shared" si="5"/>
        <v>0.80246913580246915</v>
      </c>
      <c r="G38" s="15">
        <f t="shared" si="13"/>
        <v>4.6543209876543208E-2</v>
      </c>
      <c r="H38">
        <v>10381413</v>
      </c>
      <c r="I38">
        <f t="shared" si="15"/>
        <v>52127</v>
      </c>
      <c r="J38">
        <f t="shared" si="3"/>
        <v>30.16</v>
      </c>
      <c r="K38" s="21"/>
    </row>
    <row r="39" spans="1:11" x14ac:dyDescent="0.3">
      <c r="A39" s="8">
        <v>45348</v>
      </c>
      <c r="B39" s="9">
        <v>4218</v>
      </c>
      <c r="C39" s="9">
        <f t="shared" si="4"/>
        <v>550</v>
      </c>
      <c r="D39" s="9">
        <f t="shared" si="11"/>
        <v>28</v>
      </c>
      <c r="E39" s="9">
        <f t="shared" si="12"/>
        <v>672</v>
      </c>
      <c r="F39" s="16">
        <f t="shared" si="5"/>
        <v>0.81845238095238093</v>
      </c>
      <c r="G39" s="16">
        <f t="shared" si="13"/>
        <v>4.7470238095238086E-2</v>
      </c>
      <c r="H39" s="9">
        <v>10425528</v>
      </c>
      <c r="I39" s="9">
        <f t="shared" si="15"/>
        <v>44115</v>
      </c>
      <c r="J39" s="9">
        <f t="shared" si="3"/>
        <v>31.899999999999995</v>
      </c>
      <c r="K39" s="21"/>
    </row>
    <row r="40" spans="1:11" x14ac:dyDescent="0.3">
      <c r="A40" s="1">
        <v>45384</v>
      </c>
      <c r="B40">
        <v>4293</v>
      </c>
      <c r="C40">
        <f t="shared" si="4"/>
        <v>750</v>
      </c>
      <c r="D40">
        <f t="shared" si="11"/>
        <v>36</v>
      </c>
      <c r="E40">
        <f t="shared" si="12"/>
        <v>864</v>
      </c>
      <c r="F40" s="15">
        <f t="shared" si="5"/>
        <v>0.86805555555555558</v>
      </c>
      <c r="G40" s="20">
        <f t="shared" si="13"/>
        <v>5.0347222222222224E-2</v>
      </c>
      <c r="H40">
        <v>10483005</v>
      </c>
      <c r="I40">
        <f t="shared" si="15"/>
        <v>57477</v>
      </c>
      <c r="J40">
        <f t="shared" si="3"/>
        <v>43.5</v>
      </c>
      <c r="K40" s="21"/>
    </row>
    <row r="41" spans="1:11" x14ac:dyDescent="0.3">
      <c r="A41" s="8">
        <v>45412</v>
      </c>
      <c r="B41" s="9">
        <v>4342</v>
      </c>
      <c r="C41" s="9">
        <f t="shared" si="4"/>
        <v>490</v>
      </c>
      <c r="D41" s="9">
        <f t="shared" si="11"/>
        <v>28</v>
      </c>
      <c r="E41" s="9">
        <f t="shared" si="12"/>
        <v>672</v>
      </c>
      <c r="F41" s="16">
        <f t="shared" si="5"/>
        <v>0.72916666666666663</v>
      </c>
      <c r="G41" s="16">
        <f t="shared" si="13"/>
        <v>4.2291666666666658E-2</v>
      </c>
      <c r="H41" s="9">
        <v>10494147</v>
      </c>
      <c r="I41" s="9">
        <f t="shared" si="15"/>
        <v>11142</v>
      </c>
      <c r="J41" s="9">
        <f t="shared" si="3"/>
        <v>28.419999999999995</v>
      </c>
      <c r="K41" s="21"/>
    </row>
    <row r="42" spans="1:11" x14ac:dyDescent="0.3">
      <c r="A42" s="1">
        <v>45446</v>
      </c>
      <c r="B42">
        <v>4391</v>
      </c>
      <c r="C42">
        <f t="shared" si="4"/>
        <v>490</v>
      </c>
      <c r="D42">
        <f t="shared" si="11"/>
        <v>34</v>
      </c>
      <c r="E42">
        <f t="shared" si="12"/>
        <v>816</v>
      </c>
      <c r="F42" s="15">
        <f t="shared" si="5"/>
        <v>0.60049019607843135</v>
      </c>
      <c r="G42" s="15">
        <f t="shared" si="13"/>
        <v>3.4828431372549019E-2</v>
      </c>
      <c r="H42">
        <v>10503966</v>
      </c>
      <c r="I42">
        <f t="shared" si="15"/>
        <v>9819</v>
      </c>
      <c r="J42">
        <f t="shared" si="3"/>
        <v>28.419999999999998</v>
      </c>
      <c r="K42" s="21"/>
    </row>
    <row r="43" spans="1:11" x14ac:dyDescent="0.3">
      <c r="A43" s="8">
        <v>45474</v>
      </c>
      <c r="B43" s="9">
        <v>4430</v>
      </c>
      <c r="C43" s="9">
        <f t="shared" si="4"/>
        <v>390</v>
      </c>
      <c r="D43" s="9">
        <f t="shared" si="11"/>
        <v>28</v>
      </c>
      <c r="E43" s="9">
        <f t="shared" si="12"/>
        <v>672</v>
      </c>
      <c r="F43" s="16">
        <f t="shared" si="5"/>
        <v>0.5803571428571429</v>
      </c>
      <c r="G43" s="16">
        <f t="shared" si="13"/>
        <v>3.3660714285714287E-2</v>
      </c>
      <c r="H43" s="9">
        <v>10505897</v>
      </c>
      <c r="I43" s="9">
        <f t="shared" si="15"/>
        <v>1931</v>
      </c>
      <c r="J43" s="9">
        <f t="shared" si="3"/>
        <v>22.62</v>
      </c>
      <c r="K43" s="21"/>
    </row>
    <row r="44" spans="1:11" x14ac:dyDescent="0.3">
      <c r="A44" s="1">
        <v>45503</v>
      </c>
      <c r="B44">
        <v>4468</v>
      </c>
      <c r="C44">
        <f t="shared" si="4"/>
        <v>380</v>
      </c>
      <c r="D44">
        <f t="shared" si="11"/>
        <v>29</v>
      </c>
      <c r="E44">
        <f t="shared" si="12"/>
        <v>696</v>
      </c>
      <c r="F44" s="15">
        <f t="shared" si="5"/>
        <v>0.54597701149425293</v>
      </c>
      <c r="G44" s="15">
        <f t="shared" si="13"/>
        <v>3.1666666666666669E-2</v>
      </c>
      <c r="H44">
        <v>10506007</v>
      </c>
      <c r="I44">
        <f t="shared" si="15"/>
        <v>110</v>
      </c>
      <c r="J44">
        <f t="shared" si="3"/>
        <v>22.040000000000003</v>
      </c>
      <c r="K44" s="21"/>
    </row>
    <row r="45" spans="1:11" x14ac:dyDescent="0.3">
      <c r="A45" s="8">
        <v>45537</v>
      </c>
      <c r="B45" s="9">
        <v>4507</v>
      </c>
      <c r="C45" s="9">
        <f t="shared" si="4"/>
        <v>390</v>
      </c>
      <c r="D45" s="9">
        <f t="shared" si="11"/>
        <v>34</v>
      </c>
      <c r="E45" s="9">
        <f t="shared" si="12"/>
        <v>816</v>
      </c>
      <c r="F45" s="16">
        <f t="shared" si="5"/>
        <v>0.47794117647058826</v>
      </c>
      <c r="G45" s="16">
        <f t="shared" si="13"/>
        <v>2.7720588235294115E-2</v>
      </c>
      <c r="H45" s="9">
        <v>10509475</v>
      </c>
      <c r="I45" s="9">
        <f t="shared" si="15"/>
        <v>3468</v>
      </c>
      <c r="J45" s="9">
        <f t="shared" si="3"/>
        <v>22.619999999999997</v>
      </c>
      <c r="K45" s="21"/>
    </row>
    <row r="46" spans="1:11" x14ac:dyDescent="0.3">
      <c r="A46" s="1">
        <v>45565</v>
      </c>
      <c r="B46">
        <v>4542</v>
      </c>
      <c r="C46">
        <f t="shared" si="4"/>
        <v>350</v>
      </c>
      <c r="D46">
        <f t="shared" si="11"/>
        <v>28</v>
      </c>
      <c r="E46">
        <f t="shared" si="12"/>
        <v>672</v>
      </c>
      <c r="F46" s="15">
        <f t="shared" si="5"/>
        <v>0.52083333333333337</v>
      </c>
      <c r="G46" s="15">
        <f t="shared" si="13"/>
        <v>3.0208333333333334E-2</v>
      </c>
      <c r="H46">
        <v>10510570</v>
      </c>
      <c r="I46">
        <f t="shared" si="15"/>
        <v>1095</v>
      </c>
      <c r="J46">
        <f t="shared" si="3"/>
        <v>20.3</v>
      </c>
      <c r="K46" s="21"/>
    </row>
    <row r="47" spans="1:11" x14ac:dyDescent="0.3">
      <c r="A47" s="8">
        <v>45600</v>
      </c>
      <c r="B47" s="9">
        <v>4591</v>
      </c>
      <c r="C47" s="9">
        <f t="shared" si="4"/>
        <v>490</v>
      </c>
      <c r="D47" s="9">
        <f t="shared" si="11"/>
        <v>35</v>
      </c>
      <c r="E47" s="9">
        <f t="shared" si="12"/>
        <v>840</v>
      </c>
      <c r="F47" s="16">
        <f t="shared" si="5"/>
        <v>0.58333333333333337</v>
      </c>
      <c r="G47" s="16">
        <f t="shared" si="13"/>
        <v>3.3833333333333333E-2</v>
      </c>
      <c r="H47" s="9">
        <v>10514945</v>
      </c>
      <c r="I47" s="9">
        <f t="shared" si="15"/>
        <v>4375</v>
      </c>
      <c r="J47" s="9">
        <f t="shared" si="3"/>
        <v>28.42</v>
      </c>
      <c r="K47" s="21"/>
    </row>
    <row r="48" spans="1:11" x14ac:dyDescent="0.3">
      <c r="A48" s="1">
        <v>45628</v>
      </c>
      <c r="B48">
        <v>4633</v>
      </c>
      <c r="C48">
        <f t="shared" si="4"/>
        <v>420</v>
      </c>
      <c r="D48">
        <f t="shared" si="11"/>
        <v>28</v>
      </c>
      <c r="E48">
        <f t="shared" si="12"/>
        <v>672</v>
      </c>
      <c r="F48">
        <f t="shared" si="5"/>
        <v>0.625</v>
      </c>
      <c r="G48">
        <f t="shared" si="13"/>
        <v>3.6249999999999998E-2</v>
      </c>
      <c r="J48">
        <f t="shared" si="3"/>
        <v>24.36</v>
      </c>
    </row>
    <row r="49" spans="1:10" x14ac:dyDescent="0.3">
      <c r="A49" s="8">
        <v>45659</v>
      </c>
      <c r="B49" s="9">
        <v>4678</v>
      </c>
      <c r="C49" s="9">
        <f t="shared" si="4"/>
        <v>450</v>
      </c>
      <c r="D49" s="9">
        <f t="shared" ref="D49" si="16">A49-A48</f>
        <v>31</v>
      </c>
      <c r="E49" s="9">
        <f t="shared" ref="E49" si="17">D49*24</f>
        <v>744</v>
      </c>
      <c r="F49" s="16">
        <f t="shared" si="5"/>
        <v>0.60483870967741937</v>
      </c>
      <c r="G49" s="16">
        <f t="shared" ref="G49" si="18">F49*50*1.16*0.001</f>
        <v>3.5080645161290322E-2</v>
      </c>
      <c r="H49" s="9"/>
      <c r="I49" s="9"/>
      <c r="J49" s="9">
        <f t="shared" si="3"/>
        <v>26.099999999999998</v>
      </c>
    </row>
    <row r="50" spans="1:10" x14ac:dyDescent="0.3">
      <c r="A50" s="24"/>
      <c r="B50" s="25"/>
      <c r="C50" s="25"/>
      <c r="D50" s="31" t="s">
        <v>32</v>
      </c>
      <c r="J50" s="23" t="s">
        <v>19</v>
      </c>
    </row>
    <row r="51" spans="1:10" x14ac:dyDescent="0.3">
      <c r="A51" s="27" t="s">
        <v>25</v>
      </c>
      <c r="D51">
        <f>SUM(C4:C14)</f>
        <v>5480</v>
      </c>
      <c r="J51">
        <f>SUM(J4:J14)</f>
        <v>317.84000000000003</v>
      </c>
    </row>
    <row r="52" spans="1:10" x14ac:dyDescent="0.3">
      <c r="A52" s="27" t="s">
        <v>20</v>
      </c>
      <c r="D52">
        <f>SUM(C15:C26)</f>
        <v>6510</v>
      </c>
      <c r="J52">
        <f>SUM(J15:J26)</f>
        <v>377.58</v>
      </c>
    </row>
    <row r="53" spans="1:10" x14ac:dyDescent="0.3">
      <c r="A53" s="27" t="s">
        <v>21</v>
      </c>
      <c r="D53">
        <f>SUM(C27:C37)</f>
        <v>5520</v>
      </c>
      <c r="J53">
        <f>SUM(J27:J37)</f>
        <v>320.15999999999997</v>
      </c>
    </row>
    <row r="54" spans="1:10" x14ac:dyDescent="0.3">
      <c r="A54" s="29" t="s">
        <v>22</v>
      </c>
      <c r="B54" s="6"/>
      <c r="C54" s="6"/>
      <c r="D54" s="6">
        <f>SUM(C38:C49)</f>
        <v>5670</v>
      </c>
      <c r="E54" s="6"/>
      <c r="F54" s="6"/>
      <c r="G54" s="35"/>
      <c r="H54" s="35"/>
      <c r="I54" s="6"/>
      <c r="J54" s="6">
        <f>SUM(J38:J49)</f>
        <v>328.86</v>
      </c>
    </row>
  </sheetData>
  <mergeCells count="2">
    <mergeCell ref="B1:G1"/>
    <mergeCell ref="H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50020-74A6-4424-BC58-8501EA2A0FC4}">
  <dimension ref="A1:L54"/>
  <sheetViews>
    <sheetView topLeftCell="A31" workbookViewId="0">
      <selection activeCell="D51" sqref="D51"/>
    </sheetView>
  </sheetViews>
  <sheetFormatPr baseColWidth="10" defaultRowHeight="14.4" x14ac:dyDescent="0.3"/>
  <cols>
    <col min="2" max="2" width="11.33203125" customWidth="1"/>
    <col min="3" max="3" width="20.88671875" customWidth="1"/>
    <col min="6" max="6" width="20.44140625" customWidth="1"/>
    <col min="7" max="7" width="19.109375" customWidth="1"/>
    <col min="8" max="8" width="15.6640625" customWidth="1"/>
  </cols>
  <sheetData>
    <row r="1" spans="1:11" x14ac:dyDescent="0.3">
      <c r="B1" s="36" t="s">
        <v>10</v>
      </c>
      <c r="C1" s="36"/>
      <c r="D1" s="36"/>
      <c r="E1" s="36"/>
      <c r="F1" s="36"/>
      <c r="G1" s="36"/>
      <c r="H1" s="37" t="s">
        <v>12</v>
      </c>
      <c r="I1" s="37"/>
      <c r="J1" s="34"/>
    </row>
    <row r="2" spans="1:11" ht="43.8" customHeight="1" x14ac:dyDescent="0.3">
      <c r="A2" s="2" t="s">
        <v>0</v>
      </c>
      <c r="B2" s="3" t="s">
        <v>2</v>
      </c>
      <c r="C2" s="3" t="s">
        <v>31</v>
      </c>
      <c r="D2" s="3" t="s">
        <v>4</v>
      </c>
      <c r="E2" s="3" t="s">
        <v>5</v>
      </c>
      <c r="F2" s="3" t="s">
        <v>7</v>
      </c>
      <c r="G2" s="3" t="s">
        <v>8</v>
      </c>
      <c r="H2" s="3" t="s">
        <v>3</v>
      </c>
      <c r="I2" s="3" t="s">
        <v>11</v>
      </c>
      <c r="J2" s="3" t="s">
        <v>28</v>
      </c>
    </row>
    <row r="3" spans="1:11" x14ac:dyDescent="0.3">
      <c r="A3" s="8">
        <v>44228</v>
      </c>
      <c r="B3" s="9">
        <v>4557</v>
      </c>
      <c r="C3" s="9"/>
      <c r="D3" s="9"/>
      <c r="E3" s="9"/>
      <c r="F3" s="16"/>
      <c r="G3" s="16"/>
      <c r="H3" s="9"/>
      <c r="I3" s="9"/>
      <c r="J3" s="9">
        <f>E3*G3</f>
        <v>0</v>
      </c>
    </row>
    <row r="4" spans="1:11" x14ac:dyDescent="0.3">
      <c r="A4" s="1">
        <v>44256</v>
      </c>
      <c r="B4">
        <v>4576</v>
      </c>
      <c r="C4">
        <f>(B4-B3)*10</f>
        <v>190</v>
      </c>
      <c r="D4">
        <f t="shared" ref="D4:D15" si="0">A4-A3</f>
        <v>28</v>
      </c>
      <c r="E4">
        <f t="shared" ref="E4:E15" si="1">D4*24</f>
        <v>672</v>
      </c>
      <c r="F4" s="15">
        <f>(C4/E4)</f>
        <v>0.28273809523809523</v>
      </c>
      <c r="G4" s="15">
        <f t="shared" ref="G4:G15" si="2">F4*50*1.16*0.001</f>
        <v>1.6398809523809524E-2</v>
      </c>
      <c r="I4">
        <f t="shared" ref="I4:I15" si="3">H4-H3</f>
        <v>0</v>
      </c>
      <c r="J4">
        <f t="shared" ref="J4:J48" si="4">E4*G4</f>
        <v>11.02</v>
      </c>
      <c r="K4" s="21"/>
    </row>
    <row r="5" spans="1:11" x14ac:dyDescent="0.3">
      <c r="A5" s="8">
        <v>44284</v>
      </c>
      <c r="B5" s="9">
        <v>4602</v>
      </c>
      <c r="C5" s="9">
        <f t="shared" ref="C5:C49" si="5">(B5-B4)*10</f>
        <v>260</v>
      </c>
      <c r="D5" s="9">
        <f t="shared" si="0"/>
        <v>28</v>
      </c>
      <c r="E5" s="9">
        <f t="shared" si="1"/>
        <v>672</v>
      </c>
      <c r="F5" s="16">
        <f t="shared" ref="F5:F49" si="6">(C5/E5)</f>
        <v>0.38690476190476192</v>
      </c>
      <c r="G5" s="16">
        <f t="shared" si="2"/>
        <v>2.2440476190476191E-2</v>
      </c>
      <c r="H5" s="9"/>
      <c r="I5" s="9">
        <f t="shared" si="3"/>
        <v>0</v>
      </c>
      <c r="J5" s="9">
        <f t="shared" si="4"/>
        <v>15.08</v>
      </c>
    </row>
    <row r="6" spans="1:11" x14ac:dyDescent="0.3">
      <c r="A6" s="1">
        <v>44319</v>
      </c>
      <c r="B6">
        <v>4627</v>
      </c>
      <c r="C6">
        <f t="shared" si="5"/>
        <v>250</v>
      </c>
      <c r="D6">
        <f t="shared" si="0"/>
        <v>35</v>
      </c>
      <c r="E6">
        <f t="shared" si="1"/>
        <v>840</v>
      </c>
      <c r="F6" s="15">
        <f t="shared" si="6"/>
        <v>0.29761904761904762</v>
      </c>
      <c r="G6" s="15">
        <f t="shared" si="2"/>
        <v>1.7261904761904763E-2</v>
      </c>
      <c r="I6">
        <f t="shared" si="3"/>
        <v>0</v>
      </c>
      <c r="J6">
        <f t="shared" si="4"/>
        <v>14.500000000000002</v>
      </c>
      <c r="K6" s="21"/>
    </row>
    <row r="7" spans="1:11" x14ac:dyDescent="0.3">
      <c r="A7" s="8">
        <v>44347</v>
      </c>
      <c r="B7" s="9">
        <v>4646</v>
      </c>
      <c r="C7" s="9">
        <f t="shared" si="5"/>
        <v>190</v>
      </c>
      <c r="D7" s="9">
        <f t="shared" si="0"/>
        <v>28</v>
      </c>
      <c r="E7" s="9">
        <f t="shared" si="1"/>
        <v>672</v>
      </c>
      <c r="F7" s="16">
        <f t="shared" si="6"/>
        <v>0.28273809523809523</v>
      </c>
      <c r="G7" s="16">
        <f t="shared" si="2"/>
        <v>1.6398809523809524E-2</v>
      </c>
      <c r="H7" s="9"/>
      <c r="I7" s="9">
        <f t="shared" si="3"/>
        <v>0</v>
      </c>
      <c r="J7" s="9">
        <f t="shared" si="4"/>
        <v>11.02</v>
      </c>
    </row>
    <row r="8" spans="1:11" x14ac:dyDescent="0.3">
      <c r="A8" s="1">
        <v>44382</v>
      </c>
      <c r="B8">
        <v>4671</v>
      </c>
      <c r="C8">
        <f t="shared" si="5"/>
        <v>250</v>
      </c>
      <c r="D8">
        <f t="shared" si="0"/>
        <v>35</v>
      </c>
      <c r="E8">
        <f t="shared" si="1"/>
        <v>840</v>
      </c>
      <c r="F8" s="15">
        <f t="shared" si="6"/>
        <v>0.29761904761904762</v>
      </c>
      <c r="G8" s="15">
        <f t="shared" si="2"/>
        <v>1.7261904761904763E-2</v>
      </c>
      <c r="I8">
        <f t="shared" si="3"/>
        <v>0</v>
      </c>
      <c r="J8">
        <f t="shared" si="4"/>
        <v>14.500000000000002</v>
      </c>
      <c r="K8" s="21"/>
    </row>
    <row r="9" spans="1:11" x14ac:dyDescent="0.3">
      <c r="A9" s="8">
        <v>44410</v>
      </c>
      <c r="B9" s="9">
        <v>4689</v>
      </c>
      <c r="C9" s="9">
        <f t="shared" si="5"/>
        <v>180</v>
      </c>
      <c r="D9" s="9">
        <f t="shared" si="0"/>
        <v>28</v>
      </c>
      <c r="E9" s="9">
        <f t="shared" si="1"/>
        <v>672</v>
      </c>
      <c r="F9" s="16">
        <f t="shared" si="6"/>
        <v>0.26785714285714285</v>
      </c>
      <c r="G9" s="16">
        <f t="shared" si="2"/>
        <v>1.5535714285714285E-2</v>
      </c>
      <c r="H9" s="9"/>
      <c r="I9" s="9">
        <f t="shared" si="3"/>
        <v>0</v>
      </c>
      <c r="J9" s="9">
        <f t="shared" si="4"/>
        <v>10.44</v>
      </c>
    </row>
    <row r="10" spans="1:11" x14ac:dyDescent="0.3">
      <c r="A10" s="1">
        <v>44438</v>
      </c>
      <c r="B10">
        <v>4706</v>
      </c>
      <c r="C10">
        <f t="shared" si="5"/>
        <v>170</v>
      </c>
      <c r="D10">
        <f t="shared" si="0"/>
        <v>28</v>
      </c>
      <c r="E10">
        <f t="shared" si="1"/>
        <v>672</v>
      </c>
      <c r="F10" s="15">
        <f t="shared" si="6"/>
        <v>0.25297619047619047</v>
      </c>
      <c r="G10" s="15">
        <f t="shared" si="2"/>
        <v>1.4672619047619045E-2</v>
      </c>
      <c r="I10">
        <f t="shared" si="3"/>
        <v>0</v>
      </c>
      <c r="J10">
        <f t="shared" si="4"/>
        <v>9.86</v>
      </c>
      <c r="K10" s="21"/>
    </row>
    <row r="11" spans="1:11" x14ac:dyDescent="0.3">
      <c r="A11" s="8">
        <v>44473</v>
      </c>
      <c r="B11" s="9">
        <v>4733</v>
      </c>
      <c r="C11" s="9">
        <f t="shared" si="5"/>
        <v>270</v>
      </c>
      <c r="D11" s="9">
        <f t="shared" si="0"/>
        <v>35</v>
      </c>
      <c r="E11" s="9">
        <f t="shared" si="1"/>
        <v>840</v>
      </c>
      <c r="F11" s="16">
        <f t="shared" si="6"/>
        <v>0.32142857142857145</v>
      </c>
      <c r="G11" s="16">
        <f t="shared" si="2"/>
        <v>1.8642857142857142E-2</v>
      </c>
      <c r="H11" s="9"/>
      <c r="I11" s="9">
        <f t="shared" si="3"/>
        <v>0</v>
      </c>
      <c r="J11" s="9">
        <f t="shared" si="4"/>
        <v>15.659999999999998</v>
      </c>
    </row>
    <row r="12" spans="1:11" x14ac:dyDescent="0.3">
      <c r="A12" s="1">
        <v>44504</v>
      </c>
      <c r="B12">
        <v>4761</v>
      </c>
      <c r="C12">
        <f t="shared" si="5"/>
        <v>280</v>
      </c>
      <c r="D12">
        <f t="shared" si="0"/>
        <v>31</v>
      </c>
      <c r="E12">
        <f t="shared" si="1"/>
        <v>744</v>
      </c>
      <c r="F12" s="15">
        <f t="shared" si="6"/>
        <v>0.37634408602150538</v>
      </c>
      <c r="G12" s="15">
        <f t="shared" si="2"/>
        <v>2.1827956989247308E-2</v>
      </c>
      <c r="I12">
        <f t="shared" si="3"/>
        <v>0</v>
      </c>
      <c r="J12">
        <f t="shared" si="4"/>
        <v>16.239999999999998</v>
      </c>
      <c r="K12" s="21"/>
    </row>
    <row r="13" spans="1:11" x14ac:dyDescent="0.3">
      <c r="A13" s="8">
        <v>44528</v>
      </c>
      <c r="B13" s="9">
        <v>4813</v>
      </c>
      <c r="C13" s="9">
        <f t="shared" si="5"/>
        <v>520</v>
      </c>
      <c r="D13" s="9">
        <f t="shared" si="0"/>
        <v>24</v>
      </c>
      <c r="E13" s="9">
        <f t="shared" si="1"/>
        <v>576</v>
      </c>
      <c r="F13" s="16">
        <f t="shared" si="6"/>
        <v>0.90277777777777779</v>
      </c>
      <c r="G13" s="16">
        <f t="shared" si="2"/>
        <v>5.2361111111111115E-2</v>
      </c>
      <c r="H13" s="9"/>
      <c r="I13" s="9">
        <f t="shared" si="3"/>
        <v>0</v>
      </c>
      <c r="J13" s="9">
        <f t="shared" si="4"/>
        <v>30.160000000000004</v>
      </c>
    </row>
    <row r="14" spans="1:11" x14ac:dyDescent="0.3">
      <c r="A14" s="1">
        <v>44564</v>
      </c>
      <c r="B14">
        <v>4871</v>
      </c>
      <c r="C14">
        <f t="shared" si="5"/>
        <v>580</v>
      </c>
      <c r="D14">
        <f t="shared" si="0"/>
        <v>36</v>
      </c>
      <c r="E14">
        <f t="shared" si="1"/>
        <v>864</v>
      </c>
      <c r="F14" s="15">
        <f t="shared" si="6"/>
        <v>0.67129629629629628</v>
      </c>
      <c r="G14" s="15">
        <f t="shared" si="2"/>
        <v>3.8935185185185184E-2</v>
      </c>
      <c r="I14">
        <f t="shared" si="3"/>
        <v>0</v>
      </c>
      <c r="J14">
        <f t="shared" si="4"/>
        <v>33.64</v>
      </c>
      <c r="K14" s="21"/>
    </row>
    <row r="15" spans="1:11" x14ac:dyDescent="0.3">
      <c r="A15" s="8">
        <v>44591</v>
      </c>
      <c r="B15" s="9">
        <v>4903</v>
      </c>
      <c r="C15" s="9">
        <f t="shared" si="5"/>
        <v>320</v>
      </c>
      <c r="D15" s="9">
        <f t="shared" si="0"/>
        <v>27</v>
      </c>
      <c r="E15" s="9">
        <f t="shared" si="1"/>
        <v>648</v>
      </c>
      <c r="F15" s="16">
        <f t="shared" si="6"/>
        <v>0.49382716049382713</v>
      </c>
      <c r="G15" s="16">
        <f t="shared" si="2"/>
        <v>2.8641975308641973E-2</v>
      </c>
      <c r="H15" s="9">
        <v>3860561</v>
      </c>
      <c r="I15" s="9">
        <f t="shared" si="3"/>
        <v>3860561</v>
      </c>
      <c r="J15" s="9">
        <f t="shared" si="4"/>
        <v>18.559999999999999</v>
      </c>
    </row>
    <row r="16" spans="1:11" x14ac:dyDescent="0.3">
      <c r="A16" s="1">
        <v>44620</v>
      </c>
      <c r="B16">
        <v>4922</v>
      </c>
      <c r="C16">
        <f t="shared" si="5"/>
        <v>190</v>
      </c>
      <c r="D16">
        <f t="shared" ref="D16:D24" si="7">A16-A15</f>
        <v>29</v>
      </c>
      <c r="E16">
        <f>D16*24</f>
        <v>696</v>
      </c>
      <c r="F16" s="15">
        <f t="shared" si="6"/>
        <v>0.27298850574712646</v>
      </c>
      <c r="G16" s="15">
        <f>F16*50*1.16*0.001</f>
        <v>1.5833333333333335E-2</v>
      </c>
      <c r="H16">
        <v>3899749</v>
      </c>
      <c r="I16">
        <f>H16-H15</f>
        <v>39188</v>
      </c>
      <c r="J16">
        <f t="shared" si="4"/>
        <v>11.020000000000001</v>
      </c>
      <c r="K16" s="21"/>
    </row>
    <row r="17" spans="1:11" x14ac:dyDescent="0.3">
      <c r="A17" s="8">
        <v>44648</v>
      </c>
      <c r="B17" s="9">
        <v>4944</v>
      </c>
      <c r="C17" s="9">
        <f t="shared" si="5"/>
        <v>220</v>
      </c>
      <c r="D17" s="9">
        <f t="shared" si="7"/>
        <v>28</v>
      </c>
      <c r="E17" s="9">
        <f t="shared" ref="E17:E24" si="8">D17*24</f>
        <v>672</v>
      </c>
      <c r="F17" s="16">
        <f t="shared" si="6"/>
        <v>0.32738095238095238</v>
      </c>
      <c r="G17" s="16">
        <f t="shared" ref="G17:G24" si="9">F17*50*1.16*0.001</f>
        <v>1.8988095238095238E-2</v>
      </c>
      <c r="H17" s="9">
        <v>3933016</v>
      </c>
      <c r="I17" s="9">
        <f t="shared" ref="I17:I24" si="10">H17-H16</f>
        <v>33267</v>
      </c>
      <c r="J17" s="9">
        <f t="shared" si="4"/>
        <v>12.76</v>
      </c>
      <c r="K17" s="21"/>
    </row>
    <row r="18" spans="1:11" x14ac:dyDescent="0.3">
      <c r="A18" s="1">
        <v>44683</v>
      </c>
      <c r="B18">
        <v>4970</v>
      </c>
      <c r="C18">
        <f t="shared" si="5"/>
        <v>260</v>
      </c>
      <c r="D18">
        <f t="shared" si="7"/>
        <v>35</v>
      </c>
      <c r="E18">
        <f t="shared" si="8"/>
        <v>840</v>
      </c>
      <c r="F18" s="15">
        <f t="shared" si="6"/>
        <v>0.30952380952380953</v>
      </c>
      <c r="G18" s="15">
        <f t="shared" si="9"/>
        <v>1.7952380952380952E-2</v>
      </c>
      <c r="H18">
        <v>3961797</v>
      </c>
      <c r="I18">
        <f t="shared" si="10"/>
        <v>28781</v>
      </c>
      <c r="J18">
        <f t="shared" si="4"/>
        <v>15.08</v>
      </c>
      <c r="K18" s="21"/>
    </row>
    <row r="19" spans="1:11" x14ac:dyDescent="0.3">
      <c r="A19" s="8">
        <v>44711</v>
      </c>
      <c r="B19" s="9">
        <v>4992</v>
      </c>
      <c r="C19" s="9">
        <f t="shared" si="5"/>
        <v>220</v>
      </c>
      <c r="D19" s="9">
        <f t="shared" si="7"/>
        <v>28</v>
      </c>
      <c r="E19" s="9">
        <f t="shared" si="8"/>
        <v>672</v>
      </c>
      <c r="F19" s="16">
        <f t="shared" si="6"/>
        <v>0.32738095238095238</v>
      </c>
      <c r="G19" s="16">
        <f t="shared" si="9"/>
        <v>1.8988095238095238E-2</v>
      </c>
      <c r="H19" s="9">
        <v>3969005</v>
      </c>
      <c r="I19" s="9">
        <f t="shared" si="10"/>
        <v>7208</v>
      </c>
      <c r="J19" s="9">
        <f t="shared" si="4"/>
        <v>12.76</v>
      </c>
      <c r="K19" s="21"/>
    </row>
    <row r="20" spans="1:11" x14ac:dyDescent="0.3">
      <c r="A20" s="1">
        <v>44739</v>
      </c>
      <c r="B20">
        <v>5017</v>
      </c>
      <c r="C20">
        <f t="shared" si="5"/>
        <v>250</v>
      </c>
      <c r="D20">
        <f t="shared" si="7"/>
        <v>28</v>
      </c>
      <c r="E20">
        <f t="shared" si="8"/>
        <v>672</v>
      </c>
      <c r="F20" s="15">
        <f t="shared" si="6"/>
        <v>0.37202380952380953</v>
      </c>
      <c r="G20" s="15">
        <f t="shared" si="9"/>
        <v>2.1577380952380952E-2</v>
      </c>
      <c r="H20">
        <v>3970874</v>
      </c>
      <c r="I20">
        <f t="shared" si="10"/>
        <v>1869</v>
      </c>
      <c r="J20">
        <f t="shared" si="4"/>
        <v>14.5</v>
      </c>
      <c r="K20" s="21"/>
    </row>
    <row r="21" spans="1:11" x14ac:dyDescent="0.3">
      <c r="A21" s="8">
        <v>44774</v>
      </c>
      <c r="B21" s="9">
        <v>5037</v>
      </c>
      <c r="C21" s="9">
        <f t="shared" si="5"/>
        <v>200</v>
      </c>
      <c r="D21" s="9">
        <f t="shared" si="7"/>
        <v>35</v>
      </c>
      <c r="E21" s="9">
        <f t="shared" si="8"/>
        <v>840</v>
      </c>
      <c r="F21" s="16">
        <f t="shared" si="6"/>
        <v>0.23809523809523808</v>
      </c>
      <c r="G21" s="16">
        <f t="shared" si="9"/>
        <v>1.3809523809523806E-2</v>
      </c>
      <c r="H21" s="9">
        <v>3972884</v>
      </c>
      <c r="I21" s="9">
        <f t="shared" si="10"/>
        <v>2010</v>
      </c>
      <c r="J21" s="9">
        <f t="shared" si="4"/>
        <v>11.599999999999998</v>
      </c>
      <c r="K21" s="21"/>
    </row>
    <row r="22" spans="1:11" x14ac:dyDescent="0.3">
      <c r="A22" s="1">
        <v>44802</v>
      </c>
      <c r="B22">
        <v>5050</v>
      </c>
      <c r="C22">
        <f t="shared" si="5"/>
        <v>130</v>
      </c>
      <c r="D22">
        <f t="shared" si="7"/>
        <v>28</v>
      </c>
      <c r="E22">
        <f t="shared" si="8"/>
        <v>672</v>
      </c>
      <c r="F22" s="15">
        <f t="shared" si="6"/>
        <v>0.19345238095238096</v>
      </c>
      <c r="G22" s="15">
        <f t="shared" si="9"/>
        <v>1.1220238095238096E-2</v>
      </c>
      <c r="H22">
        <v>3973661</v>
      </c>
      <c r="I22">
        <f t="shared" si="10"/>
        <v>777</v>
      </c>
      <c r="J22">
        <f t="shared" si="4"/>
        <v>7.54</v>
      </c>
      <c r="K22" s="21"/>
    </row>
    <row r="23" spans="1:11" x14ac:dyDescent="0.3">
      <c r="A23" s="8">
        <v>44837</v>
      </c>
      <c r="B23" s="9">
        <v>5071</v>
      </c>
      <c r="C23" s="9">
        <f t="shared" si="5"/>
        <v>210</v>
      </c>
      <c r="D23" s="9">
        <f t="shared" si="7"/>
        <v>35</v>
      </c>
      <c r="E23" s="9">
        <f t="shared" si="8"/>
        <v>840</v>
      </c>
      <c r="F23" s="16">
        <f t="shared" si="6"/>
        <v>0.25</v>
      </c>
      <c r="G23" s="16">
        <f t="shared" si="9"/>
        <v>1.4499999999999999E-2</v>
      </c>
      <c r="H23" s="9">
        <v>3977963</v>
      </c>
      <c r="I23" s="9">
        <f t="shared" si="10"/>
        <v>4302</v>
      </c>
      <c r="J23" s="9">
        <f t="shared" si="4"/>
        <v>12.18</v>
      </c>
      <c r="K23" s="21"/>
    </row>
    <row r="24" spans="1:11" x14ac:dyDescent="0.3">
      <c r="A24" s="1">
        <v>44865</v>
      </c>
      <c r="B24">
        <v>5088</v>
      </c>
      <c r="C24">
        <f t="shared" si="5"/>
        <v>170</v>
      </c>
      <c r="D24">
        <f t="shared" si="7"/>
        <v>28</v>
      </c>
      <c r="E24">
        <f t="shared" si="8"/>
        <v>672</v>
      </c>
      <c r="F24" s="15">
        <f t="shared" si="6"/>
        <v>0.25297619047619047</v>
      </c>
      <c r="G24" s="15">
        <f t="shared" si="9"/>
        <v>1.4672619047619045E-2</v>
      </c>
      <c r="H24">
        <v>3987635</v>
      </c>
      <c r="I24">
        <f t="shared" si="10"/>
        <v>9672</v>
      </c>
      <c r="J24">
        <f t="shared" si="4"/>
        <v>9.86</v>
      </c>
      <c r="K24" s="21"/>
    </row>
    <row r="25" spans="1:11" x14ac:dyDescent="0.3">
      <c r="A25" s="8">
        <v>44893</v>
      </c>
      <c r="B25" s="9">
        <v>5122</v>
      </c>
      <c r="C25" s="9">
        <f t="shared" si="5"/>
        <v>340</v>
      </c>
      <c r="D25" s="9">
        <f t="shared" ref="D25" si="11">A25-A24</f>
        <v>28</v>
      </c>
      <c r="E25" s="9">
        <f t="shared" ref="E25" si="12">D25*24</f>
        <v>672</v>
      </c>
      <c r="F25" s="16">
        <f t="shared" si="6"/>
        <v>0.50595238095238093</v>
      </c>
      <c r="G25" s="16">
        <f t="shared" ref="G25" si="13">F25*50*1.16*0.001</f>
        <v>2.9345238095238091E-2</v>
      </c>
      <c r="H25" s="9">
        <v>4012122</v>
      </c>
      <c r="I25" s="9">
        <f t="shared" ref="I25" si="14">H25-H24</f>
        <v>24487</v>
      </c>
      <c r="J25" s="9">
        <f t="shared" si="4"/>
        <v>19.72</v>
      </c>
      <c r="K25" s="21"/>
    </row>
    <row r="26" spans="1:11" x14ac:dyDescent="0.3">
      <c r="A26" s="1">
        <v>44928</v>
      </c>
      <c r="B26">
        <v>5146</v>
      </c>
      <c r="C26">
        <f t="shared" si="5"/>
        <v>240</v>
      </c>
      <c r="D26">
        <f t="shared" ref="D26" si="15">A26-A25</f>
        <v>35</v>
      </c>
      <c r="E26">
        <f>D26*24</f>
        <v>840</v>
      </c>
      <c r="F26" s="15">
        <f t="shared" si="6"/>
        <v>0.2857142857142857</v>
      </c>
      <c r="G26" s="15">
        <f>F26*50*1.16*0.001</f>
        <v>1.657142857142857E-2</v>
      </c>
      <c r="H26">
        <v>4063993</v>
      </c>
      <c r="I26">
        <f>H26-H25</f>
        <v>51871</v>
      </c>
      <c r="J26">
        <f t="shared" si="4"/>
        <v>13.919999999999998</v>
      </c>
      <c r="K26" s="21"/>
    </row>
    <row r="27" spans="1:11" x14ac:dyDescent="0.3">
      <c r="A27" s="8">
        <v>44956</v>
      </c>
      <c r="B27" s="9">
        <v>5163</v>
      </c>
      <c r="C27" s="9">
        <f t="shared" si="5"/>
        <v>170</v>
      </c>
      <c r="D27" s="9">
        <f t="shared" ref="D27" si="16">A27-A26</f>
        <v>28</v>
      </c>
      <c r="E27" s="9">
        <f>D27*24</f>
        <v>672</v>
      </c>
      <c r="F27" s="16">
        <f t="shared" si="6"/>
        <v>0.25297619047619047</v>
      </c>
      <c r="G27" s="16">
        <f>F27*50*1.16*0.001</f>
        <v>1.4672619047619045E-2</v>
      </c>
      <c r="H27" s="9">
        <v>4104049</v>
      </c>
      <c r="I27" s="9">
        <f>H27-H26</f>
        <v>40056</v>
      </c>
      <c r="J27" s="9">
        <f t="shared" si="4"/>
        <v>9.86</v>
      </c>
      <c r="K27" s="21"/>
    </row>
    <row r="28" spans="1:11" x14ac:dyDescent="0.3">
      <c r="A28" s="1">
        <v>44984</v>
      </c>
      <c r="B28">
        <v>5181</v>
      </c>
      <c r="C28">
        <f t="shared" si="5"/>
        <v>180</v>
      </c>
      <c r="D28">
        <f t="shared" ref="D28:D48" si="17">A28-A27</f>
        <v>28</v>
      </c>
      <c r="E28">
        <f>D28*24</f>
        <v>672</v>
      </c>
      <c r="F28" s="15">
        <f t="shared" si="6"/>
        <v>0.26785714285714285</v>
      </c>
      <c r="G28" s="15">
        <f>F28*50*1.16*0.001</f>
        <v>1.5535714285714285E-2</v>
      </c>
      <c r="H28">
        <v>4141219</v>
      </c>
      <c r="I28">
        <f>H28-H27</f>
        <v>37170</v>
      </c>
      <c r="J28">
        <f t="shared" si="4"/>
        <v>10.44</v>
      </c>
      <c r="K28" s="21"/>
    </row>
    <row r="29" spans="1:11" x14ac:dyDescent="0.3">
      <c r="A29" s="8">
        <v>45019</v>
      </c>
      <c r="B29" s="9">
        <v>5203</v>
      </c>
      <c r="C29" s="9">
        <f t="shared" si="5"/>
        <v>220</v>
      </c>
      <c r="D29" s="9">
        <f t="shared" si="17"/>
        <v>35</v>
      </c>
      <c r="E29" s="9">
        <f t="shared" ref="E29:E48" si="18">D29*24</f>
        <v>840</v>
      </c>
      <c r="F29" s="16">
        <f t="shared" si="6"/>
        <v>0.26190476190476192</v>
      </c>
      <c r="G29" s="16">
        <f t="shared" ref="G29:G48" si="19">F29*50*1.16*0.001</f>
        <v>1.5190476190476192E-2</v>
      </c>
      <c r="H29" s="9">
        <v>4178095</v>
      </c>
      <c r="I29" s="9">
        <f t="shared" ref="I29:I48" si="20">H29-H28</f>
        <v>36876</v>
      </c>
      <c r="J29" s="9">
        <f t="shared" si="4"/>
        <v>12.760000000000002</v>
      </c>
      <c r="K29" s="21"/>
    </row>
    <row r="30" spans="1:11" x14ac:dyDescent="0.3">
      <c r="A30" s="1">
        <v>45048</v>
      </c>
      <c r="B30">
        <v>5221</v>
      </c>
      <c r="C30">
        <f t="shared" si="5"/>
        <v>180</v>
      </c>
      <c r="D30">
        <f t="shared" si="17"/>
        <v>29</v>
      </c>
      <c r="E30">
        <f t="shared" si="18"/>
        <v>696</v>
      </c>
      <c r="F30" s="15">
        <f t="shared" si="6"/>
        <v>0.25862068965517243</v>
      </c>
      <c r="G30" s="15">
        <f t="shared" si="19"/>
        <v>1.4999999999999999E-2</v>
      </c>
      <c r="H30">
        <v>4196618</v>
      </c>
      <c r="I30">
        <f t="shared" si="20"/>
        <v>18523</v>
      </c>
      <c r="J30">
        <f t="shared" si="4"/>
        <v>10.44</v>
      </c>
      <c r="K30" s="21"/>
    </row>
    <row r="31" spans="1:11" x14ac:dyDescent="0.3">
      <c r="A31" s="8">
        <v>45074</v>
      </c>
      <c r="B31" s="9">
        <v>5239</v>
      </c>
      <c r="C31" s="9">
        <f t="shared" si="5"/>
        <v>180</v>
      </c>
      <c r="D31" s="9">
        <f t="shared" si="17"/>
        <v>26</v>
      </c>
      <c r="E31" s="9">
        <f t="shared" si="18"/>
        <v>624</v>
      </c>
      <c r="F31" s="16">
        <f t="shared" si="6"/>
        <v>0.28846153846153844</v>
      </c>
      <c r="G31" s="16">
        <f t="shared" si="19"/>
        <v>1.6730769230769226E-2</v>
      </c>
      <c r="H31" s="9">
        <v>4202653</v>
      </c>
      <c r="I31" s="9">
        <f t="shared" si="20"/>
        <v>6035</v>
      </c>
      <c r="J31" s="9">
        <f t="shared" si="4"/>
        <v>10.439999999999998</v>
      </c>
      <c r="K31" s="21"/>
    </row>
    <row r="32" spans="1:11" x14ac:dyDescent="0.3">
      <c r="A32" s="1">
        <v>45110</v>
      </c>
      <c r="B32">
        <v>5259</v>
      </c>
      <c r="C32">
        <f t="shared" si="5"/>
        <v>200</v>
      </c>
      <c r="D32">
        <f t="shared" si="17"/>
        <v>36</v>
      </c>
      <c r="E32">
        <f t="shared" si="18"/>
        <v>864</v>
      </c>
      <c r="F32" s="15">
        <f t="shared" si="6"/>
        <v>0.23148148148148148</v>
      </c>
      <c r="G32" s="15">
        <f t="shared" si="19"/>
        <v>1.3425925925925926E-2</v>
      </c>
      <c r="H32">
        <v>4204181</v>
      </c>
      <c r="I32">
        <f t="shared" si="20"/>
        <v>1528</v>
      </c>
      <c r="J32">
        <f t="shared" si="4"/>
        <v>11.6</v>
      </c>
      <c r="K32" s="21"/>
    </row>
    <row r="33" spans="1:12" x14ac:dyDescent="0.3">
      <c r="A33" s="8">
        <v>45173</v>
      </c>
      <c r="B33" s="9">
        <v>5330</v>
      </c>
      <c r="C33" s="9">
        <f t="shared" si="5"/>
        <v>710</v>
      </c>
      <c r="D33" s="9">
        <f t="shared" si="17"/>
        <v>63</v>
      </c>
      <c r="E33" s="9">
        <f t="shared" si="18"/>
        <v>1512</v>
      </c>
      <c r="F33" s="16">
        <f t="shared" si="6"/>
        <v>0.46957671957671959</v>
      </c>
      <c r="G33" s="16">
        <f t="shared" si="19"/>
        <v>2.7235449735449738E-2</v>
      </c>
      <c r="H33" s="9">
        <v>4207589</v>
      </c>
      <c r="I33" s="9">
        <f t="shared" si="20"/>
        <v>3408</v>
      </c>
      <c r="J33" s="9">
        <f t="shared" si="4"/>
        <v>41.180000000000007</v>
      </c>
      <c r="K33" s="21"/>
    </row>
    <row r="34" spans="1:12" x14ac:dyDescent="0.3">
      <c r="A34" s="1">
        <v>45201</v>
      </c>
      <c r="B34">
        <v>5346</v>
      </c>
      <c r="C34">
        <f t="shared" si="5"/>
        <v>160</v>
      </c>
      <c r="D34">
        <f t="shared" si="17"/>
        <v>28</v>
      </c>
      <c r="E34">
        <f t="shared" si="18"/>
        <v>672</v>
      </c>
      <c r="F34" s="15">
        <f t="shared" si="6"/>
        <v>0.23809523809523808</v>
      </c>
      <c r="G34" s="15">
        <f t="shared" si="19"/>
        <v>1.3809523809523806E-2</v>
      </c>
      <c r="H34">
        <v>4208894</v>
      </c>
      <c r="I34">
        <f t="shared" si="20"/>
        <v>1305</v>
      </c>
      <c r="J34">
        <f t="shared" si="4"/>
        <v>9.2799999999999976</v>
      </c>
      <c r="K34" s="21"/>
    </row>
    <row r="35" spans="1:12" x14ac:dyDescent="0.3">
      <c r="A35" s="8">
        <v>45229</v>
      </c>
      <c r="B35" s="9">
        <v>5362</v>
      </c>
      <c r="C35" s="9">
        <f t="shared" si="5"/>
        <v>160</v>
      </c>
      <c r="D35" s="9">
        <f t="shared" si="17"/>
        <v>28</v>
      </c>
      <c r="E35" s="9">
        <f t="shared" si="18"/>
        <v>672</v>
      </c>
      <c r="F35" s="16">
        <f t="shared" si="6"/>
        <v>0.23809523809523808</v>
      </c>
      <c r="G35" s="16">
        <f t="shared" si="19"/>
        <v>1.3809523809523806E-2</v>
      </c>
      <c r="H35" s="9">
        <v>4214654</v>
      </c>
      <c r="I35" s="9">
        <f t="shared" si="20"/>
        <v>5760</v>
      </c>
      <c r="J35" s="9">
        <f t="shared" si="4"/>
        <v>9.2799999999999976</v>
      </c>
      <c r="K35" s="21"/>
    </row>
    <row r="36" spans="1:12" x14ac:dyDescent="0.3">
      <c r="A36" s="1">
        <v>45264</v>
      </c>
      <c r="B36">
        <v>5388</v>
      </c>
      <c r="C36">
        <f t="shared" si="5"/>
        <v>260</v>
      </c>
      <c r="D36">
        <f t="shared" si="17"/>
        <v>35</v>
      </c>
      <c r="E36">
        <f t="shared" si="18"/>
        <v>840</v>
      </c>
      <c r="F36" s="15">
        <f t="shared" si="6"/>
        <v>0.30952380952380953</v>
      </c>
      <c r="G36" s="15">
        <f t="shared" si="19"/>
        <v>1.7952380952380952E-2</v>
      </c>
      <c r="H36">
        <v>4241638</v>
      </c>
      <c r="I36">
        <f t="shared" si="20"/>
        <v>26984</v>
      </c>
      <c r="J36">
        <f t="shared" si="4"/>
        <v>15.08</v>
      </c>
      <c r="K36" s="21"/>
    </row>
    <row r="37" spans="1:12" x14ac:dyDescent="0.3">
      <c r="A37" s="8">
        <v>45293</v>
      </c>
      <c r="B37" s="9">
        <v>5404</v>
      </c>
      <c r="C37" s="9">
        <f t="shared" si="5"/>
        <v>160</v>
      </c>
      <c r="D37" s="9">
        <f t="shared" si="17"/>
        <v>29</v>
      </c>
      <c r="E37" s="9">
        <f t="shared" si="18"/>
        <v>696</v>
      </c>
      <c r="F37" s="16">
        <f t="shared" si="6"/>
        <v>0.22988505747126436</v>
      </c>
      <c r="G37" s="16">
        <f t="shared" si="19"/>
        <v>1.3333333333333332E-2</v>
      </c>
      <c r="H37" s="9">
        <v>4264507</v>
      </c>
      <c r="I37" s="9">
        <f t="shared" si="20"/>
        <v>22869</v>
      </c>
      <c r="J37" s="9">
        <f t="shared" si="4"/>
        <v>9.2799999999999994</v>
      </c>
      <c r="K37" s="21"/>
    </row>
    <row r="38" spans="1:12" x14ac:dyDescent="0.3">
      <c r="A38" s="1">
        <v>45320</v>
      </c>
      <c r="B38">
        <v>5419</v>
      </c>
      <c r="C38">
        <f t="shared" si="5"/>
        <v>150</v>
      </c>
      <c r="D38">
        <f t="shared" si="17"/>
        <v>27</v>
      </c>
      <c r="E38">
        <f t="shared" si="18"/>
        <v>648</v>
      </c>
      <c r="F38" s="15">
        <f t="shared" si="6"/>
        <v>0.23148148148148148</v>
      </c>
      <c r="G38" s="15">
        <f t="shared" si="19"/>
        <v>1.3425925925925926E-2</v>
      </c>
      <c r="H38">
        <v>4297537</v>
      </c>
      <c r="I38">
        <f t="shared" si="20"/>
        <v>33030</v>
      </c>
      <c r="J38">
        <f t="shared" si="4"/>
        <v>8.7000000000000011</v>
      </c>
      <c r="K38" s="21"/>
      <c r="L38" s="21"/>
    </row>
    <row r="39" spans="1:12" x14ac:dyDescent="0.3">
      <c r="A39" s="8">
        <v>45348</v>
      </c>
      <c r="B39" s="9">
        <v>5437</v>
      </c>
      <c r="C39" s="9">
        <f t="shared" si="5"/>
        <v>180</v>
      </c>
      <c r="D39" s="9">
        <f t="shared" si="17"/>
        <v>28</v>
      </c>
      <c r="E39" s="9">
        <f t="shared" si="18"/>
        <v>672</v>
      </c>
      <c r="F39" s="16">
        <f t="shared" si="6"/>
        <v>0.26785714285714285</v>
      </c>
      <c r="G39" s="16">
        <f t="shared" si="19"/>
        <v>1.5535714285714285E-2</v>
      </c>
      <c r="H39" s="9">
        <v>4318882</v>
      </c>
      <c r="I39" s="9">
        <f t="shared" si="20"/>
        <v>21345</v>
      </c>
      <c r="J39" s="9">
        <f t="shared" si="4"/>
        <v>10.44</v>
      </c>
      <c r="K39" s="21"/>
    </row>
    <row r="40" spans="1:12" x14ac:dyDescent="0.3">
      <c r="A40" s="1">
        <v>45384</v>
      </c>
      <c r="B40">
        <v>5462</v>
      </c>
      <c r="C40">
        <f t="shared" si="5"/>
        <v>250</v>
      </c>
      <c r="D40">
        <f t="shared" si="17"/>
        <v>36</v>
      </c>
      <c r="E40">
        <f t="shared" si="18"/>
        <v>864</v>
      </c>
      <c r="F40" s="15">
        <f t="shared" si="6"/>
        <v>0.28935185185185186</v>
      </c>
      <c r="G40" s="15">
        <f t="shared" si="19"/>
        <v>1.6782407407407409E-2</v>
      </c>
      <c r="H40">
        <v>4349448</v>
      </c>
      <c r="I40">
        <f t="shared" si="20"/>
        <v>30566</v>
      </c>
      <c r="J40">
        <f t="shared" si="4"/>
        <v>14.500000000000002</v>
      </c>
      <c r="K40" s="21"/>
    </row>
    <row r="41" spans="1:12" x14ac:dyDescent="0.3">
      <c r="A41" s="8">
        <v>45412</v>
      </c>
      <c r="B41" s="9">
        <v>5481</v>
      </c>
      <c r="C41" s="9">
        <f t="shared" si="5"/>
        <v>190</v>
      </c>
      <c r="D41" s="9">
        <f t="shared" si="17"/>
        <v>28</v>
      </c>
      <c r="E41" s="9">
        <f t="shared" si="18"/>
        <v>672</v>
      </c>
      <c r="F41" s="16">
        <f t="shared" si="6"/>
        <v>0.28273809523809523</v>
      </c>
      <c r="G41" s="16">
        <f t="shared" si="19"/>
        <v>1.6398809523809524E-2</v>
      </c>
      <c r="H41" s="9">
        <v>4363742</v>
      </c>
      <c r="I41" s="9">
        <f t="shared" si="20"/>
        <v>14294</v>
      </c>
      <c r="J41" s="9">
        <f t="shared" si="4"/>
        <v>11.02</v>
      </c>
      <c r="K41" s="21"/>
    </row>
    <row r="42" spans="1:12" x14ac:dyDescent="0.3">
      <c r="A42" s="1">
        <v>45446</v>
      </c>
      <c r="B42">
        <v>5501</v>
      </c>
      <c r="C42">
        <f t="shared" si="5"/>
        <v>200</v>
      </c>
      <c r="D42">
        <f t="shared" si="17"/>
        <v>34</v>
      </c>
      <c r="E42">
        <f t="shared" si="18"/>
        <v>816</v>
      </c>
      <c r="F42" s="15">
        <f t="shared" si="6"/>
        <v>0.24509803921568626</v>
      </c>
      <c r="G42" s="15">
        <f t="shared" si="19"/>
        <v>1.4215686274509802E-2</v>
      </c>
      <c r="H42">
        <v>4371276</v>
      </c>
      <c r="I42">
        <f t="shared" si="20"/>
        <v>7534</v>
      </c>
      <c r="J42">
        <f t="shared" si="4"/>
        <v>11.599999999999998</v>
      </c>
      <c r="K42" s="21"/>
    </row>
    <row r="43" spans="1:12" x14ac:dyDescent="0.3">
      <c r="A43" s="8">
        <v>45474</v>
      </c>
      <c r="B43" s="9">
        <v>5518</v>
      </c>
      <c r="C43" s="9">
        <f t="shared" si="5"/>
        <v>170</v>
      </c>
      <c r="D43" s="9">
        <f t="shared" si="17"/>
        <v>28</v>
      </c>
      <c r="E43" s="9">
        <f t="shared" si="18"/>
        <v>672</v>
      </c>
      <c r="F43" s="16">
        <f t="shared" si="6"/>
        <v>0.25297619047619047</v>
      </c>
      <c r="G43" s="16">
        <f t="shared" si="19"/>
        <v>1.4672619047619045E-2</v>
      </c>
      <c r="H43" s="9">
        <v>4373467</v>
      </c>
      <c r="I43" s="9">
        <f t="shared" si="20"/>
        <v>2191</v>
      </c>
      <c r="J43" s="9">
        <f t="shared" si="4"/>
        <v>9.86</v>
      </c>
      <c r="K43" s="21"/>
    </row>
    <row r="44" spans="1:12" x14ac:dyDescent="0.3">
      <c r="A44" s="1">
        <v>45503</v>
      </c>
      <c r="B44">
        <v>5535</v>
      </c>
      <c r="C44">
        <f t="shared" si="5"/>
        <v>170</v>
      </c>
      <c r="D44">
        <f t="shared" si="17"/>
        <v>29</v>
      </c>
      <c r="E44">
        <f t="shared" si="18"/>
        <v>696</v>
      </c>
      <c r="F44" s="15">
        <f t="shared" si="6"/>
        <v>0.2442528735632184</v>
      </c>
      <c r="G44" s="15">
        <f t="shared" si="19"/>
        <v>1.4166666666666666E-2</v>
      </c>
      <c r="H44">
        <v>4374836</v>
      </c>
      <c r="I44">
        <f t="shared" si="20"/>
        <v>1369</v>
      </c>
      <c r="J44">
        <f t="shared" si="4"/>
        <v>9.86</v>
      </c>
      <c r="K44" s="21"/>
    </row>
    <row r="45" spans="1:12" x14ac:dyDescent="0.3">
      <c r="A45" s="8">
        <v>45537</v>
      </c>
      <c r="B45" s="9">
        <v>5552</v>
      </c>
      <c r="C45" s="9">
        <f t="shared" si="5"/>
        <v>170</v>
      </c>
      <c r="D45" s="9">
        <f t="shared" si="17"/>
        <v>34</v>
      </c>
      <c r="E45" s="9">
        <f t="shared" si="18"/>
        <v>816</v>
      </c>
      <c r="F45" s="16">
        <f t="shared" si="6"/>
        <v>0.20833333333333334</v>
      </c>
      <c r="G45" s="16">
        <f t="shared" si="19"/>
        <v>1.2083333333333335E-2</v>
      </c>
      <c r="H45" s="9">
        <v>4376655</v>
      </c>
      <c r="I45" s="9">
        <f t="shared" si="20"/>
        <v>1819</v>
      </c>
      <c r="J45" s="9">
        <f t="shared" si="4"/>
        <v>9.8600000000000012</v>
      </c>
      <c r="K45" s="21"/>
    </row>
    <row r="46" spans="1:12" x14ac:dyDescent="0.3">
      <c r="A46" s="1">
        <v>45565</v>
      </c>
      <c r="B46">
        <v>5569</v>
      </c>
      <c r="C46">
        <f t="shared" si="5"/>
        <v>170</v>
      </c>
      <c r="D46">
        <f t="shared" si="17"/>
        <v>28</v>
      </c>
      <c r="E46">
        <f t="shared" si="18"/>
        <v>672</v>
      </c>
      <c r="F46" s="15">
        <f t="shared" si="6"/>
        <v>0.25297619047619047</v>
      </c>
      <c r="G46" s="15">
        <f t="shared" si="19"/>
        <v>1.4672619047619045E-2</v>
      </c>
      <c r="H46">
        <v>4377744</v>
      </c>
      <c r="I46">
        <f t="shared" si="20"/>
        <v>1089</v>
      </c>
      <c r="J46">
        <f t="shared" si="4"/>
        <v>9.86</v>
      </c>
      <c r="K46" s="21"/>
    </row>
    <row r="47" spans="1:12" x14ac:dyDescent="0.3">
      <c r="A47" s="8">
        <v>45600</v>
      </c>
      <c r="B47" s="9">
        <v>5591</v>
      </c>
      <c r="C47" s="9">
        <f t="shared" si="5"/>
        <v>220</v>
      </c>
      <c r="D47" s="9">
        <f t="shared" si="17"/>
        <v>35</v>
      </c>
      <c r="E47" s="9">
        <f t="shared" si="18"/>
        <v>840</v>
      </c>
      <c r="F47" s="16">
        <f t="shared" si="6"/>
        <v>0.26190476190476192</v>
      </c>
      <c r="G47" s="16">
        <f t="shared" si="19"/>
        <v>1.5190476190476192E-2</v>
      </c>
      <c r="H47" s="9">
        <v>4386895</v>
      </c>
      <c r="I47" s="9">
        <f t="shared" si="20"/>
        <v>9151</v>
      </c>
      <c r="J47" s="9">
        <f t="shared" si="4"/>
        <v>12.760000000000002</v>
      </c>
      <c r="K47" s="21"/>
    </row>
    <row r="48" spans="1:12" x14ac:dyDescent="0.3">
      <c r="A48" s="1">
        <v>45628</v>
      </c>
      <c r="B48">
        <v>5613</v>
      </c>
      <c r="C48">
        <f t="shared" si="5"/>
        <v>220</v>
      </c>
      <c r="D48">
        <f t="shared" si="17"/>
        <v>28</v>
      </c>
      <c r="E48">
        <f t="shared" si="18"/>
        <v>672</v>
      </c>
      <c r="F48" s="15">
        <f t="shared" si="6"/>
        <v>0.32738095238095238</v>
      </c>
      <c r="G48" s="15">
        <f t="shared" si="19"/>
        <v>1.8988095238095238E-2</v>
      </c>
      <c r="H48">
        <v>4405244</v>
      </c>
      <c r="I48">
        <f t="shared" si="20"/>
        <v>18349</v>
      </c>
      <c r="J48">
        <f t="shared" si="4"/>
        <v>12.76</v>
      </c>
      <c r="K48" s="21"/>
    </row>
    <row r="49" spans="1:11" x14ac:dyDescent="0.3">
      <c r="A49" s="8">
        <v>45659</v>
      </c>
      <c r="B49" s="9">
        <v>5637</v>
      </c>
      <c r="C49" s="9">
        <f t="shared" si="5"/>
        <v>240</v>
      </c>
      <c r="D49" s="9">
        <f t="shared" ref="D49" si="21">A49-A48</f>
        <v>31</v>
      </c>
      <c r="E49" s="9">
        <f t="shared" ref="E49" si="22">D49*24</f>
        <v>744</v>
      </c>
      <c r="F49" s="16">
        <f t="shared" si="6"/>
        <v>0.32258064516129031</v>
      </c>
      <c r="G49" s="16">
        <f t="shared" ref="G49" si="23">F49*50*1.16*0.001</f>
        <v>1.8709677419354837E-2</v>
      </c>
      <c r="H49" s="9"/>
      <c r="I49" s="9"/>
      <c r="J49" s="9">
        <f t="shared" ref="J49" si="24">E49*G49</f>
        <v>13.919999999999998</v>
      </c>
      <c r="K49" s="21"/>
    </row>
    <row r="50" spans="1:11" x14ac:dyDescent="0.3">
      <c r="A50" s="24"/>
      <c r="B50" s="25"/>
      <c r="C50" s="25"/>
      <c r="D50" s="31" t="s">
        <v>32</v>
      </c>
      <c r="J50" s="23" t="s">
        <v>19</v>
      </c>
      <c r="K50" s="26"/>
    </row>
    <row r="51" spans="1:11" x14ac:dyDescent="0.3">
      <c r="A51" s="27" t="s">
        <v>25</v>
      </c>
      <c r="D51">
        <f>SUM(C3:C14)</f>
        <v>3140</v>
      </c>
      <c r="J51" s="32">
        <f>SUM(J3:J14)</f>
        <v>182.12</v>
      </c>
      <c r="K51" s="28"/>
    </row>
    <row r="52" spans="1:11" x14ac:dyDescent="0.3">
      <c r="A52" s="27" t="s">
        <v>20</v>
      </c>
      <c r="D52">
        <f>SUM(C15:C26)</f>
        <v>2750</v>
      </c>
      <c r="J52" s="32">
        <f>SUM(J15:J26)</f>
        <v>159.49999999999997</v>
      </c>
      <c r="K52" s="28"/>
    </row>
    <row r="53" spans="1:11" x14ac:dyDescent="0.3">
      <c r="A53" s="27" t="s">
        <v>21</v>
      </c>
      <c r="D53">
        <f>SUM(C27:C37)</f>
        <v>2580</v>
      </c>
      <c r="J53" s="32">
        <f>SUM(J28:J37)</f>
        <v>139.78000000000003</v>
      </c>
      <c r="K53" s="28"/>
    </row>
    <row r="54" spans="1:11" x14ac:dyDescent="0.3">
      <c r="A54" s="29" t="s">
        <v>22</v>
      </c>
      <c r="B54" s="6"/>
      <c r="C54" s="6"/>
      <c r="D54" s="6">
        <f>SUM(C38:C49)</f>
        <v>2330</v>
      </c>
      <c r="E54" s="6"/>
      <c r="F54" s="6"/>
      <c r="G54" s="6"/>
      <c r="H54" s="6"/>
      <c r="J54" s="32">
        <f>SUM(J38:J49)</f>
        <v>135.13999999999999</v>
      </c>
      <c r="K54" s="30"/>
    </row>
  </sheetData>
  <mergeCells count="2">
    <mergeCell ref="B1:G1"/>
    <mergeCell ref="H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33FFC-8465-4CCB-B9E5-A12D87BB711A}">
  <dimension ref="A1:K55"/>
  <sheetViews>
    <sheetView topLeftCell="A31" workbookViewId="0">
      <selection activeCell="C44" sqref="C44"/>
    </sheetView>
  </sheetViews>
  <sheetFormatPr baseColWidth="10" defaultRowHeight="14.4" x14ac:dyDescent="0.3"/>
  <cols>
    <col min="2" max="2" width="11.33203125" customWidth="1"/>
    <col min="3" max="3" width="20.88671875" customWidth="1"/>
    <col min="6" max="6" width="20.44140625" customWidth="1"/>
    <col min="7" max="7" width="19.109375" customWidth="1"/>
  </cols>
  <sheetData>
    <row r="1" spans="1:11" x14ac:dyDescent="0.3">
      <c r="B1" s="36" t="s">
        <v>10</v>
      </c>
      <c r="C1" s="36"/>
      <c r="D1" s="36"/>
      <c r="E1" s="36"/>
      <c r="F1" s="36"/>
      <c r="G1" s="36"/>
      <c r="H1" s="37" t="s">
        <v>12</v>
      </c>
      <c r="I1" s="37"/>
      <c r="J1" s="34"/>
      <c r="K1" s="10" t="s">
        <v>24</v>
      </c>
    </row>
    <row r="2" spans="1:11" ht="43.8" customHeight="1" x14ac:dyDescent="0.3">
      <c r="A2" s="2" t="s">
        <v>0</v>
      </c>
      <c r="B2" s="3" t="s">
        <v>2</v>
      </c>
      <c r="C2" s="3" t="s">
        <v>31</v>
      </c>
      <c r="D2" s="3" t="s">
        <v>4</v>
      </c>
      <c r="E2" s="3" t="s">
        <v>5</v>
      </c>
      <c r="F2" s="3" t="s">
        <v>7</v>
      </c>
      <c r="G2" s="3" t="s">
        <v>8</v>
      </c>
      <c r="H2" s="3" t="s">
        <v>3</v>
      </c>
      <c r="I2" s="3" t="s">
        <v>11</v>
      </c>
      <c r="J2" s="3" t="s">
        <v>28</v>
      </c>
    </row>
    <row r="3" spans="1:11" x14ac:dyDescent="0.3">
      <c r="A3" s="8">
        <v>44228</v>
      </c>
      <c r="B3" s="9">
        <v>8111</v>
      </c>
      <c r="C3" s="9"/>
      <c r="D3" s="9"/>
      <c r="E3" s="9"/>
      <c r="F3" s="16"/>
      <c r="G3" s="16"/>
      <c r="H3" s="10"/>
      <c r="I3" s="9"/>
      <c r="J3" s="9">
        <f>E3*G3</f>
        <v>0</v>
      </c>
    </row>
    <row r="4" spans="1:11" x14ac:dyDescent="0.3">
      <c r="A4" s="1">
        <v>44256</v>
      </c>
      <c r="B4">
        <v>8146</v>
      </c>
      <c r="C4">
        <f>(B4-B3)*10</f>
        <v>350</v>
      </c>
      <c r="D4">
        <f t="shared" ref="D4:D15" si="0">A4-A3</f>
        <v>28</v>
      </c>
      <c r="E4">
        <f t="shared" ref="E4:E15" si="1">D4*24</f>
        <v>672</v>
      </c>
      <c r="F4" s="15">
        <f t="shared" ref="F4:F15" si="2">(C4/E4)*1000</f>
        <v>520.83333333333337</v>
      </c>
      <c r="G4" s="15">
        <f t="shared" ref="G4:G15" si="3">F4*50*1.16*0.001</f>
        <v>30.208333333333332</v>
      </c>
      <c r="H4" s="10"/>
      <c r="I4">
        <f t="shared" ref="I4:I15" si="4">H4-H3</f>
        <v>0</v>
      </c>
      <c r="J4">
        <f>E4*G4</f>
        <v>20300</v>
      </c>
      <c r="K4" s="21"/>
    </row>
    <row r="5" spans="1:11" x14ac:dyDescent="0.3">
      <c r="A5" s="8">
        <v>44284</v>
      </c>
      <c r="B5" s="9">
        <v>8182</v>
      </c>
      <c r="C5" s="9">
        <f t="shared" ref="C5:C50" si="5">(B5-B4)*10</f>
        <v>360</v>
      </c>
      <c r="D5" s="9">
        <f t="shared" si="0"/>
        <v>28</v>
      </c>
      <c r="E5" s="9">
        <f t="shared" si="1"/>
        <v>672</v>
      </c>
      <c r="F5" s="16">
        <f t="shared" si="2"/>
        <v>535.71428571428567</v>
      </c>
      <c r="G5" s="16">
        <f t="shared" si="3"/>
        <v>31.071428571428566</v>
      </c>
      <c r="H5" s="10"/>
      <c r="I5" s="9">
        <f t="shared" si="4"/>
        <v>0</v>
      </c>
      <c r="J5" s="9">
        <f t="shared" ref="J5:J50" si="6">E5*G5</f>
        <v>20879.999999999996</v>
      </c>
    </row>
    <row r="6" spans="1:11" x14ac:dyDescent="0.3">
      <c r="A6" s="1">
        <v>44319</v>
      </c>
      <c r="B6">
        <v>8245</v>
      </c>
      <c r="C6">
        <f t="shared" si="5"/>
        <v>630</v>
      </c>
      <c r="D6">
        <f t="shared" si="0"/>
        <v>35</v>
      </c>
      <c r="E6">
        <f t="shared" si="1"/>
        <v>840</v>
      </c>
      <c r="F6" s="15">
        <f t="shared" si="2"/>
        <v>750</v>
      </c>
      <c r="G6" s="15">
        <f t="shared" si="3"/>
        <v>43.5</v>
      </c>
      <c r="H6" s="10"/>
      <c r="I6">
        <f t="shared" si="4"/>
        <v>0</v>
      </c>
      <c r="J6">
        <f t="shared" si="6"/>
        <v>36540</v>
      </c>
      <c r="K6" s="21"/>
    </row>
    <row r="7" spans="1:11" x14ac:dyDescent="0.3">
      <c r="A7" s="8">
        <v>44347</v>
      </c>
      <c r="B7" s="9">
        <v>8282</v>
      </c>
      <c r="C7" s="9">
        <f t="shared" si="5"/>
        <v>370</v>
      </c>
      <c r="D7" s="9">
        <f t="shared" si="0"/>
        <v>28</v>
      </c>
      <c r="E7" s="9">
        <f t="shared" si="1"/>
        <v>672</v>
      </c>
      <c r="F7" s="16">
        <f t="shared" si="2"/>
        <v>550.59523809523819</v>
      </c>
      <c r="G7" s="16">
        <f t="shared" si="3"/>
        <v>31.934523809523814</v>
      </c>
      <c r="H7" s="10"/>
      <c r="I7" s="9">
        <f t="shared" si="4"/>
        <v>0</v>
      </c>
      <c r="J7" s="9">
        <f t="shared" si="6"/>
        <v>21460.000000000004</v>
      </c>
    </row>
    <row r="8" spans="1:11" x14ac:dyDescent="0.3">
      <c r="A8" s="1">
        <v>44382</v>
      </c>
      <c r="B8">
        <v>8351</v>
      </c>
      <c r="C8">
        <f t="shared" si="5"/>
        <v>690</v>
      </c>
      <c r="D8">
        <f t="shared" si="0"/>
        <v>35</v>
      </c>
      <c r="E8">
        <f t="shared" si="1"/>
        <v>840</v>
      </c>
      <c r="F8" s="15">
        <f t="shared" si="2"/>
        <v>821.42857142857144</v>
      </c>
      <c r="G8" s="15">
        <f t="shared" si="3"/>
        <v>47.642857142857139</v>
      </c>
      <c r="H8" s="10"/>
      <c r="I8">
        <f t="shared" si="4"/>
        <v>0</v>
      </c>
      <c r="J8">
        <f t="shared" si="6"/>
        <v>40020</v>
      </c>
      <c r="K8" s="21"/>
    </row>
    <row r="9" spans="1:11" x14ac:dyDescent="0.3">
      <c r="A9" s="8">
        <v>44410</v>
      </c>
      <c r="B9" s="9">
        <v>8384</v>
      </c>
      <c r="C9" s="9">
        <f t="shared" si="5"/>
        <v>330</v>
      </c>
      <c r="D9" s="9">
        <f t="shared" si="0"/>
        <v>28</v>
      </c>
      <c r="E9" s="9">
        <f t="shared" si="1"/>
        <v>672</v>
      </c>
      <c r="F9" s="16">
        <f t="shared" si="2"/>
        <v>491.07142857142856</v>
      </c>
      <c r="G9" s="16">
        <f t="shared" si="3"/>
        <v>28.482142857142854</v>
      </c>
      <c r="H9" s="10"/>
      <c r="I9" s="9">
        <f t="shared" si="4"/>
        <v>0</v>
      </c>
      <c r="J9" s="9">
        <f t="shared" si="6"/>
        <v>19139.999999999996</v>
      </c>
    </row>
    <row r="10" spans="1:11" x14ac:dyDescent="0.3">
      <c r="A10" s="1">
        <v>44438</v>
      </c>
      <c r="B10">
        <v>8409</v>
      </c>
      <c r="C10">
        <f t="shared" si="5"/>
        <v>250</v>
      </c>
      <c r="D10">
        <f t="shared" si="0"/>
        <v>28</v>
      </c>
      <c r="E10">
        <f t="shared" si="1"/>
        <v>672</v>
      </c>
      <c r="F10" s="15">
        <f t="shared" si="2"/>
        <v>372.02380952380952</v>
      </c>
      <c r="G10" s="15">
        <f t="shared" si="3"/>
        <v>21.577380952380953</v>
      </c>
      <c r="H10" s="10"/>
      <c r="I10">
        <f t="shared" si="4"/>
        <v>0</v>
      </c>
      <c r="J10">
        <f t="shared" si="6"/>
        <v>14500</v>
      </c>
      <c r="K10" s="21"/>
    </row>
    <row r="11" spans="1:11" x14ac:dyDescent="0.3">
      <c r="A11" s="8">
        <v>44473</v>
      </c>
      <c r="B11" s="9">
        <v>8443</v>
      </c>
      <c r="C11" s="9">
        <f t="shared" si="5"/>
        <v>340</v>
      </c>
      <c r="D11" s="9">
        <f t="shared" si="0"/>
        <v>35</v>
      </c>
      <c r="E11" s="9">
        <f t="shared" si="1"/>
        <v>840</v>
      </c>
      <c r="F11" s="16">
        <f t="shared" si="2"/>
        <v>404.76190476190476</v>
      </c>
      <c r="G11" s="16">
        <f t="shared" si="3"/>
        <v>23.476190476190474</v>
      </c>
      <c r="H11" s="10"/>
      <c r="I11" s="9">
        <f t="shared" si="4"/>
        <v>0</v>
      </c>
      <c r="J11" s="9">
        <f t="shared" si="6"/>
        <v>19720</v>
      </c>
    </row>
    <row r="12" spans="1:11" x14ac:dyDescent="0.3">
      <c r="A12" s="1">
        <v>44504</v>
      </c>
      <c r="B12">
        <v>8482</v>
      </c>
      <c r="C12">
        <f t="shared" si="5"/>
        <v>390</v>
      </c>
      <c r="D12">
        <f t="shared" si="0"/>
        <v>31</v>
      </c>
      <c r="E12">
        <f t="shared" si="1"/>
        <v>744</v>
      </c>
      <c r="F12" s="15">
        <f t="shared" si="2"/>
        <v>524.19354838709671</v>
      </c>
      <c r="G12" s="15">
        <f t="shared" si="3"/>
        <v>30.403225806451612</v>
      </c>
      <c r="H12" s="10"/>
      <c r="I12">
        <f t="shared" si="4"/>
        <v>0</v>
      </c>
      <c r="J12">
        <f t="shared" si="6"/>
        <v>22620</v>
      </c>
      <c r="K12" s="21"/>
    </row>
    <row r="13" spans="1:11" x14ac:dyDescent="0.3">
      <c r="A13" s="8">
        <v>44528</v>
      </c>
      <c r="B13" s="9">
        <v>8529</v>
      </c>
      <c r="C13" s="9">
        <f t="shared" si="5"/>
        <v>470</v>
      </c>
      <c r="D13" s="9">
        <f t="shared" si="0"/>
        <v>24</v>
      </c>
      <c r="E13" s="9">
        <f t="shared" si="1"/>
        <v>576</v>
      </c>
      <c r="F13" s="16">
        <f t="shared" si="2"/>
        <v>815.97222222222217</v>
      </c>
      <c r="G13" s="16">
        <f t="shared" si="3"/>
        <v>47.326388888888886</v>
      </c>
      <c r="H13" s="10"/>
      <c r="I13" s="9">
        <f t="shared" si="4"/>
        <v>0</v>
      </c>
      <c r="J13" s="9">
        <f t="shared" si="6"/>
        <v>27260</v>
      </c>
    </row>
    <row r="14" spans="1:11" x14ac:dyDescent="0.3">
      <c r="A14" s="1">
        <v>44564</v>
      </c>
      <c r="B14">
        <v>8573</v>
      </c>
      <c r="C14">
        <f t="shared" si="5"/>
        <v>440</v>
      </c>
      <c r="D14">
        <f t="shared" si="0"/>
        <v>36</v>
      </c>
      <c r="E14">
        <f t="shared" si="1"/>
        <v>864</v>
      </c>
      <c r="F14" s="15">
        <f t="shared" si="2"/>
        <v>509.2592592592593</v>
      </c>
      <c r="G14" s="15">
        <f t="shared" si="3"/>
        <v>29.537037037037038</v>
      </c>
      <c r="H14" s="10"/>
      <c r="I14">
        <f t="shared" si="4"/>
        <v>0</v>
      </c>
      <c r="J14">
        <f t="shared" si="6"/>
        <v>25520</v>
      </c>
      <c r="K14" s="21"/>
    </row>
    <row r="15" spans="1:11" x14ac:dyDescent="0.3">
      <c r="A15" s="8">
        <v>44591</v>
      </c>
      <c r="B15" s="9">
        <v>8607</v>
      </c>
      <c r="C15" s="9">
        <f t="shared" si="5"/>
        <v>340</v>
      </c>
      <c r="D15" s="9">
        <f t="shared" si="0"/>
        <v>27</v>
      </c>
      <c r="E15" s="9">
        <f t="shared" si="1"/>
        <v>648</v>
      </c>
      <c r="F15" s="16">
        <f t="shared" si="2"/>
        <v>524.69135802469134</v>
      </c>
      <c r="G15" s="16">
        <f t="shared" si="3"/>
        <v>30.432098765432098</v>
      </c>
      <c r="H15" s="10"/>
      <c r="I15" s="9">
        <f t="shared" si="4"/>
        <v>0</v>
      </c>
      <c r="J15" s="9">
        <f t="shared" si="6"/>
        <v>19720</v>
      </c>
    </row>
    <row r="16" spans="1:11" x14ac:dyDescent="0.3">
      <c r="A16" s="1">
        <v>44620</v>
      </c>
      <c r="B16">
        <v>8639</v>
      </c>
      <c r="C16">
        <f t="shared" si="5"/>
        <v>320</v>
      </c>
      <c r="D16">
        <f t="shared" ref="D16:D26" si="7">A16-A15</f>
        <v>29</v>
      </c>
      <c r="E16">
        <f>D16*24</f>
        <v>696</v>
      </c>
      <c r="F16" s="15">
        <f t="shared" ref="F16:F26" si="8">(C16/E16)*1000</f>
        <v>459.77011494252872</v>
      </c>
      <c r="G16" s="15">
        <f>F16*50*1.16*0.001</f>
        <v>26.666666666666664</v>
      </c>
      <c r="H16" s="10"/>
      <c r="I16">
        <f>H16-H15</f>
        <v>0</v>
      </c>
      <c r="J16">
        <f t="shared" si="6"/>
        <v>18560</v>
      </c>
      <c r="K16" s="21"/>
    </row>
    <row r="17" spans="1:11" x14ac:dyDescent="0.3">
      <c r="A17" s="8">
        <v>44648</v>
      </c>
      <c r="B17" s="9">
        <v>8671</v>
      </c>
      <c r="C17" s="9">
        <f t="shared" si="5"/>
        <v>320</v>
      </c>
      <c r="D17" s="9">
        <f t="shared" si="7"/>
        <v>28</v>
      </c>
      <c r="E17" s="9">
        <f t="shared" ref="E17:E25" si="9">D17*24</f>
        <v>672</v>
      </c>
      <c r="F17" s="16">
        <f t="shared" si="8"/>
        <v>476.19047619047615</v>
      </c>
      <c r="G17" s="16">
        <f t="shared" ref="G17:G25" si="10">F17*50*1.16*0.001</f>
        <v>27.61904761904762</v>
      </c>
      <c r="H17" s="10"/>
      <c r="I17" s="9">
        <f t="shared" ref="I17:I25" si="11">H17-H16</f>
        <v>0</v>
      </c>
      <c r="J17" s="9">
        <f t="shared" si="6"/>
        <v>18560</v>
      </c>
      <c r="K17" s="21"/>
    </row>
    <row r="18" spans="1:11" x14ac:dyDescent="0.3">
      <c r="A18" s="1">
        <v>44683</v>
      </c>
      <c r="B18">
        <v>8712</v>
      </c>
      <c r="C18">
        <f t="shared" si="5"/>
        <v>410</v>
      </c>
      <c r="D18">
        <f t="shared" si="7"/>
        <v>35</v>
      </c>
      <c r="E18">
        <f t="shared" si="9"/>
        <v>840</v>
      </c>
      <c r="F18" s="15">
        <f t="shared" si="8"/>
        <v>488.09523809523807</v>
      </c>
      <c r="G18" s="15">
        <f t="shared" si="10"/>
        <v>28.30952380952381</v>
      </c>
      <c r="H18" s="10"/>
      <c r="I18">
        <f t="shared" si="11"/>
        <v>0</v>
      </c>
      <c r="J18">
        <f t="shared" si="6"/>
        <v>23780</v>
      </c>
      <c r="K18" s="21"/>
    </row>
    <row r="19" spans="1:11" x14ac:dyDescent="0.3">
      <c r="A19" s="8">
        <v>44711</v>
      </c>
      <c r="B19" s="9">
        <v>8745</v>
      </c>
      <c r="C19" s="9">
        <f t="shared" si="5"/>
        <v>330</v>
      </c>
      <c r="D19" s="9">
        <f t="shared" si="7"/>
        <v>28</v>
      </c>
      <c r="E19" s="9">
        <f t="shared" si="9"/>
        <v>672</v>
      </c>
      <c r="F19" s="16">
        <f t="shared" si="8"/>
        <v>491.07142857142856</v>
      </c>
      <c r="G19" s="16">
        <f t="shared" si="10"/>
        <v>28.482142857142854</v>
      </c>
      <c r="H19" s="10"/>
      <c r="I19" s="9">
        <f t="shared" si="11"/>
        <v>0</v>
      </c>
      <c r="J19" s="9">
        <f t="shared" si="6"/>
        <v>19139.999999999996</v>
      </c>
      <c r="K19" s="21"/>
    </row>
    <row r="20" spans="1:11" x14ac:dyDescent="0.3">
      <c r="A20" s="1">
        <v>44739</v>
      </c>
      <c r="B20">
        <v>8778</v>
      </c>
      <c r="C20">
        <f t="shared" si="5"/>
        <v>330</v>
      </c>
      <c r="D20">
        <f t="shared" si="7"/>
        <v>28</v>
      </c>
      <c r="E20">
        <f t="shared" si="9"/>
        <v>672</v>
      </c>
      <c r="F20" s="15">
        <f t="shared" si="8"/>
        <v>491.07142857142856</v>
      </c>
      <c r="G20" s="15">
        <f t="shared" si="10"/>
        <v>28.482142857142854</v>
      </c>
      <c r="H20" s="10"/>
      <c r="I20">
        <f t="shared" si="11"/>
        <v>0</v>
      </c>
      <c r="J20">
        <f t="shared" si="6"/>
        <v>19139.999999999996</v>
      </c>
      <c r="K20" s="21"/>
    </row>
    <row r="21" spans="1:11" x14ac:dyDescent="0.3">
      <c r="A21" s="8">
        <v>44774</v>
      </c>
      <c r="B21" s="9">
        <v>8804</v>
      </c>
      <c r="C21" s="9">
        <f t="shared" si="5"/>
        <v>260</v>
      </c>
      <c r="D21" s="9">
        <f t="shared" si="7"/>
        <v>35</v>
      </c>
      <c r="E21" s="9">
        <f t="shared" si="9"/>
        <v>840</v>
      </c>
      <c r="F21" s="16">
        <f t="shared" si="8"/>
        <v>309.52380952380952</v>
      </c>
      <c r="G21" s="16">
        <f t="shared" si="10"/>
        <v>17.952380952380953</v>
      </c>
      <c r="H21" s="10"/>
      <c r="I21" s="9">
        <f t="shared" si="11"/>
        <v>0</v>
      </c>
      <c r="J21" s="9">
        <f t="shared" si="6"/>
        <v>15080</v>
      </c>
      <c r="K21" s="21"/>
    </row>
    <row r="22" spans="1:11" x14ac:dyDescent="0.3">
      <c r="A22" s="1">
        <v>44802</v>
      </c>
      <c r="B22">
        <v>8822</v>
      </c>
      <c r="C22">
        <f t="shared" si="5"/>
        <v>180</v>
      </c>
      <c r="D22">
        <f t="shared" si="7"/>
        <v>28</v>
      </c>
      <c r="E22">
        <f t="shared" si="9"/>
        <v>672</v>
      </c>
      <c r="F22" s="15">
        <f t="shared" si="8"/>
        <v>267.85714285714283</v>
      </c>
      <c r="G22" s="15">
        <f t="shared" si="10"/>
        <v>15.535714285714283</v>
      </c>
      <c r="H22" s="10"/>
      <c r="I22">
        <f t="shared" si="11"/>
        <v>0</v>
      </c>
      <c r="J22">
        <f t="shared" si="6"/>
        <v>10439.999999999998</v>
      </c>
      <c r="K22" s="21"/>
    </row>
    <row r="23" spans="1:11" x14ac:dyDescent="0.3">
      <c r="A23" s="8">
        <v>44837</v>
      </c>
      <c r="B23" s="9">
        <v>8851</v>
      </c>
      <c r="C23" s="9">
        <f t="shared" si="5"/>
        <v>290</v>
      </c>
      <c r="D23" s="9">
        <f t="shared" si="7"/>
        <v>35</v>
      </c>
      <c r="E23" s="9">
        <f t="shared" si="9"/>
        <v>840</v>
      </c>
      <c r="F23" s="16">
        <f t="shared" si="8"/>
        <v>345.23809523809524</v>
      </c>
      <c r="G23" s="16">
        <f t="shared" si="10"/>
        <v>20.023809523809522</v>
      </c>
      <c r="H23" s="10"/>
      <c r="I23" s="9">
        <f t="shared" si="11"/>
        <v>0</v>
      </c>
      <c r="J23" s="9">
        <f t="shared" si="6"/>
        <v>16820</v>
      </c>
      <c r="K23" s="21"/>
    </row>
    <row r="24" spans="1:11" x14ac:dyDescent="0.3">
      <c r="A24" s="1">
        <v>44865</v>
      </c>
      <c r="B24">
        <v>8874</v>
      </c>
      <c r="C24">
        <f t="shared" si="5"/>
        <v>230</v>
      </c>
      <c r="D24">
        <f t="shared" si="7"/>
        <v>28</v>
      </c>
      <c r="E24">
        <f t="shared" si="9"/>
        <v>672</v>
      </c>
      <c r="F24" s="15">
        <f t="shared" si="8"/>
        <v>342.26190476190476</v>
      </c>
      <c r="G24" s="15">
        <f t="shared" si="10"/>
        <v>19.851190476190474</v>
      </c>
      <c r="H24" s="10"/>
      <c r="I24">
        <f t="shared" si="11"/>
        <v>0</v>
      </c>
      <c r="J24">
        <f t="shared" si="6"/>
        <v>13339.999999999998</v>
      </c>
      <c r="K24" s="21"/>
    </row>
    <row r="25" spans="1:11" x14ac:dyDescent="0.3">
      <c r="A25" s="8">
        <v>44893</v>
      </c>
      <c r="B25" s="9">
        <v>8896</v>
      </c>
      <c r="C25" s="9">
        <f t="shared" si="5"/>
        <v>220</v>
      </c>
      <c r="D25" s="9">
        <f t="shared" si="7"/>
        <v>28</v>
      </c>
      <c r="E25" s="9">
        <f t="shared" si="9"/>
        <v>672</v>
      </c>
      <c r="F25" s="16">
        <f t="shared" si="8"/>
        <v>327.38095238095241</v>
      </c>
      <c r="G25" s="16">
        <f t="shared" si="10"/>
        <v>18.988095238095237</v>
      </c>
      <c r="H25" s="10"/>
      <c r="I25" s="9">
        <f t="shared" si="11"/>
        <v>0</v>
      </c>
      <c r="J25" s="9">
        <f t="shared" si="6"/>
        <v>12760</v>
      </c>
      <c r="K25" s="21"/>
    </row>
    <row r="26" spans="1:11" x14ac:dyDescent="0.3">
      <c r="A26" s="1">
        <v>44928</v>
      </c>
      <c r="B26">
        <v>8927</v>
      </c>
      <c r="C26">
        <f t="shared" si="5"/>
        <v>310</v>
      </c>
      <c r="D26">
        <f t="shared" si="7"/>
        <v>35</v>
      </c>
      <c r="E26">
        <f>D26*24</f>
        <v>840</v>
      </c>
      <c r="F26" s="15">
        <f t="shared" si="8"/>
        <v>369.04761904761909</v>
      </c>
      <c r="G26" s="15">
        <f>F26*50*1.16*0.001</f>
        <v>21.404761904761905</v>
      </c>
      <c r="H26" s="10"/>
      <c r="I26">
        <f>H26-H25</f>
        <v>0</v>
      </c>
      <c r="J26">
        <f t="shared" si="6"/>
        <v>17980</v>
      </c>
      <c r="K26" s="21"/>
    </row>
    <row r="27" spans="1:11" x14ac:dyDescent="0.3">
      <c r="A27" s="11">
        <v>44956</v>
      </c>
      <c r="B27" s="12">
        <v>8967</v>
      </c>
      <c r="C27" s="12">
        <f t="shared" si="5"/>
        <v>400</v>
      </c>
      <c r="D27" s="12">
        <f t="shared" ref="D27" si="12">A27-A26</f>
        <v>28</v>
      </c>
      <c r="E27" s="12">
        <f>D27*24</f>
        <v>672</v>
      </c>
      <c r="F27" s="16">
        <f t="shared" ref="F27" si="13">(C27/E27)*1000</f>
        <v>595.23809523809518</v>
      </c>
      <c r="G27" s="16">
        <f>F27*50*1.16*0.001</f>
        <v>34.523809523809518</v>
      </c>
      <c r="H27" s="10"/>
      <c r="I27" s="9">
        <f>H27-H26</f>
        <v>0</v>
      </c>
      <c r="J27" s="9">
        <f t="shared" si="6"/>
        <v>23199.999999999996</v>
      </c>
    </row>
    <row r="28" spans="1:11" x14ac:dyDescent="0.3">
      <c r="A28" s="1">
        <v>44984</v>
      </c>
      <c r="B28">
        <v>8993</v>
      </c>
      <c r="C28">
        <f t="shared" si="5"/>
        <v>260</v>
      </c>
      <c r="D28">
        <f>A28-A27</f>
        <v>28</v>
      </c>
      <c r="E28">
        <f>D28*24</f>
        <v>672</v>
      </c>
      <c r="F28" s="15">
        <f>(C28/E28)*1000</f>
        <v>386.90476190476193</v>
      </c>
      <c r="G28" s="15">
        <f>F28*50*1.16*0.001</f>
        <v>22.44047619047619</v>
      </c>
      <c r="H28" s="10"/>
      <c r="I28">
        <f>H28-H27</f>
        <v>0</v>
      </c>
      <c r="J28">
        <f t="shared" si="6"/>
        <v>15080</v>
      </c>
    </row>
    <row r="29" spans="1:11" x14ac:dyDescent="0.3">
      <c r="A29" s="11">
        <v>45046</v>
      </c>
      <c r="B29" s="12">
        <v>9024</v>
      </c>
      <c r="C29" s="12">
        <f t="shared" si="5"/>
        <v>310</v>
      </c>
      <c r="D29" s="12">
        <f>A29-A28</f>
        <v>62</v>
      </c>
      <c r="E29" s="12">
        <f t="shared" ref="E29:E49" si="14">D29*24</f>
        <v>1488</v>
      </c>
      <c r="F29" s="19">
        <f>(C29/E29)*1000</f>
        <v>208.33333333333334</v>
      </c>
      <c r="G29" s="19">
        <f t="shared" ref="G29:G49" si="15">F29*50*1.16*0.001</f>
        <v>12.083333333333334</v>
      </c>
      <c r="H29" s="9">
        <v>16976</v>
      </c>
      <c r="I29" s="9">
        <f t="shared" ref="I29:I49" si="16">H29-H28</f>
        <v>16976</v>
      </c>
      <c r="J29" s="9">
        <f t="shared" si="6"/>
        <v>17980</v>
      </c>
      <c r="K29" s="21"/>
    </row>
    <row r="30" spans="1:11" x14ac:dyDescent="0.3">
      <c r="A30" s="1">
        <v>45048</v>
      </c>
      <c r="F30" s="15"/>
      <c r="G30" s="15"/>
      <c r="H30">
        <v>88759</v>
      </c>
      <c r="I30">
        <f t="shared" si="16"/>
        <v>71783</v>
      </c>
      <c r="J30">
        <f t="shared" si="6"/>
        <v>0</v>
      </c>
      <c r="K30" s="21"/>
    </row>
    <row r="31" spans="1:11" x14ac:dyDescent="0.3">
      <c r="A31" s="11">
        <v>45074</v>
      </c>
      <c r="B31" s="12">
        <v>9085</v>
      </c>
      <c r="C31" s="12">
        <f>(B31-B29)*10</f>
        <v>610</v>
      </c>
      <c r="D31" s="12">
        <f>A31-A29</f>
        <v>28</v>
      </c>
      <c r="E31" s="12">
        <f t="shared" si="14"/>
        <v>672</v>
      </c>
      <c r="F31" s="19">
        <f>(C31/E31)*1000</f>
        <v>907.73809523809518</v>
      </c>
      <c r="G31" s="19">
        <f t="shared" si="15"/>
        <v>52.648809523809511</v>
      </c>
      <c r="H31" s="9">
        <v>133162</v>
      </c>
      <c r="I31" s="9">
        <f t="shared" si="16"/>
        <v>44403</v>
      </c>
      <c r="J31" s="9">
        <f t="shared" si="6"/>
        <v>35379.999999999993</v>
      </c>
      <c r="K31" s="21"/>
    </row>
    <row r="32" spans="1:11" x14ac:dyDescent="0.3">
      <c r="A32" s="1">
        <v>45110</v>
      </c>
      <c r="B32">
        <v>9109</v>
      </c>
      <c r="C32">
        <f t="shared" si="5"/>
        <v>240</v>
      </c>
      <c r="D32">
        <f>A32-A31</f>
        <v>36</v>
      </c>
      <c r="E32">
        <f t="shared" si="14"/>
        <v>864</v>
      </c>
      <c r="F32" s="15">
        <f>(C32/E32)*1000</f>
        <v>277.77777777777777</v>
      </c>
      <c r="G32" s="15">
        <f t="shared" si="15"/>
        <v>16.111111111111111</v>
      </c>
      <c r="H32">
        <v>165730</v>
      </c>
      <c r="I32">
        <f t="shared" si="16"/>
        <v>32568</v>
      </c>
      <c r="J32">
        <f t="shared" si="6"/>
        <v>13920</v>
      </c>
      <c r="K32" s="21"/>
    </row>
    <row r="33" spans="1:11" x14ac:dyDescent="0.3">
      <c r="A33" s="11">
        <v>45145</v>
      </c>
      <c r="B33" s="12">
        <v>9132</v>
      </c>
      <c r="C33" s="12">
        <f t="shared" si="5"/>
        <v>230</v>
      </c>
      <c r="D33" s="12"/>
      <c r="E33" s="12"/>
      <c r="F33" s="19"/>
      <c r="G33" s="19"/>
      <c r="H33" s="9">
        <v>197701</v>
      </c>
      <c r="I33" s="9">
        <f t="shared" si="16"/>
        <v>31971</v>
      </c>
      <c r="J33" s="9">
        <f t="shared" si="6"/>
        <v>0</v>
      </c>
      <c r="K33" s="21"/>
    </row>
    <row r="34" spans="1:11" x14ac:dyDescent="0.3">
      <c r="A34" s="1">
        <v>45173</v>
      </c>
      <c r="B34">
        <v>9149</v>
      </c>
      <c r="C34">
        <f t="shared" si="5"/>
        <v>170</v>
      </c>
      <c r="D34">
        <f>A34-A32</f>
        <v>63</v>
      </c>
      <c r="E34">
        <f t="shared" si="14"/>
        <v>1512</v>
      </c>
      <c r="F34" s="15">
        <f t="shared" ref="F34:F41" si="17">(C34/E34)*1000</f>
        <v>112.43386243386243</v>
      </c>
      <c r="G34" s="15">
        <f t="shared" si="15"/>
        <v>6.5211640211640205</v>
      </c>
      <c r="H34">
        <v>223735</v>
      </c>
      <c r="I34">
        <f t="shared" si="16"/>
        <v>26034</v>
      </c>
      <c r="J34">
        <f t="shared" si="6"/>
        <v>9859.9999999999982</v>
      </c>
      <c r="K34" s="21"/>
    </row>
    <row r="35" spans="1:11" x14ac:dyDescent="0.3">
      <c r="A35" s="11">
        <v>45201</v>
      </c>
      <c r="B35" s="12">
        <v>9168</v>
      </c>
      <c r="C35" s="12">
        <f t="shared" si="5"/>
        <v>190</v>
      </c>
      <c r="D35" s="12">
        <f t="shared" ref="D35:D41" si="18">A35-A34</f>
        <v>28</v>
      </c>
      <c r="E35" s="12">
        <f t="shared" si="14"/>
        <v>672</v>
      </c>
      <c r="F35" s="19">
        <f t="shared" si="17"/>
        <v>282.73809523809524</v>
      </c>
      <c r="G35" s="19">
        <f t="shared" si="15"/>
        <v>16.398809523809522</v>
      </c>
      <c r="H35" s="9">
        <v>249475</v>
      </c>
      <c r="I35" s="9">
        <f t="shared" si="16"/>
        <v>25740</v>
      </c>
      <c r="J35" s="9">
        <f t="shared" si="6"/>
        <v>11019.999999999998</v>
      </c>
      <c r="K35" s="21"/>
    </row>
    <row r="36" spans="1:11" x14ac:dyDescent="0.3">
      <c r="A36" s="1">
        <v>45229</v>
      </c>
      <c r="B36">
        <v>9189</v>
      </c>
      <c r="C36">
        <f t="shared" si="5"/>
        <v>210</v>
      </c>
      <c r="D36">
        <f t="shared" si="18"/>
        <v>28</v>
      </c>
      <c r="E36">
        <f t="shared" si="14"/>
        <v>672</v>
      </c>
      <c r="F36" s="15">
        <f t="shared" si="17"/>
        <v>312.5</v>
      </c>
      <c r="G36" s="15">
        <f t="shared" si="15"/>
        <v>18.125</v>
      </c>
      <c r="H36">
        <v>297278</v>
      </c>
      <c r="I36">
        <f t="shared" si="16"/>
        <v>47803</v>
      </c>
      <c r="J36">
        <f t="shared" si="6"/>
        <v>12180</v>
      </c>
      <c r="K36" s="21"/>
    </row>
    <row r="37" spans="1:11" x14ac:dyDescent="0.3">
      <c r="A37" s="11">
        <v>45264</v>
      </c>
      <c r="B37" s="12">
        <v>9218</v>
      </c>
      <c r="C37" s="12">
        <f t="shared" si="5"/>
        <v>290</v>
      </c>
      <c r="D37" s="12">
        <f t="shared" si="18"/>
        <v>35</v>
      </c>
      <c r="E37" s="12">
        <f t="shared" si="14"/>
        <v>840</v>
      </c>
      <c r="F37" s="19">
        <f t="shared" si="17"/>
        <v>345.23809523809524</v>
      </c>
      <c r="G37" s="19">
        <f t="shared" si="15"/>
        <v>20.023809523809522</v>
      </c>
      <c r="H37" s="9">
        <v>395216</v>
      </c>
      <c r="I37" s="9">
        <f t="shared" si="16"/>
        <v>97938</v>
      </c>
      <c r="J37" s="9">
        <f t="shared" si="6"/>
        <v>16820</v>
      </c>
      <c r="K37" s="21"/>
    </row>
    <row r="38" spans="1:11" x14ac:dyDescent="0.3">
      <c r="A38" s="1">
        <v>45293</v>
      </c>
      <c r="B38">
        <v>9244</v>
      </c>
      <c r="C38">
        <f t="shared" si="5"/>
        <v>260</v>
      </c>
      <c r="D38">
        <f t="shared" si="18"/>
        <v>29</v>
      </c>
      <c r="E38">
        <f t="shared" si="14"/>
        <v>696</v>
      </c>
      <c r="F38" s="15">
        <f t="shared" si="17"/>
        <v>373.56321839080459</v>
      </c>
      <c r="G38" s="15">
        <f t="shared" si="15"/>
        <v>21.666666666666668</v>
      </c>
      <c r="H38">
        <v>472522</v>
      </c>
      <c r="I38">
        <f t="shared" si="16"/>
        <v>77306</v>
      </c>
      <c r="J38">
        <f t="shared" si="6"/>
        <v>15080</v>
      </c>
      <c r="K38" s="21"/>
    </row>
    <row r="39" spans="1:11" x14ac:dyDescent="0.3">
      <c r="A39" s="11">
        <v>45320</v>
      </c>
      <c r="B39" s="12">
        <v>9269</v>
      </c>
      <c r="C39" s="12">
        <f t="shared" si="5"/>
        <v>250</v>
      </c>
      <c r="D39" s="12">
        <f t="shared" si="18"/>
        <v>27</v>
      </c>
      <c r="E39" s="12">
        <f t="shared" si="14"/>
        <v>648</v>
      </c>
      <c r="F39" s="19">
        <f t="shared" si="17"/>
        <v>385.80246913580248</v>
      </c>
      <c r="G39" s="19">
        <f t="shared" si="15"/>
        <v>22.376543209876541</v>
      </c>
      <c r="H39" s="9">
        <v>560044</v>
      </c>
      <c r="I39" s="9">
        <f t="shared" si="16"/>
        <v>87522</v>
      </c>
      <c r="J39" s="9">
        <f t="shared" si="6"/>
        <v>14499.999999999998</v>
      </c>
      <c r="K39" s="21"/>
    </row>
    <row r="40" spans="1:11" x14ac:dyDescent="0.3">
      <c r="A40" s="1">
        <v>45348</v>
      </c>
      <c r="B40">
        <v>9352</v>
      </c>
      <c r="C40">
        <f t="shared" si="5"/>
        <v>830</v>
      </c>
      <c r="D40">
        <f t="shared" si="18"/>
        <v>28</v>
      </c>
      <c r="E40">
        <f t="shared" si="14"/>
        <v>672</v>
      </c>
      <c r="F40" s="15">
        <f t="shared" si="17"/>
        <v>1235.1190476190477</v>
      </c>
      <c r="G40" s="15">
        <f t="shared" si="15"/>
        <v>71.636904761904759</v>
      </c>
      <c r="H40">
        <v>631365</v>
      </c>
      <c r="I40">
        <f t="shared" si="16"/>
        <v>71321</v>
      </c>
      <c r="J40">
        <f t="shared" si="6"/>
        <v>48140</v>
      </c>
      <c r="K40" s="21"/>
    </row>
    <row r="41" spans="1:11" x14ac:dyDescent="0.3">
      <c r="A41" s="11">
        <v>45384</v>
      </c>
      <c r="B41" s="12">
        <v>9388</v>
      </c>
      <c r="C41" s="12">
        <f t="shared" si="5"/>
        <v>360</v>
      </c>
      <c r="D41" s="12">
        <f t="shared" si="18"/>
        <v>36</v>
      </c>
      <c r="E41" s="12">
        <f t="shared" si="14"/>
        <v>864</v>
      </c>
      <c r="F41" s="19">
        <f t="shared" si="17"/>
        <v>416.66666666666669</v>
      </c>
      <c r="G41" s="19">
        <f t="shared" si="15"/>
        <v>24.166666666666668</v>
      </c>
      <c r="H41" s="9">
        <v>719932</v>
      </c>
      <c r="I41" s="9">
        <f t="shared" si="16"/>
        <v>88567</v>
      </c>
      <c r="J41" s="9">
        <f t="shared" si="6"/>
        <v>20880</v>
      </c>
      <c r="K41" s="21"/>
    </row>
    <row r="42" spans="1:11" x14ac:dyDescent="0.3">
      <c r="A42" s="1">
        <v>45412</v>
      </c>
      <c r="B42" s="10"/>
      <c r="F42" s="15"/>
      <c r="G42" s="15"/>
      <c r="H42" s="10"/>
      <c r="J42">
        <f t="shared" si="6"/>
        <v>0</v>
      </c>
      <c r="K42" s="21"/>
    </row>
    <row r="43" spans="1:11" x14ac:dyDescent="0.3">
      <c r="A43" s="11">
        <v>45446</v>
      </c>
      <c r="B43" s="12">
        <v>9452</v>
      </c>
      <c r="C43" s="12">
        <f>(B43-B41)*10</f>
        <v>640</v>
      </c>
      <c r="D43" s="12">
        <f>A43-A41</f>
        <v>62</v>
      </c>
      <c r="E43" s="12">
        <f>D43*24</f>
        <v>1488</v>
      </c>
      <c r="F43" s="19">
        <f>C43-C41</f>
        <v>280</v>
      </c>
      <c r="G43" s="19">
        <f t="shared" si="15"/>
        <v>16.239999999999998</v>
      </c>
      <c r="H43" s="9">
        <v>811892</v>
      </c>
      <c r="I43" s="9">
        <f>H43-H41</f>
        <v>91960</v>
      </c>
      <c r="J43" s="9">
        <f t="shared" si="6"/>
        <v>24165.119999999999</v>
      </c>
      <c r="K43" s="21"/>
    </row>
    <row r="44" spans="1:11" x14ac:dyDescent="0.3">
      <c r="A44" s="1">
        <v>45474</v>
      </c>
      <c r="B44">
        <v>9462</v>
      </c>
      <c r="C44">
        <f t="shared" si="5"/>
        <v>100</v>
      </c>
      <c r="D44">
        <f t="shared" ref="D44:D49" si="19">A44-A43</f>
        <v>28</v>
      </c>
      <c r="E44">
        <f t="shared" si="14"/>
        <v>672</v>
      </c>
      <c r="F44" s="15">
        <f t="shared" ref="F44:F49" si="20">(C44/E44)*1000</f>
        <v>148.8095238095238</v>
      </c>
      <c r="G44" s="15">
        <f t="shared" si="15"/>
        <v>8.6309523809523796</v>
      </c>
      <c r="H44">
        <v>830486</v>
      </c>
      <c r="I44">
        <f t="shared" si="16"/>
        <v>18594</v>
      </c>
      <c r="J44">
        <f t="shared" si="6"/>
        <v>5799.9999999999991</v>
      </c>
      <c r="K44" s="21"/>
    </row>
    <row r="45" spans="1:11" x14ac:dyDescent="0.3">
      <c r="A45" s="11">
        <v>45503</v>
      </c>
      <c r="B45" s="12">
        <v>9471</v>
      </c>
      <c r="C45" s="12">
        <f t="shared" si="5"/>
        <v>90</v>
      </c>
      <c r="D45" s="12">
        <f t="shared" si="19"/>
        <v>29</v>
      </c>
      <c r="E45" s="12">
        <f t="shared" si="14"/>
        <v>696</v>
      </c>
      <c r="F45" s="19">
        <f t="shared" si="20"/>
        <v>129.31034482758622</v>
      </c>
      <c r="G45" s="19">
        <f t="shared" si="15"/>
        <v>7.5</v>
      </c>
      <c r="H45" s="9">
        <v>847373</v>
      </c>
      <c r="I45" s="9">
        <f t="shared" si="16"/>
        <v>16887</v>
      </c>
      <c r="J45" s="9">
        <f t="shared" si="6"/>
        <v>5220</v>
      </c>
      <c r="K45" s="21"/>
    </row>
    <row r="46" spans="1:11" x14ac:dyDescent="0.3">
      <c r="A46" s="1">
        <v>45537</v>
      </c>
      <c r="B46">
        <v>9481</v>
      </c>
      <c r="C46">
        <f t="shared" si="5"/>
        <v>100</v>
      </c>
      <c r="D46">
        <f t="shared" si="19"/>
        <v>34</v>
      </c>
      <c r="E46">
        <f t="shared" si="14"/>
        <v>816</v>
      </c>
      <c r="F46" s="15">
        <f t="shared" si="20"/>
        <v>122.54901960784314</v>
      </c>
      <c r="G46" s="15">
        <f t="shared" si="15"/>
        <v>7.1078431372549016</v>
      </c>
      <c r="H46">
        <v>865218</v>
      </c>
      <c r="I46">
        <f t="shared" si="16"/>
        <v>17845</v>
      </c>
      <c r="J46">
        <f t="shared" si="6"/>
        <v>5800</v>
      </c>
      <c r="K46" s="21"/>
    </row>
    <row r="47" spans="1:11" x14ac:dyDescent="0.3">
      <c r="A47" s="11">
        <v>45565</v>
      </c>
      <c r="B47" s="12">
        <v>9490</v>
      </c>
      <c r="C47" s="12">
        <f t="shared" si="5"/>
        <v>90</v>
      </c>
      <c r="D47" s="12">
        <f t="shared" si="19"/>
        <v>28</v>
      </c>
      <c r="E47" s="12">
        <f t="shared" si="14"/>
        <v>672</v>
      </c>
      <c r="F47" s="19">
        <f t="shared" si="20"/>
        <v>133.92857142857142</v>
      </c>
      <c r="G47" s="19">
        <f t="shared" si="15"/>
        <v>7.7678571428571415</v>
      </c>
      <c r="H47" s="9">
        <v>885316</v>
      </c>
      <c r="I47" s="9">
        <f t="shared" si="16"/>
        <v>20098</v>
      </c>
      <c r="J47" s="9">
        <f t="shared" si="6"/>
        <v>5219.9999999999991</v>
      </c>
      <c r="K47" s="21"/>
    </row>
    <row r="48" spans="1:11" x14ac:dyDescent="0.3">
      <c r="A48" s="1">
        <v>45600</v>
      </c>
      <c r="B48">
        <v>9503</v>
      </c>
      <c r="C48">
        <f t="shared" si="5"/>
        <v>130</v>
      </c>
      <c r="D48">
        <f t="shared" si="19"/>
        <v>35</v>
      </c>
      <c r="E48">
        <f t="shared" si="14"/>
        <v>840</v>
      </c>
      <c r="F48" s="15">
        <f t="shared" si="20"/>
        <v>154.76190476190476</v>
      </c>
      <c r="G48" s="15">
        <f t="shared" si="15"/>
        <v>8.9761904761904763</v>
      </c>
      <c r="H48">
        <v>930448</v>
      </c>
      <c r="I48">
        <f t="shared" si="16"/>
        <v>45132</v>
      </c>
      <c r="J48">
        <f t="shared" si="6"/>
        <v>7540</v>
      </c>
      <c r="K48" s="21"/>
    </row>
    <row r="49" spans="1:11" x14ac:dyDescent="0.3">
      <c r="A49" s="11">
        <v>45628</v>
      </c>
      <c r="B49" s="12">
        <v>9515</v>
      </c>
      <c r="C49" s="12">
        <f t="shared" si="5"/>
        <v>120</v>
      </c>
      <c r="D49" s="12">
        <f t="shared" si="19"/>
        <v>28</v>
      </c>
      <c r="E49" s="12">
        <f t="shared" si="14"/>
        <v>672</v>
      </c>
      <c r="F49" s="19">
        <f t="shared" si="20"/>
        <v>178.57142857142858</v>
      </c>
      <c r="G49" s="19">
        <f t="shared" si="15"/>
        <v>10.357142857142858</v>
      </c>
      <c r="H49" s="9">
        <v>987587</v>
      </c>
      <c r="I49" s="9">
        <f t="shared" si="16"/>
        <v>57139</v>
      </c>
      <c r="J49" s="9">
        <f t="shared" si="6"/>
        <v>6960</v>
      </c>
      <c r="K49" s="21"/>
    </row>
    <row r="50" spans="1:11" x14ac:dyDescent="0.3">
      <c r="A50" s="1">
        <v>45659</v>
      </c>
      <c r="B50">
        <v>9578</v>
      </c>
      <c r="C50">
        <f t="shared" si="5"/>
        <v>630</v>
      </c>
      <c r="D50">
        <f t="shared" ref="D50" si="21">A50-A49</f>
        <v>31</v>
      </c>
      <c r="E50">
        <f t="shared" ref="E50" si="22">D50*24</f>
        <v>744</v>
      </c>
      <c r="F50">
        <f t="shared" ref="F50" si="23">(C50/E50)*1000</f>
        <v>846.77419354838707</v>
      </c>
      <c r="G50">
        <f t="shared" ref="G50" si="24">F50*50*1.16*0.001</f>
        <v>49.112903225806448</v>
      </c>
      <c r="J50">
        <f t="shared" si="6"/>
        <v>36540</v>
      </c>
    </row>
    <row r="51" spans="1:11" x14ac:dyDescent="0.3">
      <c r="A51" s="24"/>
      <c r="B51" s="25"/>
      <c r="C51" s="25"/>
      <c r="D51" s="31" t="s">
        <v>32</v>
      </c>
      <c r="J51" s="23" t="s">
        <v>19</v>
      </c>
      <c r="K51" s="26"/>
    </row>
    <row r="52" spans="1:11" x14ac:dyDescent="0.3">
      <c r="A52" s="27" t="s">
        <v>25</v>
      </c>
      <c r="D52">
        <f>SUM(C3:C14)</f>
        <v>4620</v>
      </c>
      <c r="J52" s="32">
        <f>SUM(J3:J14)</f>
        <v>267960</v>
      </c>
      <c r="K52" s="28"/>
    </row>
    <row r="53" spans="1:11" x14ac:dyDescent="0.3">
      <c r="A53" s="27" t="s">
        <v>20</v>
      </c>
      <c r="D53">
        <f>SUM(C15:C26)</f>
        <v>3540</v>
      </c>
      <c r="J53" s="32">
        <f>SUM(J15:J26)</f>
        <v>205320</v>
      </c>
      <c r="K53" s="28"/>
    </row>
    <row r="54" spans="1:11" x14ac:dyDescent="0.3">
      <c r="A54" s="27" t="s">
        <v>21</v>
      </c>
      <c r="D54">
        <f>SUM(C27:C38)</f>
        <v>3170</v>
      </c>
      <c r="H54" s="15"/>
      <c r="J54" s="32">
        <f>SUM(J27:J38)</f>
        <v>170520</v>
      </c>
      <c r="K54" s="28"/>
    </row>
    <row r="55" spans="1:11" x14ac:dyDescent="0.3">
      <c r="A55" s="29" t="s">
        <v>22</v>
      </c>
      <c r="B55" s="6"/>
      <c r="C55" s="6"/>
      <c r="D55" s="6">
        <f>SUM(C39:C49)</f>
        <v>2710</v>
      </c>
      <c r="E55" s="6"/>
      <c r="F55" s="6"/>
      <c r="G55" s="6"/>
      <c r="H55" s="6"/>
      <c r="I55" s="6"/>
      <c r="J55" s="32">
        <f>SUM(J39:J49)</f>
        <v>144225.12</v>
      </c>
      <c r="K55" s="30"/>
    </row>
  </sheetData>
  <mergeCells count="2">
    <mergeCell ref="H1:I1"/>
    <mergeCell ref="B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CDACB-040B-4319-A6BE-C8EFE73C1F31}">
  <dimension ref="A2:D24"/>
  <sheetViews>
    <sheetView workbookViewId="0">
      <selection activeCell="C3" sqref="C3"/>
    </sheetView>
  </sheetViews>
  <sheetFormatPr baseColWidth="10" defaultRowHeight="14.4" x14ac:dyDescent="0.3"/>
  <cols>
    <col min="2" max="2" width="17.33203125" customWidth="1"/>
  </cols>
  <sheetData>
    <row r="2" spans="1:3" ht="34.200000000000003" customHeight="1" x14ac:dyDescent="0.3">
      <c r="A2" s="2" t="s">
        <v>0</v>
      </c>
      <c r="B2" s="3" t="s">
        <v>3</v>
      </c>
      <c r="C2" s="3" t="s">
        <v>18</v>
      </c>
    </row>
    <row r="3" spans="1:3" x14ac:dyDescent="0.3">
      <c r="A3" s="11">
        <v>44956</v>
      </c>
      <c r="B3" s="12">
        <v>129898</v>
      </c>
      <c r="C3" s="12"/>
    </row>
    <row r="4" spans="1:3" x14ac:dyDescent="0.3">
      <c r="A4" s="1">
        <v>44984</v>
      </c>
      <c r="B4">
        <v>134348</v>
      </c>
      <c r="C4">
        <f t="shared" ref="C4:C16" si="0">B4-B3</f>
        <v>4450</v>
      </c>
    </row>
    <row r="5" spans="1:3" x14ac:dyDescent="0.3">
      <c r="A5" s="11">
        <v>45019</v>
      </c>
      <c r="B5" s="12">
        <v>139302</v>
      </c>
      <c r="C5" s="12">
        <f t="shared" si="0"/>
        <v>4954</v>
      </c>
    </row>
    <row r="6" spans="1:3" x14ac:dyDescent="0.3">
      <c r="A6" s="1">
        <v>45048</v>
      </c>
      <c r="B6">
        <v>141668</v>
      </c>
      <c r="C6">
        <f t="shared" si="0"/>
        <v>2366</v>
      </c>
    </row>
    <row r="7" spans="1:3" x14ac:dyDescent="0.3">
      <c r="A7" s="11">
        <v>45074</v>
      </c>
      <c r="B7" s="12">
        <v>142227</v>
      </c>
      <c r="C7" s="12">
        <f t="shared" si="0"/>
        <v>559</v>
      </c>
    </row>
    <row r="8" spans="1:3" x14ac:dyDescent="0.3">
      <c r="A8" s="1">
        <v>45110</v>
      </c>
      <c r="B8">
        <v>142531</v>
      </c>
      <c r="C8">
        <f t="shared" si="0"/>
        <v>304</v>
      </c>
    </row>
    <row r="9" spans="1:3" x14ac:dyDescent="0.3">
      <c r="A9" s="11">
        <v>45173</v>
      </c>
      <c r="B9" s="12">
        <v>143081</v>
      </c>
      <c r="C9" s="12">
        <f t="shared" si="0"/>
        <v>550</v>
      </c>
    </row>
    <row r="10" spans="1:3" x14ac:dyDescent="0.3">
      <c r="A10" s="1">
        <v>45201</v>
      </c>
      <c r="B10">
        <v>143296</v>
      </c>
      <c r="C10">
        <f t="shared" si="0"/>
        <v>215</v>
      </c>
    </row>
    <row r="11" spans="1:3" x14ac:dyDescent="0.3">
      <c r="A11" s="11">
        <v>45229</v>
      </c>
      <c r="B11" s="12">
        <v>143968</v>
      </c>
      <c r="C11" s="12">
        <f t="shared" si="0"/>
        <v>672</v>
      </c>
    </row>
    <row r="12" spans="1:3" x14ac:dyDescent="0.3">
      <c r="A12" s="1">
        <v>45264</v>
      </c>
      <c r="B12">
        <v>147205</v>
      </c>
      <c r="C12">
        <f t="shared" si="0"/>
        <v>3237</v>
      </c>
    </row>
    <row r="13" spans="1:3" x14ac:dyDescent="0.3">
      <c r="A13" s="11">
        <v>45293</v>
      </c>
      <c r="B13" s="12">
        <v>150391</v>
      </c>
      <c r="C13" s="12">
        <f t="shared" si="0"/>
        <v>3186</v>
      </c>
    </row>
    <row r="14" spans="1:3" x14ac:dyDescent="0.3">
      <c r="A14" s="1">
        <v>45320</v>
      </c>
      <c r="B14">
        <v>154767</v>
      </c>
      <c r="C14">
        <f t="shared" si="0"/>
        <v>4376</v>
      </c>
    </row>
    <row r="15" spans="1:3" x14ac:dyDescent="0.3">
      <c r="A15" s="11">
        <v>45348</v>
      </c>
      <c r="B15" s="12">
        <v>157702</v>
      </c>
      <c r="C15" s="12">
        <f t="shared" si="0"/>
        <v>2935</v>
      </c>
    </row>
    <row r="16" spans="1:3" x14ac:dyDescent="0.3">
      <c r="A16" s="1">
        <v>45384</v>
      </c>
      <c r="B16">
        <v>158752</v>
      </c>
      <c r="C16">
        <f t="shared" si="0"/>
        <v>1050</v>
      </c>
    </row>
    <row r="17" spans="1:4" x14ac:dyDescent="0.3">
      <c r="A17" s="11">
        <v>45412</v>
      </c>
      <c r="B17" s="12"/>
      <c r="C17" s="12"/>
      <c r="D17" s="38" t="s">
        <v>9</v>
      </c>
    </row>
    <row r="18" spans="1:4" x14ac:dyDescent="0.3">
      <c r="A18" s="4">
        <v>45446</v>
      </c>
      <c r="C18">
        <f t="shared" ref="C18:C24" si="1">B18-B17</f>
        <v>0</v>
      </c>
      <c r="D18" s="39"/>
    </row>
    <row r="19" spans="1:4" x14ac:dyDescent="0.3">
      <c r="A19" s="11">
        <v>45474</v>
      </c>
      <c r="B19" s="12"/>
      <c r="C19" s="12">
        <f t="shared" si="1"/>
        <v>0</v>
      </c>
      <c r="D19" s="39"/>
    </row>
    <row r="20" spans="1:4" x14ac:dyDescent="0.3">
      <c r="A20" s="4">
        <v>45503</v>
      </c>
      <c r="C20">
        <f t="shared" si="1"/>
        <v>0</v>
      </c>
      <c r="D20" s="39"/>
    </row>
    <row r="21" spans="1:4" x14ac:dyDescent="0.3">
      <c r="A21" s="11">
        <v>45537</v>
      </c>
      <c r="B21" s="12"/>
      <c r="C21" s="12">
        <f t="shared" si="1"/>
        <v>0</v>
      </c>
      <c r="D21" s="39"/>
    </row>
    <row r="22" spans="1:4" x14ac:dyDescent="0.3">
      <c r="A22" s="4">
        <v>45565</v>
      </c>
      <c r="C22">
        <f t="shared" si="1"/>
        <v>0</v>
      </c>
      <c r="D22" s="39"/>
    </row>
    <row r="23" spans="1:4" x14ac:dyDescent="0.3">
      <c r="A23" s="11">
        <v>45600</v>
      </c>
      <c r="B23" s="12"/>
      <c r="C23" s="12">
        <f t="shared" si="1"/>
        <v>0</v>
      </c>
      <c r="D23" s="39"/>
    </row>
    <row r="24" spans="1:4" x14ac:dyDescent="0.3">
      <c r="A24" s="5">
        <v>45628</v>
      </c>
      <c r="B24" s="6"/>
      <c r="C24" s="6">
        <f t="shared" si="1"/>
        <v>0</v>
      </c>
      <c r="D24" s="40"/>
    </row>
  </sheetData>
  <mergeCells count="1">
    <mergeCell ref="D17:D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35464-C5ED-4ADC-9EAD-90DBF44C3855}">
  <dimension ref="A1:C26"/>
  <sheetViews>
    <sheetView workbookViewId="0">
      <selection activeCell="C5" sqref="C5:C24"/>
    </sheetView>
  </sheetViews>
  <sheetFormatPr baseColWidth="10" defaultRowHeight="14.4" x14ac:dyDescent="0.3"/>
  <cols>
    <col min="2" max="2" width="15.6640625" customWidth="1"/>
  </cols>
  <sheetData>
    <row r="1" spans="1:3" x14ac:dyDescent="0.3">
      <c r="B1" s="37" t="s">
        <v>12</v>
      </c>
      <c r="C1" s="37"/>
    </row>
    <row r="2" spans="1:3" ht="43.8" customHeight="1" x14ac:dyDescent="0.3">
      <c r="A2" s="2" t="s">
        <v>0</v>
      </c>
      <c r="B2" s="3" t="s">
        <v>3</v>
      </c>
      <c r="C2" s="3" t="s">
        <v>11</v>
      </c>
    </row>
    <row r="3" spans="1:3" x14ac:dyDescent="0.3">
      <c r="A3" s="8">
        <v>44956</v>
      </c>
      <c r="B3" s="9">
        <v>24069669</v>
      </c>
      <c r="C3" s="9"/>
    </row>
    <row r="4" spans="1:3" x14ac:dyDescent="0.3">
      <c r="A4" s="1">
        <v>44984</v>
      </c>
      <c r="B4">
        <v>24375747</v>
      </c>
      <c r="C4">
        <f>B4-B3</f>
        <v>306078</v>
      </c>
    </row>
    <row r="5" spans="1:3" x14ac:dyDescent="0.3">
      <c r="A5" s="8">
        <v>45019</v>
      </c>
      <c r="B5" s="9">
        <v>24711460</v>
      </c>
      <c r="C5" s="9">
        <f t="shared" ref="C5:C24" si="0">B5-B4</f>
        <v>335713</v>
      </c>
    </row>
    <row r="6" spans="1:3" x14ac:dyDescent="0.3">
      <c r="A6" s="1">
        <v>45048</v>
      </c>
      <c r="B6">
        <v>24925132</v>
      </c>
      <c r="C6">
        <f t="shared" si="0"/>
        <v>213672</v>
      </c>
    </row>
    <row r="7" spans="1:3" x14ac:dyDescent="0.3">
      <c r="A7" s="8">
        <v>45074</v>
      </c>
      <c r="B7" s="9">
        <v>25058506</v>
      </c>
      <c r="C7" s="9">
        <f t="shared" si="0"/>
        <v>133374</v>
      </c>
    </row>
    <row r="8" spans="1:3" x14ac:dyDescent="0.3">
      <c r="A8" s="1">
        <v>45110</v>
      </c>
      <c r="B8">
        <v>25152189</v>
      </c>
      <c r="C8">
        <f t="shared" si="0"/>
        <v>93683</v>
      </c>
    </row>
    <row r="9" spans="1:3" x14ac:dyDescent="0.3">
      <c r="A9" s="8">
        <v>45511</v>
      </c>
      <c r="B9" s="9">
        <v>25260447</v>
      </c>
      <c r="C9" s="9">
        <f t="shared" si="0"/>
        <v>108258</v>
      </c>
    </row>
    <row r="10" spans="1:3" x14ac:dyDescent="0.3">
      <c r="A10" s="1">
        <v>45201</v>
      </c>
      <c r="B10">
        <v>25426066</v>
      </c>
      <c r="C10">
        <f t="shared" si="0"/>
        <v>165619</v>
      </c>
    </row>
    <row r="11" spans="1:3" x14ac:dyDescent="0.3">
      <c r="A11" s="8">
        <v>45229</v>
      </c>
      <c r="B11" s="9">
        <v>25566540</v>
      </c>
      <c r="C11" s="9">
        <f t="shared" si="0"/>
        <v>140474</v>
      </c>
    </row>
    <row r="12" spans="1:3" x14ac:dyDescent="0.3">
      <c r="A12" s="1">
        <v>45264</v>
      </c>
      <c r="B12">
        <v>25861970</v>
      </c>
      <c r="C12">
        <f t="shared" si="0"/>
        <v>295430</v>
      </c>
    </row>
    <row r="13" spans="1:3" x14ac:dyDescent="0.3">
      <c r="A13" s="8">
        <v>45293</v>
      </c>
      <c r="B13" s="9">
        <v>26112076</v>
      </c>
      <c r="C13" s="9">
        <f t="shared" si="0"/>
        <v>250106</v>
      </c>
    </row>
    <row r="14" spans="1:3" x14ac:dyDescent="0.3">
      <c r="A14" s="1">
        <v>45320</v>
      </c>
      <c r="B14">
        <v>26434106</v>
      </c>
      <c r="C14">
        <f t="shared" si="0"/>
        <v>322030</v>
      </c>
    </row>
    <row r="15" spans="1:3" x14ac:dyDescent="0.3">
      <c r="A15" s="8">
        <v>45348</v>
      </c>
      <c r="B15" s="9">
        <v>26684256</v>
      </c>
      <c r="C15" s="9">
        <f t="shared" si="0"/>
        <v>250150</v>
      </c>
    </row>
    <row r="16" spans="1:3" x14ac:dyDescent="0.3">
      <c r="A16" s="1">
        <v>45384</v>
      </c>
      <c r="B16">
        <v>27015855</v>
      </c>
      <c r="C16">
        <f t="shared" si="0"/>
        <v>331599</v>
      </c>
    </row>
    <row r="17" spans="1:3" x14ac:dyDescent="0.3">
      <c r="A17" s="8">
        <v>45412</v>
      </c>
      <c r="B17" s="9">
        <v>27221999</v>
      </c>
      <c r="C17" s="9">
        <f t="shared" si="0"/>
        <v>206144</v>
      </c>
    </row>
    <row r="18" spans="1:3" x14ac:dyDescent="0.3">
      <c r="A18" s="1">
        <v>45446</v>
      </c>
      <c r="B18">
        <v>27393110</v>
      </c>
      <c r="C18">
        <f t="shared" si="0"/>
        <v>171111</v>
      </c>
    </row>
    <row r="19" spans="1:3" x14ac:dyDescent="0.3">
      <c r="A19" s="8">
        <v>45474</v>
      </c>
      <c r="B19" s="9">
        <v>27494977</v>
      </c>
      <c r="C19" s="9">
        <f t="shared" si="0"/>
        <v>101867</v>
      </c>
    </row>
    <row r="20" spans="1:3" x14ac:dyDescent="0.3">
      <c r="A20" s="1">
        <v>45503</v>
      </c>
      <c r="B20">
        <v>27588397</v>
      </c>
      <c r="C20">
        <f t="shared" si="0"/>
        <v>93420</v>
      </c>
    </row>
    <row r="21" spans="1:3" x14ac:dyDescent="0.3">
      <c r="A21" s="8">
        <v>45537</v>
      </c>
      <c r="B21" s="9">
        <v>27685051</v>
      </c>
      <c r="C21" s="9">
        <f t="shared" si="0"/>
        <v>96654</v>
      </c>
    </row>
    <row r="22" spans="1:3" x14ac:dyDescent="0.3">
      <c r="A22" s="1">
        <v>45565</v>
      </c>
      <c r="B22">
        <v>27797058</v>
      </c>
      <c r="C22">
        <f t="shared" si="0"/>
        <v>112007</v>
      </c>
    </row>
    <row r="23" spans="1:3" x14ac:dyDescent="0.3">
      <c r="A23" s="8">
        <v>45600</v>
      </c>
      <c r="B23" s="9">
        <v>28002740</v>
      </c>
      <c r="C23" s="9">
        <f t="shared" si="0"/>
        <v>205682</v>
      </c>
    </row>
    <row r="24" spans="1:3" x14ac:dyDescent="0.3">
      <c r="A24" s="1">
        <v>45628</v>
      </c>
      <c r="B24">
        <v>28220445</v>
      </c>
      <c r="C24">
        <f t="shared" si="0"/>
        <v>217705</v>
      </c>
    </row>
    <row r="26" spans="1:3" x14ac:dyDescent="0.3">
      <c r="A26" t="s">
        <v>6</v>
      </c>
    </row>
  </sheetData>
  <mergeCells count="1">
    <mergeCell ref="B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F911B-CA42-4CC2-81B1-CBFD2A121FBC}">
  <dimension ref="A1:W54"/>
  <sheetViews>
    <sheetView workbookViewId="0">
      <pane xSplit="1" ySplit="1" topLeftCell="B38" activePane="bottomRight" state="frozen"/>
      <selection pane="topRight" activeCell="B1" sqref="B1"/>
      <selection pane="bottomLeft" activeCell="A2" sqref="A2"/>
      <selection pane="bottomRight" activeCell="D51" sqref="D51"/>
    </sheetView>
  </sheetViews>
  <sheetFormatPr baseColWidth="10" defaultRowHeight="14.4" x14ac:dyDescent="0.3"/>
  <cols>
    <col min="2" max="9" width="11.77734375" customWidth="1"/>
    <col min="12" max="12" width="20.77734375" customWidth="1"/>
    <col min="13" max="13" width="18.77734375" customWidth="1"/>
    <col min="14" max="14" width="20.77734375" customWidth="1"/>
    <col min="15" max="15" width="18.77734375" customWidth="1"/>
    <col min="16" max="16" width="20.77734375" customWidth="1"/>
    <col min="17" max="17" width="18.77734375" customWidth="1"/>
    <col min="18" max="18" width="20.77734375" customWidth="1"/>
    <col min="19" max="19" width="18.77734375" customWidth="1"/>
    <col min="20" max="20" width="20.77734375" customWidth="1"/>
    <col min="21" max="21" width="18.77734375" customWidth="1"/>
  </cols>
  <sheetData>
    <row r="1" spans="1:23" x14ac:dyDescent="0.3">
      <c r="B1" s="36" t="s">
        <v>10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23" x14ac:dyDescent="0.3">
      <c r="B2" s="13" t="s">
        <v>13</v>
      </c>
      <c r="C2" s="14" t="s">
        <v>14</v>
      </c>
      <c r="D2" s="17" t="s">
        <v>15</v>
      </c>
      <c r="E2" s="18" t="s">
        <v>16</v>
      </c>
      <c r="F2" s="13" t="s">
        <v>13</v>
      </c>
      <c r="G2" s="14" t="s">
        <v>14</v>
      </c>
      <c r="H2" s="17" t="s">
        <v>15</v>
      </c>
      <c r="I2" s="18" t="s">
        <v>16</v>
      </c>
      <c r="J2" s="7"/>
      <c r="K2" s="7"/>
      <c r="L2" s="43" t="s">
        <v>13</v>
      </c>
      <c r="M2" s="43"/>
      <c r="N2" s="44" t="s">
        <v>14</v>
      </c>
      <c r="O2" s="44"/>
      <c r="P2" s="45" t="s">
        <v>15</v>
      </c>
      <c r="Q2" s="45"/>
      <c r="R2" s="42" t="s">
        <v>16</v>
      </c>
      <c r="S2" s="42"/>
      <c r="T2" s="41" t="s">
        <v>17</v>
      </c>
      <c r="U2" s="41"/>
      <c r="V2" s="41"/>
      <c r="W2" s="41"/>
    </row>
    <row r="3" spans="1:23" ht="43.8" customHeight="1" x14ac:dyDescent="0.3">
      <c r="A3" s="2" t="s">
        <v>0</v>
      </c>
      <c r="B3" s="3" t="s">
        <v>26</v>
      </c>
      <c r="C3" s="3" t="s">
        <v>26</v>
      </c>
      <c r="D3" s="3" t="s">
        <v>26</v>
      </c>
      <c r="E3" s="3" t="s">
        <v>26</v>
      </c>
      <c r="F3" s="3" t="s">
        <v>27</v>
      </c>
      <c r="G3" s="3" t="s">
        <v>27</v>
      </c>
      <c r="H3" s="3" t="s">
        <v>27</v>
      </c>
      <c r="I3" s="3" t="s">
        <v>27</v>
      </c>
      <c r="J3" s="3" t="s">
        <v>4</v>
      </c>
      <c r="K3" s="3" t="s">
        <v>5</v>
      </c>
      <c r="L3" s="3" t="s">
        <v>7</v>
      </c>
      <c r="M3" s="3" t="s">
        <v>8</v>
      </c>
      <c r="N3" s="3" t="s">
        <v>7</v>
      </c>
      <c r="O3" s="3" t="s">
        <v>8</v>
      </c>
      <c r="P3" s="3" t="s">
        <v>7</v>
      </c>
      <c r="Q3" s="3" t="s">
        <v>8</v>
      </c>
      <c r="R3" s="3" t="s">
        <v>7</v>
      </c>
      <c r="S3" s="3" t="s">
        <v>8</v>
      </c>
      <c r="T3" s="3" t="s">
        <v>7</v>
      </c>
      <c r="U3" s="3" t="s">
        <v>8</v>
      </c>
      <c r="V3" s="3" t="s">
        <v>29</v>
      </c>
    </row>
    <row r="4" spans="1:23" ht="14.4" customHeight="1" x14ac:dyDescent="0.3">
      <c r="A4" s="8">
        <v>44228</v>
      </c>
      <c r="B4" s="9">
        <v>3251</v>
      </c>
      <c r="C4" s="9">
        <v>35500</v>
      </c>
      <c r="D4" s="9">
        <v>27707</v>
      </c>
      <c r="E4" s="9">
        <v>1680</v>
      </c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</row>
    <row r="5" spans="1:23" ht="14.4" customHeight="1" x14ac:dyDescent="0.3">
      <c r="A5" s="1">
        <v>44256</v>
      </c>
      <c r="B5">
        <v>3293</v>
      </c>
      <c r="C5">
        <v>35566</v>
      </c>
      <c r="D5">
        <v>27866</v>
      </c>
      <c r="E5">
        <v>1752</v>
      </c>
      <c r="F5">
        <f>(B5-B4)*100</f>
        <v>4200</v>
      </c>
      <c r="G5">
        <f t="shared" ref="G5:G48" si="0">(C5-C4)*100</f>
        <v>6600</v>
      </c>
      <c r="H5">
        <f t="shared" ref="H5:H48" si="1">(D5-D4)*100</f>
        <v>15900</v>
      </c>
      <c r="I5">
        <f t="shared" ref="I5:I48" si="2">(E5-E4)*100</f>
        <v>7200</v>
      </c>
      <c r="J5">
        <f t="shared" ref="J5:J16" si="3">A5-A4</f>
        <v>28</v>
      </c>
      <c r="K5">
        <f t="shared" ref="K5:K16" si="4">J5*24</f>
        <v>672</v>
      </c>
      <c r="L5" s="15">
        <f>F5/K5</f>
        <v>6.25</v>
      </c>
      <c r="M5" s="15">
        <f t="shared" ref="M5:M16" si="5">L5*1.16*50/1000</f>
        <v>0.36249999999999993</v>
      </c>
      <c r="N5" s="15">
        <f>G5/K5</f>
        <v>9.8214285714285712</v>
      </c>
      <c r="O5" s="15">
        <f t="shared" ref="O5:O16" si="6">N5*1.16*50/1000</f>
        <v>0.56964285714285712</v>
      </c>
      <c r="P5" s="15">
        <f>H5/K5</f>
        <v>23.660714285714285</v>
      </c>
      <c r="Q5" s="15">
        <f t="shared" ref="Q5:Q16" si="7">P5*1.16*50/1000</f>
        <v>1.3723214285714285</v>
      </c>
      <c r="R5" s="15">
        <f>I5/K5</f>
        <v>10.714285714285714</v>
      </c>
      <c r="S5" s="15">
        <f t="shared" ref="S5:S16" si="8">R5*1.16*50/1000</f>
        <v>0.62142857142857133</v>
      </c>
      <c r="T5" s="15">
        <f t="shared" ref="T5:T16" si="9">L5+N5+P5+R5</f>
        <v>50.446428571428569</v>
      </c>
      <c r="U5" s="15">
        <f t="shared" ref="U5:U16" si="10">M5+O5+Q5+S5</f>
        <v>2.9258928571428569</v>
      </c>
      <c r="V5" s="15">
        <f>U5*K5</f>
        <v>1966.1999999999998</v>
      </c>
    </row>
    <row r="6" spans="1:23" ht="14.4" customHeight="1" x14ac:dyDescent="0.3">
      <c r="A6" s="8">
        <v>44284</v>
      </c>
      <c r="B6" s="9">
        <v>3333</v>
      </c>
      <c r="C6" s="9">
        <v>35837</v>
      </c>
      <c r="D6" s="9">
        <v>28008</v>
      </c>
      <c r="E6" s="9">
        <v>1777</v>
      </c>
      <c r="F6" s="9">
        <f t="shared" ref="F6:F48" si="11">(B6-B5)*100</f>
        <v>4000</v>
      </c>
      <c r="G6" s="9">
        <f t="shared" si="0"/>
        <v>27100</v>
      </c>
      <c r="H6" s="9">
        <f t="shared" si="1"/>
        <v>14200</v>
      </c>
      <c r="I6" s="9">
        <f t="shared" si="2"/>
        <v>2500</v>
      </c>
      <c r="J6" s="9">
        <f t="shared" si="3"/>
        <v>28</v>
      </c>
      <c r="K6" s="9">
        <f t="shared" si="4"/>
        <v>672</v>
      </c>
      <c r="L6" s="33">
        <f t="shared" ref="L6:L48" si="12">F6/K6</f>
        <v>5.9523809523809526</v>
      </c>
      <c r="M6" s="16">
        <f t="shared" si="5"/>
        <v>0.34523809523809518</v>
      </c>
      <c r="N6" s="16">
        <f t="shared" ref="N6:N48" si="13">G6/K6</f>
        <v>40.327380952380949</v>
      </c>
      <c r="O6" s="16">
        <f t="shared" si="6"/>
        <v>2.3389880952380948</v>
      </c>
      <c r="P6" s="16">
        <f t="shared" ref="P6:P48" si="14">H6/K6</f>
        <v>21.13095238095238</v>
      </c>
      <c r="Q6" s="16">
        <f t="shared" si="7"/>
        <v>1.2255952380952382</v>
      </c>
      <c r="R6" s="16">
        <f t="shared" ref="R6:R48" si="15">I6/K6</f>
        <v>3.7202380952380953</v>
      </c>
      <c r="S6" s="16">
        <f t="shared" si="8"/>
        <v>0.21577380952380953</v>
      </c>
      <c r="T6" s="16">
        <f t="shared" si="9"/>
        <v>71.13095238095238</v>
      </c>
      <c r="U6" s="16">
        <f t="shared" si="10"/>
        <v>4.1255952380952374</v>
      </c>
      <c r="V6" s="16">
        <f t="shared" ref="V6:V49" si="16">U6*K6</f>
        <v>2772.3999999999996</v>
      </c>
    </row>
    <row r="7" spans="1:23" ht="14.4" customHeight="1" x14ac:dyDescent="0.3">
      <c r="A7" s="1">
        <v>44319</v>
      </c>
      <c r="B7">
        <v>3372</v>
      </c>
      <c r="C7">
        <v>36030</v>
      </c>
      <c r="D7">
        <v>28192</v>
      </c>
      <c r="E7">
        <v>1833</v>
      </c>
      <c r="F7">
        <f t="shared" si="11"/>
        <v>3900</v>
      </c>
      <c r="G7">
        <f t="shared" si="0"/>
        <v>19300</v>
      </c>
      <c r="H7">
        <f t="shared" si="1"/>
        <v>18400</v>
      </c>
      <c r="I7">
        <f t="shared" si="2"/>
        <v>5600</v>
      </c>
      <c r="J7">
        <f t="shared" si="3"/>
        <v>35</v>
      </c>
      <c r="K7">
        <f t="shared" si="4"/>
        <v>840</v>
      </c>
      <c r="L7" s="32">
        <f t="shared" si="12"/>
        <v>4.6428571428571432</v>
      </c>
      <c r="M7" s="15">
        <f t="shared" si="5"/>
        <v>0.26928571428571435</v>
      </c>
      <c r="N7" s="15">
        <f t="shared" si="13"/>
        <v>22.976190476190474</v>
      </c>
      <c r="O7" s="15">
        <f t="shared" si="6"/>
        <v>1.3326190476190474</v>
      </c>
      <c r="P7" s="15">
        <f t="shared" si="14"/>
        <v>21.904761904761905</v>
      </c>
      <c r="Q7" s="15">
        <f t="shared" si="7"/>
        <v>1.2704761904761903</v>
      </c>
      <c r="R7" s="15">
        <f t="shared" si="15"/>
        <v>6.666666666666667</v>
      </c>
      <c r="S7" s="15">
        <f t="shared" si="8"/>
        <v>0.38666666666666666</v>
      </c>
      <c r="T7" s="15">
        <f t="shared" si="9"/>
        <v>56.190476190476183</v>
      </c>
      <c r="U7" s="15">
        <f t="shared" si="10"/>
        <v>3.2590476190476187</v>
      </c>
      <c r="V7" s="15">
        <f t="shared" si="16"/>
        <v>2737.6</v>
      </c>
    </row>
    <row r="8" spans="1:23" ht="14.4" customHeight="1" x14ac:dyDescent="0.3">
      <c r="A8" s="8">
        <v>44347</v>
      </c>
      <c r="B8" s="9">
        <v>3405</v>
      </c>
      <c r="C8" s="9">
        <v>36196</v>
      </c>
      <c r="D8" s="9">
        <v>28337</v>
      </c>
      <c r="E8" s="9">
        <v>1876</v>
      </c>
      <c r="F8" s="9">
        <f t="shared" si="11"/>
        <v>3300</v>
      </c>
      <c r="G8" s="9">
        <f t="shared" si="0"/>
        <v>16600</v>
      </c>
      <c r="H8" s="9">
        <f t="shared" si="1"/>
        <v>14500</v>
      </c>
      <c r="I8" s="9">
        <f t="shared" si="2"/>
        <v>4300</v>
      </c>
      <c r="J8" s="9">
        <f t="shared" si="3"/>
        <v>28</v>
      </c>
      <c r="K8" s="9">
        <f t="shared" si="4"/>
        <v>672</v>
      </c>
      <c r="L8" s="33">
        <f t="shared" si="12"/>
        <v>4.9107142857142856</v>
      </c>
      <c r="M8" s="16">
        <f t="shared" si="5"/>
        <v>0.28482142857142856</v>
      </c>
      <c r="N8" s="16">
        <f t="shared" si="13"/>
        <v>24.702380952380953</v>
      </c>
      <c r="O8" s="16">
        <f t="shared" si="6"/>
        <v>1.4327380952380953</v>
      </c>
      <c r="P8" s="16">
        <f t="shared" si="14"/>
        <v>21.577380952380953</v>
      </c>
      <c r="Q8" s="16">
        <f t="shared" si="7"/>
        <v>1.2514880952380951</v>
      </c>
      <c r="R8" s="16">
        <f t="shared" si="15"/>
        <v>6.3988095238095237</v>
      </c>
      <c r="S8" s="16">
        <f t="shared" si="8"/>
        <v>0.37113095238095234</v>
      </c>
      <c r="T8" s="16">
        <f t="shared" si="9"/>
        <v>57.589285714285715</v>
      </c>
      <c r="U8" s="16">
        <f t="shared" si="10"/>
        <v>3.3401785714285714</v>
      </c>
      <c r="V8" s="16">
        <f t="shared" si="16"/>
        <v>2244.6</v>
      </c>
    </row>
    <row r="9" spans="1:23" ht="14.4" customHeight="1" x14ac:dyDescent="0.3">
      <c r="A9" s="1">
        <v>44382</v>
      </c>
      <c r="B9">
        <v>3454</v>
      </c>
      <c r="C9">
        <v>36387</v>
      </c>
      <c r="D9">
        <v>28508</v>
      </c>
      <c r="E9">
        <v>1926</v>
      </c>
      <c r="F9">
        <f t="shared" si="11"/>
        <v>4900</v>
      </c>
      <c r="G9">
        <f t="shared" si="0"/>
        <v>19100</v>
      </c>
      <c r="H9">
        <f t="shared" si="1"/>
        <v>17100</v>
      </c>
      <c r="I9">
        <f t="shared" si="2"/>
        <v>5000</v>
      </c>
      <c r="J9">
        <f t="shared" si="3"/>
        <v>35</v>
      </c>
      <c r="K9">
        <f t="shared" si="4"/>
        <v>840</v>
      </c>
      <c r="L9" s="32">
        <f t="shared" si="12"/>
        <v>5.833333333333333</v>
      </c>
      <c r="M9" s="15">
        <f t="shared" si="5"/>
        <v>0.33833333333333326</v>
      </c>
      <c r="N9" s="15">
        <f t="shared" si="13"/>
        <v>22.738095238095237</v>
      </c>
      <c r="O9" s="15">
        <f t="shared" si="6"/>
        <v>1.3188095238095237</v>
      </c>
      <c r="P9" s="15">
        <f t="shared" si="14"/>
        <v>20.357142857142858</v>
      </c>
      <c r="Q9" s="15">
        <f t="shared" si="7"/>
        <v>1.1807142857142858</v>
      </c>
      <c r="R9" s="15">
        <f t="shared" si="15"/>
        <v>5.9523809523809526</v>
      </c>
      <c r="S9" s="15">
        <f t="shared" si="8"/>
        <v>0.34523809523809518</v>
      </c>
      <c r="T9" s="15">
        <f t="shared" si="9"/>
        <v>54.88095238095238</v>
      </c>
      <c r="U9" s="15">
        <f t="shared" si="10"/>
        <v>3.183095238095238</v>
      </c>
      <c r="V9" s="15">
        <f t="shared" si="16"/>
        <v>2673.7999999999997</v>
      </c>
    </row>
    <row r="10" spans="1:23" ht="14.4" customHeight="1" x14ac:dyDescent="0.3">
      <c r="A10" s="8">
        <v>44410</v>
      </c>
      <c r="B10" s="9">
        <v>3484</v>
      </c>
      <c r="C10" s="9">
        <v>36524</v>
      </c>
      <c r="D10" s="9">
        <v>28624</v>
      </c>
      <c r="E10" s="9"/>
      <c r="F10" s="9">
        <f t="shared" si="11"/>
        <v>3000</v>
      </c>
      <c r="G10" s="9">
        <f t="shared" si="0"/>
        <v>13700</v>
      </c>
      <c r="H10" s="9">
        <f t="shared" si="1"/>
        <v>11600</v>
      </c>
      <c r="I10" s="9"/>
      <c r="J10" s="9">
        <f t="shared" si="3"/>
        <v>28</v>
      </c>
      <c r="K10" s="9">
        <f t="shared" si="4"/>
        <v>672</v>
      </c>
      <c r="L10" s="33">
        <f t="shared" si="12"/>
        <v>4.4642857142857144</v>
      </c>
      <c r="M10" s="16">
        <f t="shared" si="5"/>
        <v>0.2589285714285714</v>
      </c>
      <c r="N10" s="16">
        <f t="shared" si="13"/>
        <v>20.386904761904763</v>
      </c>
      <c r="O10" s="16">
        <f t="shared" si="6"/>
        <v>1.1824404761904761</v>
      </c>
      <c r="P10" s="16">
        <f t="shared" si="14"/>
        <v>17.261904761904763</v>
      </c>
      <c r="Q10" s="16">
        <f t="shared" si="7"/>
        <v>1.0011904761904762</v>
      </c>
      <c r="R10" s="16">
        <f t="shared" si="15"/>
        <v>0</v>
      </c>
      <c r="S10" s="16">
        <f t="shared" si="8"/>
        <v>0</v>
      </c>
      <c r="T10" s="16">
        <f t="shared" si="9"/>
        <v>42.113095238095241</v>
      </c>
      <c r="U10" s="16">
        <f t="shared" si="10"/>
        <v>2.4425595238095239</v>
      </c>
      <c r="V10" s="16">
        <f t="shared" si="16"/>
        <v>1641.4</v>
      </c>
    </row>
    <row r="11" spans="1:23" ht="14.4" customHeight="1" x14ac:dyDescent="0.3">
      <c r="A11" s="1">
        <v>44438</v>
      </c>
      <c r="B11">
        <v>3516</v>
      </c>
      <c r="C11">
        <v>36652</v>
      </c>
      <c r="D11">
        <v>28748</v>
      </c>
      <c r="E11">
        <v>2000</v>
      </c>
      <c r="F11">
        <f t="shared" si="11"/>
        <v>3200</v>
      </c>
      <c r="G11">
        <f t="shared" si="0"/>
        <v>12800</v>
      </c>
      <c r="H11">
        <f t="shared" si="1"/>
        <v>12400</v>
      </c>
      <c r="I11">
        <f>(E11-E9)*100</f>
        <v>7400</v>
      </c>
      <c r="J11">
        <f t="shared" si="3"/>
        <v>28</v>
      </c>
      <c r="K11">
        <f t="shared" si="4"/>
        <v>672</v>
      </c>
      <c r="L11" s="32">
        <f t="shared" si="12"/>
        <v>4.7619047619047619</v>
      </c>
      <c r="M11" s="15">
        <f t="shared" si="5"/>
        <v>0.27619047619047621</v>
      </c>
      <c r="N11" s="15">
        <f t="shared" si="13"/>
        <v>19.047619047619047</v>
      </c>
      <c r="O11" s="15">
        <f t="shared" si="6"/>
        <v>1.1047619047619048</v>
      </c>
      <c r="P11" s="15">
        <f t="shared" si="14"/>
        <v>18.452380952380953</v>
      </c>
      <c r="Q11" s="15">
        <f t="shared" si="7"/>
        <v>1.0702380952380952</v>
      </c>
      <c r="R11" s="15">
        <f>I11/(K11+K10)</f>
        <v>5.5059523809523814</v>
      </c>
      <c r="S11" s="15">
        <f t="shared" si="8"/>
        <v>0.31934523809523807</v>
      </c>
      <c r="T11" s="15">
        <f t="shared" si="9"/>
        <v>47.767857142857139</v>
      </c>
      <c r="U11" s="15">
        <f t="shared" si="10"/>
        <v>2.7705357142857139</v>
      </c>
      <c r="V11" s="15">
        <f t="shared" si="16"/>
        <v>1861.7999999999997</v>
      </c>
    </row>
    <row r="12" spans="1:23" ht="14.4" customHeight="1" x14ac:dyDescent="0.3">
      <c r="A12" s="8">
        <v>44473</v>
      </c>
      <c r="B12" s="9">
        <v>3554</v>
      </c>
      <c r="C12" s="9">
        <v>36815</v>
      </c>
      <c r="D12" s="9">
        <v>28894</v>
      </c>
      <c r="E12" s="9">
        <v>2049</v>
      </c>
      <c r="F12" s="9">
        <f t="shared" si="11"/>
        <v>3800</v>
      </c>
      <c r="G12" s="9">
        <f t="shared" si="0"/>
        <v>16300</v>
      </c>
      <c r="H12" s="9">
        <f t="shared" si="1"/>
        <v>14600</v>
      </c>
      <c r="I12" s="9">
        <f t="shared" si="2"/>
        <v>4900</v>
      </c>
      <c r="J12" s="9">
        <f t="shared" si="3"/>
        <v>35</v>
      </c>
      <c r="K12" s="9">
        <f t="shared" si="4"/>
        <v>840</v>
      </c>
      <c r="L12" s="33">
        <f t="shared" si="12"/>
        <v>4.5238095238095237</v>
      </c>
      <c r="M12" s="16">
        <f t="shared" si="5"/>
        <v>0.26238095238095233</v>
      </c>
      <c r="N12" s="16">
        <f t="shared" si="13"/>
        <v>19.404761904761905</v>
      </c>
      <c r="O12" s="16">
        <f t="shared" si="6"/>
        <v>1.1254761904761903</v>
      </c>
      <c r="P12" s="16">
        <f t="shared" si="14"/>
        <v>17.38095238095238</v>
      </c>
      <c r="Q12" s="16">
        <f t="shared" si="7"/>
        <v>1.0080952380952379</v>
      </c>
      <c r="R12" s="16">
        <f t="shared" si="15"/>
        <v>5.833333333333333</v>
      </c>
      <c r="S12" s="16">
        <f t="shared" si="8"/>
        <v>0.33833333333333326</v>
      </c>
      <c r="T12" s="16">
        <f t="shared" si="9"/>
        <v>47.142857142857146</v>
      </c>
      <c r="U12" s="16">
        <f t="shared" si="10"/>
        <v>2.734285714285714</v>
      </c>
      <c r="V12" s="16">
        <f t="shared" si="16"/>
        <v>2296.7999999999997</v>
      </c>
    </row>
    <row r="13" spans="1:23" ht="14.4" customHeight="1" x14ac:dyDescent="0.3">
      <c r="A13" s="1">
        <v>44504</v>
      </c>
      <c r="B13">
        <v>3585</v>
      </c>
      <c r="C13">
        <v>36969</v>
      </c>
      <c r="D13">
        <v>29042</v>
      </c>
      <c r="E13">
        <v>2096</v>
      </c>
      <c r="F13">
        <f t="shared" si="11"/>
        <v>3100</v>
      </c>
      <c r="G13">
        <f t="shared" si="0"/>
        <v>15400</v>
      </c>
      <c r="H13">
        <f t="shared" si="1"/>
        <v>14800</v>
      </c>
      <c r="I13">
        <f t="shared" si="2"/>
        <v>4700</v>
      </c>
      <c r="J13">
        <f t="shared" si="3"/>
        <v>31</v>
      </c>
      <c r="K13">
        <f t="shared" si="4"/>
        <v>744</v>
      </c>
      <c r="L13" s="32">
        <f t="shared" si="12"/>
        <v>4.166666666666667</v>
      </c>
      <c r="M13" s="15">
        <f t="shared" si="5"/>
        <v>0.24166666666666667</v>
      </c>
      <c r="N13" s="15">
        <f t="shared" si="13"/>
        <v>20.698924731182796</v>
      </c>
      <c r="O13" s="15">
        <f t="shared" si="6"/>
        <v>1.2005376344086021</v>
      </c>
      <c r="P13" s="15">
        <f t="shared" si="14"/>
        <v>19.892473118279568</v>
      </c>
      <c r="Q13" s="15">
        <f t="shared" si="7"/>
        <v>1.1537634408602149</v>
      </c>
      <c r="R13" s="15">
        <f t="shared" si="15"/>
        <v>6.317204301075269</v>
      </c>
      <c r="S13" s="15">
        <f t="shared" si="8"/>
        <v>0.36639784946236559</v>
      </c>
      <c r="T13" s="15">
        <f t="shared" si="9"/>
        <v>51.075268817204304</v>
      </c>
      <c r="U13" s="15">
        <f t="shared" si="10"/>
        <v>2.9623655913978491</v>
      </c>
      <c r="V13" s="15">
        <f t="shared" si="16"/>
        <v>2203.9999999999995</v>
      </c>
    </row>
    <row r="14" spans="1:23" ht="14.4" customHeight="1" x14ac:dyDescent="0.3">
      <c r="A14" s="8">
        <v>44528</v>
      </c>
      <c r="B14" s="9">
        <v>3625</v>
      </c>
      <c r="C14" s="9">
        <v>37101</v>
      </c>
      <c r="D14" s="9">
        <v>29157</v>
      </c>
      <c r="E14" s="9">
        <v>2139</v>
      </c>
      <c r="F14" s="9">
        <f t="shared" si="11"/>
        <v>4000</v>
      </c>
      <c r="G14" s="9">
        <f t="shared" si="0"/>
        <v>13200</v>
      </c>
      <c r="H14" s="9">
        <f t="shared" si="1"/>
        <v>11500</v>
      </c>
      <c r="I14" s="9">
        <f t="shared" si="2"/>
        <v>4300</v>
      </c>
      <c r="J14" s="9">
        <f t="shared" si="3"/>
        <v>24</v>
      </c>
      <c r="K14" s="9">
        <f t="shared" si="4"/>
        <v>576</v>
      </c>
      <c r="L14" s="33">
        <f t="shared" si="12"/>
        <v>6.9444444444444446</v>
      </c>
      <c r="M14" s="16">
        <f t="shared" si="5"/>
        <v>0.40277777777777779</v>
      </c>
      <c r="N14" s="16">
        <f t="shared" si="13"/>
        <v>22.916666666666668</v>
      </c>
      <c r="O14" s="16">
        <f t="shared" si="6"/>
        <v>1.3291666666666666</v>
      </c>
      <c r="P14" s="16">
        <f t="shared" si="14"/>
        <v>19.965277777777779</v>
      </c>
      <c r="Q14" s="16">
        <f t="shared" si="7"/>
        <v>1.1579861111111112</v>
      </c>
      <c r="R14" s="16">
        <f t="shared" si="15"/>
        <v>7.4652777777777777</v>
      </c>
      <c r="S14" s="16">
        <f t="shared" si="8"/>
        <v>0.43298611111111107</v>
      </c>
      <c r="T14" s="16">
        <f t="shared" si="9"/>
        <v>57.291666666666671</v>
      </c>
      <c r="U14" s="16">
        <f t="shared" si="10"/>
        <v>3.3229166666666665</v>
      </c>
      <c r="V14" s="16">
        <f t="shared" si="16"/>
        <v>1914</v>
      </c>
    </row>
    <row r="15" spans="1:23" ht="14.4" customHeight="1" x14ac:dyDescent="0.3">
      <c r="A15" s="1">
        <v>44564</v>
      </c>
      <c r="B15">
        <v>3666</v>
      </c>
      <c r="C15">
        <v>37271</v>
      </c>
      <c r="D15">
        <v>29306</v>
      </c>
      <c r="E15">
        <v>2193</v>
      </c>
      <c r="F15">
        <f t="shared" si="11"/>
        <v>4100</v>
      </c>
      <c r="G15">
        <f t="shared" si="0"/>
        <v>17000</v>
      </c>
      <c r="H15">
        <f t="shared" si="1"/>
        <v>14900</v>
      </c>
      <c r="I15">
        <f t="shared" si="2"/>
        <v>5400</v>
      </c>
      <c r="J15">
        <f t="shared" si="3"/>
        <v>36</v>
      </c>
      <c r="K15">
        <f t="shared" si="4"/>
        <v>864</v>
      </c>
      <c r="L15" s="32">
        <f t="shared" si="12"/>
        <v>4.7453703703703702</v>
      </c>
      <c r="M15" s="15">
        <f t="shared" si="5"/>
        <v>0.27523148148148147</v>
      </c>
      <c r="N15" s="15">
        <f t="shared" si="13"/>
        <v>19.675925925925927</v>
      </c>
      <c r="O15" s="15">
        <f t="shared" si="6"/>
        <v>1.1412037037037037</v>
      </c>
      <c r="P15" s="15">
        <f t="shared" si="14"/>
        <v>17.24537037037037</v>
      </c>
      <c r="Q15" s="15">
        <f t="shared" si="7"/>
        <v>1.0002314814814814</v>
      </c>
      <c r="R15" s="15">
        <f t="shared" si="15"/>
        <v>6.25</v>
      </c>
      <c r="S15" s="15">
        <f t="shared" si="8"/>
        <v>0.36249999999999993</v>
      </c>
      <c r="T15" s="15">
        <f t="shared" si="9"/>
        <v>47.916666666666671</v>
      </c>
      <c r="U15" s="15">
        <f t="shared" si="10"/>
        <v>2.7791666666666668</v>
      </c>
      <c r="V15" s="15">
        <f t="shared" si="16"/>
        <v>2401.2000000000003</v>
      </c>
    </row>
    <row r="16" spans="1:23" ht="14.4" customHeight="1" x14ac:dyDescent="0.3">
      <c r="A16" s="8">
        <v>44591</v>
      </c>
      <c r="B16" s="9">
        <v>3708</v>
      </c>
      <c r="C16" s="9">
        <v>37434</v>
      </c>
      <c r="D16" s="9">
        <v>29431</v>
      </c>
      <c r="E16" s="9">
        <v>2243</v>
      </c>
      <c r="F16" s="9">
        <f t="shared" si="11"/>
        <v>4200</v>
      </c>
      <c r="G16" s="9">
        <f t="shared" si="0"/>
        <v>16300</v>
      </c>
      <c r="H16" s="9">
        <f t="shared" si="1"/>
        <v>12500</v>
      </c>
      <c r="I16" s="9">
        <f t="shared" si="2"/>
        <v>5000</v>
      </c>
      <c r="J16" s="9">
        <f t="shared" si="3"/>
        <v>27</v>
      </c>
      <c r="K16" s="9">
        <f t="shared" si="4"/>
        <v>648</v>
      </c>
      <c r="L16" s="33">
        <f t="shared" si="12"/>
        <v>6.4814814814814818</v>
      </c>
      <c r="M16" s="16">
        <f t="shared" si="5"/>
        <v>0.37592592592592594</v>
      </c>
      <c r="N16" s="16">
        <f t="shared" si="13"/>
        <v>25.154320987654319</v>
      </c>
      <c r="O16" s="16">
        <f t="shared" si="6"/>
        <v>1.4589506172839504</v>
      </c>
      <c r="P16" s="16">
        <f t="shared" si="14"/>
        <v>19.290123456790123</v>
      </c>
      <c r="Q16" s="16">
        <f t="shared" si="7"/>
        <v>1.1188271604938271</v>
      </c>
      <c r="R16" s="16">
        <f t="shared" si="15"/>
        <v>7.716049382716049</v>
      </c>
      <c r="S16" s="16">
        <f t="shared" si="8"/>
        <v>0.44753086419753085</v>
      </c>
      <c r="T16" s="16">
        <f t="shared" si="9"/>
        <v>58.641975308641975</v>
      </c>
      <c r="U16" s="16">
        <f t="shared" si="10"/>
        <v>3.4012345679012341</v>
      </c>
      <c r="V16" s="16">
        <f t="shared" si="16"/>
        <v>2203.9999999999995</v>
      </c>
    </row>
    <row r="17" spans="1:22" ht="14.4" customHeight="1" x14ac:dyDescent="0.3">
      <c r="A17" s="1">
        <v>44620</v>
      </c>
      <c r="B17">
        <v>3739</v>
      </c>
      <c r="C17">
        <v>37562</v>
      </c>
      <c r="D17">
        <v>29551</v>
      </c>
      <c r="E17">
        <v>2280</v>
      </c>
      <c r="F17">
        <f t="shared" si="11"/>
        <v>3100</v>
      </c>
      <c r="G17">
        <f t="shared" si="0"/>
        <v>12800</v>
      </c>
      <c r="H17">
        <f t="shared" si="1"/>
        <v>12000</v>
      </c>
      <c r="I17">
        <f t="shared" si="2"/>
        <v>3700</v>
      </c>
      <c r="J17">
        <f t="shared" ref="J17:J28" si="17">A17-A16</f>
        <v>29</v>
      </c>
      <c r="K17">
        <f t="shared" ref="K17:K28" si="18">J17*24</f>
        <v>696</v>
      </c>
      <c r="L17" s="32">
        <f t="shared" si="12"/>
        <v>4.4540229885057467</v>
      </c>
      <c r="M17" s="15">
        <f t="shared" ref="M17:M28" si="19">L17*1.16*50/1000</f>
        <v>0.2583333333333333</v>
      </c>
      <c r="N17" s="15">
        <f t="shared" si="13"/>
        <v>18.390804597701148</v>
      </c>
      <c r="O17" s="15">
        <f t="shared" ref="O17:O28" si="20">N17*1.16*50/1000</f>
        <v>1.0666666666666664</v>
      </c>
      <c r="P17" s="15">
        <f t="shared" si="14"/>
        <v>17.241379310344829</v>
      </c>
      <c r="Q17" s="15">
        <f t="shared" ref="Q17:Q28" si="21">P17*1.16*50/1000</f>
        <v>1</v>
      </c>
      <c r="R17" s="15">
        <f t="shared" si="15"/>
        <v>5.3160919540229887</v>
      </c>
      <c r="S17" s="15">
        <f t="shared" ref="S17:S28" si="22">R17*1.16*50/1000</f>
        <v>0.30833333333333329</v>
      </c>
      <c r="T17" s="15">
        <f t="shared" ref="T17:T28" si="23">L17+N17+P17+R17</f>
        <v>45.402298850574716</v>
      </c>
      <c r="U17" s="15">
        <f t="shared" ref="U17:U28" si="24">M17+O17+Q17+S17</f>
        <v>2.6333333333333329</v>
      </c>
      <c r="V17" s="15">
        <f t="shared" si="16"/>
        <v>1832.7999999999997</v>
      </c>
    </row>
    <row r="18" spans="1:22" ht="14.4" customHeight="1" x14ac:dyDescent="0.3">
      <c r="A18" s="8">
        <v>44648</v>
      </c>
      <c r="B18" s="9">
        <v>3773</v>
      </c>
      <c r="C18" s="9">
        <v>37708</v>
      </c>
      <c r="D18" s="9">
        <v>29688</v>
      </c>
      <c r="E18" s="9">
        <v>2327</v>
      </c>
      <c r="F18" s="9">
        <f t="shared" si="11"/>
        <v>3400</v>
      </c>
      <c r="G18" s="9">
        <f t="shared" si="0"/>
        <v>14600</v>
      </c>
      <c r="H18" s="9">
        <f t="shared" si="1"/>
        <v>13700</v>
      </c>
      <c r="I18" s="9">
        <f t="shared" si="2"/>
        <v>4700</v>
      </c>
      <c r="J18" s="9">
        <f t="shared" si="17"/>
        <v>28</v>
      </c>
      <c r="K18" s="9">
        <f t="shared" si="18"/>
        <v>672</v>
      </c>
      <c r="L18" s="33">
        <f t="shared" si="12"/>
        <v>5.0595238095238093</v>
      </c>
      <c r="M18" s="16">
        <f t="shared" si="19"/>
        <v>0.29345238095238091</v>
      </c>
      <c r="N18" s="16">
        <f t="shared" si="13"/>
        <v>21.726190476190474</v>
      </c>
      <c r="O18" s="16">
        <f t="shared" si="20"/>
        <v>1.2601190476190476</v>
      </c>
      <c r="P18" s="16">
        <f t="shared" si="14"/>
        <v>20.386904761904763</v>
      </c>
      <c r="Q18" s="16">
        <f t="shared" si="21"/>
        <v>1.1824404761904761</v>
      </c>
      <c r="R18" s="16">
        <f t="shared" si="15"/>
        <v>6.9940476190476186</v>
      </c>
      <c r="S18" s="16">
        <f t="shared" si="22"/>
        <v>0.40565476190476185</v>
      </c>
      <c r="T18" s="16">
        <f t="shared" si="23"/>
        <v>54.166666666666671</v>
      </c>
      <c r="U18" s="16">
        <f t="shared" si="24"/>
        <v>3.1416666666666662</v>
      </c>
      <c r="V18" s="16">
        <f t="shared" si="16"/>
        <v>2111.1999999999998</v>
      </c>
    </row>
    <row r="19" spans="1:22" ht="14.4" customHeight="1" x14ac:dyDescent="0.3">
      <c r="A19" s="1">
        <v>44683</v>
      </c>
      <c r="B19">
        <v>3805</v>
      </c>
      <c r="C19">
        <v>37870</v>
      </c>
      <c r="D19">
        <v>29856</v>
      </c>
      <c r="E19">
        <v>2383</v>
      </c>
      <c r="F19">
        <f t="shared" si="11"/>
        <v>3200</v>
      </c>
      <c r="G19">
        <f t="shared" si="0"/>
        <v>16200</v>
      </c>
      <c r="H19">
        <f t="shared" si="1"/>
        <v>16800</v>
      </c>
      <c r="I19">
        <f t="shared" si="2"/>
        <v>5600</v>
      </c>
      <c r="J19">
        <f t="shared" si="17"/>
        <v>35</v>
      </c>
      <c r="K19">
        <f t="shared" si="18"/>
        <v>840</v>
      </c>
      <c r="L19" s="32">
        <f t="shared" si="12"/>
        <v>3.8095238095238093</v>
      </c>
      <c r="M19" s="15">
        <f t="shared" si="19"/>
        <v>0.22095238095238093</v>
      </c>
      <c r="N19" s="15">
        <f t="shared" si="13"/>
        <v>19.285714285714285</v>
      </c>
      <c r="O19" s="15">
        <f t="shared" si="20"/>
        <v>1.1185714285714285</v>
      </c>
      <c r="P19" s="15">
        <f t="shared" si="14"/>
        <v>20</v>
      </c>
      <c r="Q19" s="15">
        <f t="shared" si="21"/>
        <v>1.1599999999999999</v>
      </c>
      <c r="R19" s="15">
        <f t="shared" si="15"/>
        <v>6.666666666666667</v>
      </c>
      <c r="S19" s="15">
        <f t="shared" si="22"/>
        <v>0.38666666666666666</v>
      </c>
      <c r="T19" s="15">
        <f t="shared" si="23"/>
        <v>49.761904761904759</v>
      </c>
      <c r="U19" s="15">
        <f t="shared" si="24"/>
        <v>2.8861904761904764</v>
      </c>
      <c r="V19" s="15">
        <f t="shared" si="16"/>
        <v>2424.4</v>
      </c>
    </row>
    <row r="20" spans="1:22" ht="14.4" customHeight="1" x14ac:dyDescent="0.3">
      <c r="A20" s="8">
        <v>44711</v>
      </c>
      <c r="B20" s="9">
        <v>3841</v>
      </c>
      <c r="C20" s="9">
        <v>38005</v>
      </c>
      <c r="D20" s="9">
        <v>29992</v>
      </c>
      <c r="E20" s="9">
        <v>2426</v>
      </c>
      <c r="F20" s="9">
        <f t="shared" si="11"/>
        <v>3600</v>
      </c>
      <c r="G20" s="9">
        <f t="shared" si="0"/>
        <v>13500</v>
      </c>
      <c r="H20" s="9">
        <f t="shared" si="1"/>
        <v>13600</v>
      </c>
      <c r="I20" s="9">
        <f t="shared" si="2"/>
        <v>4300</v>
      </c>
      <c r="J20" s="9">
        <f t="shared" si="17"/>
        <v>28</v>
      </c>
      <c r="K20" s="9">
        <f t="shared" si="18"/>
        <v>672</v>
      </c>
      <c r="L20" s="33">
        <f t="shared" si="12"/>
        <v>5.3571428571428568</v>
      </c>
      <c r="M20" s="16">
        <f t="shared" si="19"/>
        <v>0.31071428571428567</v>
      </c>
      <c r="N20" s="16">
        <f t="shared" si="13"/>
        <v>20.089285714285715</v>
      </c>
      <c r="O20" s="16">
        <f t="shared" si="20"/>
        <v>1.1651785714285714</v>
      </c>
      <c r="P20" s="16">
        <f t="shared" si="14"/>
        <v>20.238095238095237</v>
      </c>
      <c r="Q20" s="16">
        <f t="shared" si="21"/>
        <v>1.1738095238095236</v>
      </c>
      <c r="R20" s="16">
        <f t="shared" si="15"/>
        <v>6.3988095238095237</v>
      </c>
      <c r="S20" s="16">
        <f t="shared" si="22"/>
        <v>0.37113095238095234</v>
      </c>
      <c r="T20" s="16">
        <f t="shared" si="23"/>
        <v>52.083333333333336</v>
      </c>
      <c r="U20" s="16">
        <f t="shared" si="24"/>
        <v>3.020833333333333</v>
      </c>
      <c r="V20" s="16">
        <f t="shared" si="16"/>
        <v>2029.9999999999998</v>
      </c>
    </row>
    <row r="21" spans="1:22" ht="14.4" customHeight="1" x14ac:dyDescent="0.3">
      <c r="A21" s="1">
        <v>44739</v>
      </c>
      <c r="B21">
        <v>3867</v>
      </c>
      <c r="C21">
        <v>38138</v>
      </c>
      <c r="D21">
        <v>30107</v>
      </c>
      <c r="E21">
        <v>2469</v>
      </c>
      <c r="F21">
        <f t="shared" si="11"/>
        <v>2600</v>
      </c>
      <c r="G21">
        <f t="shared" si="0"/>
        <v>13300</v>
      </c>
      <c r="H21">
        <f t="shared" si="1"/>
        <v>11500</v>
      </c>
      <c r="I21">
        <f t="shared" si="2"/>
        <v>4300</v>
      </c>
      <c r="J21">
        <f t="shared" si="17"/>
        <v>28</v>
      </c>
      <c r="K21">
        <f t="shared" si="18"/>
        <v>672</v>
      </c>
      <c r="L21" s="32">
        <f t="shared" si="12"/>
        <v>3.8690476190476191</v>
      </c>
      <c r="M21" s="15">
        <f t="shared" si="19"/>
        <v>0.22440476190476188</v>
      </c>
      <c r="N21" s="15">
        <f t="shared" si="13"/>
        <v>19.791666666666668</v>
      </c>
      <c r="O21" s="15">
        <f t="shared" si="20"/>
        <v>1.1479166666666665</v>
      </c>
      <c r="P21" s="15">
        <f t="shared" si="14"/>
        <v>17.113095238095237</v>
      </c>
      <c r="Q21" s="15">
        <f t="shared" si="21"/>
        <v>0.99255952380952372</v>
      </c>
      <c r="R21" s="15">
        <f t="shared" si="15"/>
        <v>6.3988095238095237</v>
      </c>
      <c r="S21" s="15">
        <f t="shared" si="22"/>
        <v>0.37113095238095234</v>
      </c>
      <c r="T21" s="15">
        <f t="shared" si="23"/>
        <v>47.172619047619051</v>
      </c>
      <c r="U21" s="15">
        <f t="shared" si="24"/>
        <v>2.7360119047619045</v>
      </c>
      <c r="V21" s="15">
        <f t="shared" si="16"/>
        <v>1838.6</v>
      </c>
    </row>
    <row r="22" spans="1:22" ht="14.4" customHeight="1" x14ac:dyDescent="0.3">
      <c r="A22" s="8">
        <v>44774</v>
      </c>
      <c r="B22" s="9">
        <v>3892</v>
      </c>
      <c r="C22" s="9">
        <v>38293</v>
      </c>
      <c r="D22" s="9">
        <v>30245</v>
      </c>
      <c r="E22" s="9">
        <v>2521</v>
      </c>
      <c r="F22" s="9">
        <f t="shared" si="11"/>
        <v>2500</v>
      </c>
      <c r="G22" s="9">
        <f t="shared" si="0"/>
        <v>15500</v>
      </c>
      <c r="H22" s="9">
        <f t="shared" si="1"/>
        <v>13800</v>
      </c>
      <c r="I22" s="9">
        <f t="shared" si="2"/>
        <v>5200</v>
      </c>
      <c r="J22" s="9">
        <f t="shared" si="17"/>
        <v>35</v>
      </c>
      <c r="K22" s="9">
        <f t="shared" si="18"/>
        <v>840</v>
      </c>
      <c r="L22" s="33">
        <f t="shared" si="12"/>
        <v>2.9761904761904763</v>
      </c>
      <c r="M22" s="16">
        <f t="shared" si="19"/>
        <v>0.17261904761904759</v>
      </c>
      <c r="N22" s="16">
        <f t="shared" si="13"/>
        <v>18.452380952380953</v>
      </c>
      <c r="O22" s="16">
        <f t="shared" si="20"/>
        <v>1.0702380952380952</v>
      </c>
      <c r="P22" s="16">
        <f t="shared" si="14"/>
        <v>16.428571428571427</v>
      </c>
      <c r="Q22" s="16">
        <f t="shared" si="21"/>
        <v>0.95285714285714262</v>
      </c>
      <c r="R22" s="16">
        <f t="shared" si="15"/>
        <v>6.1904761904761907</v>
      </c>
      <c r="S22" s="16">
        <f t="shared" si="22"/>
        <v>0.35904761904761906</v>
      </c>
      <c r="T22" s="16">
        <f t="shared" si="23"/>
        <v>44.047619047619051</v>
      </c>
      <c r="U22" s="16">
        <f t="shared" si="24"/>
        <v>2.5547619047619046</v>
      </c>
      <c r="V22" s="16">
        <f t="shared" si="16"/>
        <v>2146</v>
      </c>
    </row>
    <row r="23" spans="1:22" ht="14.4" customHeight="1" x14ac:dyDescent="0.3">
      <c r="A23" s="1">
        <v>44802</v>
      </c>
      <c r="B23">
        <v>3910</v>
      </c>
      <c r="C23">
        <v>38399</v>
      </c>
      <c r="D23">
        <v>30361</v>
      </c>
      <c r="E23">
        <v>2562</v>
      </c>
      <c r="F23">
        <f t="shared" si="11"/>
        <v>1800</v>
      </c>
      <c r="G23">
        <f t="shared" si="0"/>
        <v>10600</v>
      </c>
      <c r="H23">
        <f t="shared" si="1"/>
        <v>11600</v>
      </c>
      <c r="I23">
        <f t="shared" si="2"/>
        <v>4100</v>
      </c>
      <c r="J23">
        <f t="shared" si="17"/>
        <v>28</v>
      </c>
      <c r="K23">
        <f t="shared" si="18"/>
        <v>672</v>
      </c>
      <c r="L23" s="32">
        <f t="shared" si="12"/>
        <v>2.6785714285714284</v>
      </c>
      <c r="M23" s="15">
        <f t="shared" si="19"/>
        <v>0.15535714285714283</v>
      </c>
      <c r="N23" s="15">
        <f t="shared" si="13"/>
        <v>15.773809523809524</v>
      </c>
      <c r="O23" s="15">
        <f t="shared" si="20"/>
        <v>0.91488095238095246</v>
      </c>
      <c r="P23" s="15">
        <f t="shared" si="14"/>
        <v>17.261904761904763</v>
      </c>
      <c r="Q23" s="15">
        <f t="shared" si="21"/>
        <v>1.0011904761904762</v>
      </c>
      <c r="R23" s="15">
        <f t="shared" si="15"/>
        <v>6.1011904761904763</v>
      </c>
      <c r="S23" s="15">
        <f t="shared" si="22"/>
        <v>0.35386904761904758</v>
      </c>
      <c r="T23" s="15">
        <f t="shared" si="23"/>
        <v>41.81547619047619</v>
      </c>
      <c r="U23" s="15">
        <f t="shared" si="24"/>
        <v>2.425297619047619</v>
      </c>
      <c r="V23" s="15">
        <f t="shared" si="16"/>
        <v>1629.8</v>
      </c>
    </row>
    <row r="24" spans="1:22" ht="14.4" customHeight="1" x14ac:dyDescent="0.3">
      <c r="A24" s="8">
        <v>44837</v>
      </c>
      <c r="B24" s="9">
        <v>3942</v>
      </c>
      <c r="C24" s="9">
        <v>38533</v>
      </c>
      <c r="D24" s="9">
        <v>30500</v>
      </c>
      <c r="E24" s="9">
        <v>2609</v>
      </c>
      <c r="F24" s="9">
        <f t="shared" si="11"/>
        <v>3200</v>
      </c>
      <c r="G24" s="9">
        <f t="shared" si="0"/>
        <v>13400</v>
      </c>
      <c r="H24" s="9">
        <f t="shared" si="1"/>
        <v>13900</v>
      </c>
      <c r="I24" s="9">
        <f t="shared" si="2"/>
        <v>4700</v>
      </c>
      <c r="J24" s="9">
        <f t="shared" si="17"/>
        <v>35</v>
      </c>
      <c r="K24" s="9">
        <f t="shared" si="18"/>
        <v>840</v>
      </c>
      <c r="L24" s="33">
        <f t="shared" si="12"/>
        <v>3.8095238095238093</v>
      </c>
      <c r="M24" s="16">
        <f t="shared" si="19"/>
        <v>0.22095238095238093</v>
      </c>
      <c r="N24" s="16">
        <f t="shared" si="13"/>
        <v>15.952380952380953</v>
      </c>
      <c r="O24" s="16">
        <f t="shared" si="20"/>
        <v>0.92523809523809519</v>
      </c>
      <c r="P24" s="16">
        <f t="shared" si="14"/>
        <v>16.547619047619047</v>
      </c>
      <c r="Q24" s="16">
        <f t="shared" si="21"/>
        <v>0.95976190476190459</v>
      </c>
      <c r="R24" s="16">
        <f t="shared" si="15"/>
        <v>5.5952380952380949</v>
      </c>
      <c r="S24" s="16">
        <f t="shared" si="22"/>
        <v>0.32452380952380944</v>
      </c>
      <c r="T24" s="16">
        <f t="shared" si="23"/>
        <v>41.904761904761905</v>
      </c>
      <c r="U24" s="16">
        <f t="shared" si="24"/>
        <v>2.4304761904761905</v>
      </c>
      <c r="V24" s="16">
        <f t="shared" si="16"/>
        <v>2041.6</v>
      </c>
    </row>
    <row r="25" spans="1:22" ht="14.4" customHeight="1" x14ac:dyDescent="0.3">
      <c r="A25" s="1">
        <v>44865</v>
      </c>
      <c r="B25">
        <v>3974</v>
      </c>
      <c r="C25">
        <v>38652</v>
      </c>
      <c r="D25">
        <v>30629</v>
      </c>
      <c r="E25">
        <v>2655</v>
      </c>
      <c r="F25">
        <f t="shared" si="11"/>
        <v>3200</v>
      </c>
      <c r="G25">
        <f t="shared" si="0"/>
        <v>11900</v>
      </c>
      <c r="H25">
        <f t="shared" si="1"/>
        <v>12900</v>
      </c>
      <c r="I25">
        <f t="shared" si="2"/>
        <v>4600</v>
      </c>
      <c r="J25">
        <f t="shared" si="17"/>
        <v>28</v>
      </c>
      <c r="K25">
        <f t="shared" si="18"/>
        <v>672</v>
      </c>
      <c r="L25" s="32">
        <f t="shared" si="12"/>
        <v>4.7619047619047619</v>
      </c>
      <c r="M25" s="15">
        <f t="shared" si="19"/>
        <v>0.27619047619047621</v>
      </c>
      <c r="N25" s="15">
        <f t="shared" si="13"/>
        <v>17.708333333333332</v>
      </c>
      <c r="O25" s="15">
        <f t="shared" si="20"/>
        <v>1.0270833333333333</v>
      </c>
      <c r="P25" s="15">
        <f t="shared" si="14"/>
        <v>19.196428571428573</v>
      </c>
      <c r="Q25" s="15">
        <f t="shared" si="21"/>
        <v>1.1133928571428571</v>
      </c>
      <c r="R25" s="15">
        <f t="shared" si="15"/>
        <v>6.8452380952380949</v>
      </c>
      <c r="S25" s="15">
        <f t="shared" si="22"/>
        <v>0.3970238095238095</v>
      </c>
      <c r="T25" s="15">
        <f t="shared" si="23"/>
        <v>48.511904761904766</v>
      </c>
      <c r="U25" s="15">
        <f t="shared" si="24"/>
        <v>2.8136904761904766</v>
      </c>
      <c r="V25" s="15">
        <f t="shared" si="16"/>
        <v>1890.8000000000002</v>
      </c>
    </row>
    <row r="26" spans="1:22" ht="14.4" customHeight="1" x14ac:dyDescent="0.3">
      <c r="A26" s="8">
        <v>44893</v>
      </c>
      <c r="B26" s="9">
        <v>4017</v>
      </c>
      <c r="C26" s="9">
        <v>38776</v>
      </c>
      <c r="D26" s="9">
        <v>30764</v>
      </c>
      <c r="E26" s="9">
        <v>2706</v>
      </c>
      <c r="F26" s="9">
        <f t="shared" si="11"/>
        <v>4300</v>
      </c>
      <c r="G26" s="9">
        <f t="shared" si="0"/>
        <v>12400</v>
      </c>
      <c r="H26" s="9">
        <f t="shared" si="1"/>
        <v>13500</v>
      </c>
      <c r="I26" s="9">
        <f t="shared" si="2"/>
        <v>5100</v>
      </c>
      <c r="J26" s="9">
        <f t="shared" si="17"/>
        <v>28</v>
      </c>
      <c r="K26" s="9">
        <f t="shared" si="18"/>
        <v>672</v>
      </c>
      <c r="L26" s="33">
        <f t="shared" si="12"/>
        <v>6.3988095238095237</v>
      </c>
      <c r="M26" s="16">
        <f t="shared" si="19"/>
        <v>0.37113095238095234</v>
      </c>
      <c r="N26" s="16">
        <f t="shared" si="13"/>
        <v>18.452380952380953</v>
      </c>
      <c r="O26" s="16">
        <f t="shared" si="20"/>
        <v>1.0702380952380952</v>
      </c>
      <c r="P26" s="16">
        <f t="shared" si="14"/>
        <v>20.089285714285715</v>
      </c>
      <c r="Q26" s="16">
        <f t="shared" si="21"/>
        <v>1.1651785714285714</v>
      </c>
      <c r="R26" s="16">
        <f t="shared" si="15"/>
        <v>7.5892857142857144</v>
      </c>
      <c r="S26" s="16">
        <f t="shared" si="22"/>
        <v>0.44017857142857142</v>
      </c>
      <c r="T26" s="16">
        <f t="shared" si="23"/>
        <v>52.529761904761905</v>
      </c>
      <c r="U26" s="16">
        <f t="shared" si="24"/>
        <v>3.0467261904761904</v>
      </c>
      <c r="V26" s="16">
        <f t="shared" si="16"/>
        <v>2047.3999999999999</v>
      </c>
    </row>
    <row r="27" spans="1:22" ht="14.4" customHeight="1" x14ac:dyDescent="0.3">
      <c r="A27" s="1">
        <v>44928</v>
      </c>
      <c r="B27">
        <v>4059</v>
      </c>
      <c r="C27">
        <v>38915</v>
      </c>
      <c r="D27">
        <v>30929</v>
      </c>
      <c r="E27">
        <v>2762</v>
      </c>
      <c r="F27">
        <f t="shared" si="11"/>
        <v>4200</v>
      </c>
      <c r="G27">
        <f t="shared" si="0"/>
        <v>13900</v>
      </c>
      <c r="H27">
        <f t="shared" si="1"/>
        <v>16500</v>
      </c>
      <c r="I27">
        <f t="shared" si="2"/>
        <v>5600</v>
      </c>
      <c r="J27">
        <f t="shared" si="17"/>
        <v>35</v>
      </c>
      <c r="K27">
        <f t="shared" si="18"/>
        <v>840</v>
      </c>
      <c r="L27" s="32">
        <f t="shared" si="12"/>
        <v>5</v>
      </c>
      <c r="M27" s="15">
        <f t="shared" si="19"/>
        <v>0.28999999999999998</v>
      </c>
      <c r="N27" s="15">
        <f t="shared" si="13"/>
        <v>16.547619047619047</v>
      </c>
      <c r="O27" s="15">
        <f t="shared" si="20"/>
        <v>0.95976190476190459</v>
      </c>
      <c r="P27" s="15">
        <f t="shared" si="14"/>
        <v>19.642857142857142</v>
      </c>
      <c r="Q27" s="15">
        <f t="shared" si="21"/>
        <v>1.1392857142857142</v>
      </c>
      <c r="R27" s="15">
        <f t="shared" si="15"/>
        <v>6.666666666666667</v>
      </c>
      <c r="S27" s="15">
        <f t="shared" si="22"/>
        <v>0.38666666666666666</v>
      </c>
      <c r="T27" s="15">
        <f t="shared" si="23"/>
        <v>47.857142857142854</v>
      </c>
      <c r="U27" s="15">
        <f t="shared" si="24"/>
        <v>2.7757142857142858</v>
      </c>
      <c r="V27" s="15">
        <f t="shared" si="16"/>
        <v>2331.6</v>
      </c>
    </row>
    <row r="28" spans="1:22" x14ac:dyDescent="0.3">
      <c r="A28" s="8">
        <v>44956</v>
      </c>
      <c r="B28" s="9">
        <v>4097</v>
      </c>
      <c r="C28" s="9">
        <v>39046</v>
      </c>
      <c r="D28" s="9">
        <v>31056</v>
      </c>
      <c r="E28" s="9">
        <v>2808</v>
      </c>
      <c r="F28" s="9">
        <f t="shared" si="11"/>
        <v>3800</v>
      </c>
      <c r="G28" s="9">
        <f t="shared" si="0"/>
        <v>13100</v>
      </c>
      <c r="H28" s="9">
        <f t="shared" si="1"/>
        <v>12700</v>
      </c>
      <c r="I28" s="9">
        <f t="shared" si="2"/>
        <v>4600</v>
      </c>
      <c r="J28" s="9">
        <f t="shared" si="17"/>
        <v>28</v>
      </c>
      <c r="K28" s="9">
        <f t="shared" si="18"/>
        <v>672</v>
      </c>
      <c r="L28" s="33">
        <f t="shared" si="12"/>
        <v>5.6547619047619051</v>
      </c>
      <c r="M28" s="16">
        <f t="shared" si="19"/>
        <v>0.32797619047619048</v>
      </c>
      <c r="N28" s="16">
        <f t="shared" si="13"/>
        <v>19.49404761904762</v>
      </c>
      <c r="O28" s="16">
        <f t="shared" si="20"/>
        <v>1.130654761904762</v>
      </c>
      <c r="P28" s="16">
        <f t="shared" si="14"/>
        <v>18.898809523809526</v>
      </c>
      <c r="Q28" s="16">
        <f t="shared" si="21"/>
        <v>1.0961309523809524</v>
      </c>
      <c r="R28" s="16">
        <f t="shared" si="15"/>
        <v>6.8452380952380949</v>
      </c>
      <c r="S28" s="16">
        <f t="shared" si="22"/>
        <v>0.3970238095238095</v>
      </c>
      <c r="T28" s="16">
        <f t="shared" si="23"/>
        <v>50.892857142857146</v>
      </c>
      <c r="U28" s="16">
        <f t="shared" si="24"/>
        <v>2.9517857142857142</v>
      </c>
      <c r="V28" s="16">
        <f t="shared" si="16"/>
        <v>1983.6</v>
      </c>
    </row>
    <row r="29" spans="1:22" x14ac:dyDescent="0.3">
      <c r="A29" s="1">
        <v>44984</v>
      </c>
      <c r="B29">
        <v>4135</v>
      </c>
      <c r="C29">
        <v>39180</v>
      </c>
      <c r="D29">
        <v>31186</v>
      </c>
      <c r="E29">
        <v>2853</v>
      </c>
      <c r="F29">
        <f t="shared" si="11"/>
        <v>3800</v>
      </c>
      <c r="G29">
        <f t="shared" si="0"/>
        <v>13400</v>
      </c>
      <c r="H29">
        <f t="shared" si="1"/>
        <v>13000</v>
      </c>
      <c r="I29">
        <f t="shared" si="2"/>
        <v>4500</v>
      </c>
      <c r="J29">
        <f>A29-A28</f>
        <v>28</v>
      </c>
      <c r="K29">
        <f>J29*24</f>
        <v>672</v>
      </c>
      <c r="L29" s="32">
        <f t="shared" si="12"/>
        <v>5.6547619047619051</v>
      </c>
      <c r="M29" s="15">
        <f>L29*1.16*50/1000</f>
        <v>0.32797619047619048</v>
      </c>
      <c r="N29" s="15">
        <f t="shared" si="13"/>
        <v>19.94047619047619</v>
      </c>
      <c r="O29" s="15">
        <f>N29*1.16*50/1000</f>
        <v>1.1565476190476189</v>
      </c>
      <c r="P29" s="15">
        <f t="shared" si="14"/>
        <v>19.345238095238095</v>
      </c>
      <c r="Q29" s="15">
        <f>P29*1.16*50/1000</f>
        <v>1.1220238095238093</v>
      </c>
      <c r="R29" s="15">
        <f t="shared" si="15"/>
        <v>6.6964285714285712</v>
      </c>
      <c r="S29" s="15">
        <f>R29*1.16*50/1000</f>
        <v>0.3883928571428571</v>
      </c>
      <c r="T29" s="15">
        <f>L29+N29+P29+R29</f>
        <v>51.636904761904759</v>
      </c>
      <c r="U29" s="15">
        <f>M29+O29+Q29+S29</f>
        <v>2.9949404761904757</v>
      </c>
      <c r="V29" s="15">
        <f t="shared" si="16"/>
        <v>2012.5999999999997</v>
      </c>
    </row>
    <row r="30" spans="1:22" x14ac:dyDescent="0.3">
      <c r="A30" s="8">
        <v>45019</v>
      </c>
      <c r="B30" s="9">
        <v>4191</v>
      </c>
      <c r="C30" s="9">
        <v>39353</v>
      </c>
      <c r="D30" s="9">
        <v>31352</v>
      </c>
      <c r="E30" s="9">
        <v>2917</v>
      </c>
      <c r="F30" s="9">
        <f t="shared" si="11"/>
        <v>5600</v>
      </c>
      <c r="G30" s="9">
        <f t="shared" si="0"/>
        <v>17300</v>
      </c>
      <c r="H30" s="9">
        <f t="shared" si="1"/>
        <v>16600</v>
      </c>
      <c r="I30" s="9">
        <f t="shared" si="2"/>
        <v>6400</v>
      </c>
      <c r="J30" s="9">
        <f t="shared" ref="J30:J48" si="25">A30-A29</f>
        <v>35</v>
      </c>
      <c r="K30" s="9">
        <f t="shared" ref="K30:K48" si="26">J30*24</f>
        <v>840</v>
      </c>
      <c r="L30" s="33">
        <f t="shared" si="12"/>
        <v>6.666666666666667</v>
      </c>
      <c r="M30" s="16">
        <f t="shared" ref="M30:O48" si="27">L30*1.16*50/1000</f>
        <v>0.38666666666666666</v>
      </c>
      <c r="N30" s="16">
        <f t="shared" si="13"/>
        <v>20.595238095238095</v>
      </c>
      <c r="O30" s="16">
        <f t="shared" si="27"/>
        <v>1.1945238095238093</v>
      </c>
      <c r="P30" s="16">
        <f t="shared" si="14"/>
        <v>19.761904761904763</v>
      </c>
      <c r="Q30" s="16">
        <f t="shared" ref="Q30:S30" si="28">P30*1.16*50/1000</f>
        <v>1.1461904761904762</v>
      </c>
      <c r="R30" s="16">
        <f t="shared" si="15"/>
        <v>7.6190476190476186</v>
      </c>
      <c r="S30" s="16">
        <f t="shared" si="28"/>
        <v>0.44190476190476186</v>
      </c>
      <c r="T30" s="16">
        <f t="shared" ref="T30:T48" si="29">L30+N30+P30+R30</f>
        <v>54.642857142857146</v>
      </c>
      <c r="U30" s="16">
        <f t="shared" ref="U30:U48" si="30">M30+O30+Q30+S30</f>
        <v>3.169285714285714</v>
      </c>
      <c r="V30" s="16">
        <f t="shared" si="16"/>
        <v>2662.2</v>
      </c>
    </row>
    <row r="31" spans="1:22" x14ac:dyDescent="0.3">
      <c r="A31" s="1">
        <v>45048</v>
      </c>
      <c r="B31">
        <v>4230</v>
      </c>
      <c r="C31">
        <v>39491</v>
      </c>
      <c r="D31">
        <v>31480</v>
      </c>
      <c r="E31">
        <v>2968</v>
      </c>
      <c r="F31">
        <f t="shared" si="11"/>
        <v>3900</v>
      </c>
      <c r="G31">
        <f t="shared" si="0"/>
        <v>13800</v>
      </c>
      <c r="H31">
        <f t="shared" si="1"/>
        <v>12800</v>
      </c>
      <c r="I31">
        <f t="shared" si="2"/>
        <v>5100</v>
      </c>
      <c r="J31">
        <f t="shared" si="25"/>
        <v>29</v>
      </c>
      <c r="K31">
        <f t="shared" si="26"/>
        <v>696</v>
      </c>
      <c r="L31" s="32">
        <f t="shared" si="12"/>
        <v>5.6034482758620694</v>
      </c>
      <c r="M31" s="15">
        <f t="shared" si="27"/>
        <v>0.32500000000000001</v>
      </c>
      <c r="N31" s="15">
        <f t="shared" si="13"/>
        <v>19.827586206896552</v>
      </c>
      <c r="O31" s="15">
        <f t="shared" si="27"/>
        <v>1.1499999999999999</v>
      </c>
      <c r="P31" s="15">
        <f t="shared" si="14"/>
        <v>18.390804597701148</v>
      </c>
      <c r="Q31" s="15">
        <f t="shared" ref="Q31:S31" si="31">P31*1.16*50/1000</f>
        <v>1.0666666666666664</v>
      </c>
      <c r="R31" s="15">
        <f t="shared" si="15"/>
        <v>7.3275862068965516</v>
      </c>
      <c r="S31" s="15">
        <f t="shared" si="31"/>
        <v>0.42499999999999999</v>
      </c>
      <c r="T31" s="15">
        <f t="shared" si="29"/>
        <v>51.149425287356323</v>
      </c>
      <c r="U31" s="15">
        <f t="shared" si="30"/>
        <v>2.9666666666666659</v>
      </c>
      <c r="V31" s="15">
        <f t="shared" si="16"/>
        <v>2064.7999999999993</v>
      </c>
    </row>
    <row r="32" spans="1:22" x14ac:dyDescent="0.3">
      <c r="A32" s="8">
        <v>45074</v>
      </c>
      <c r="B32" s="9">
        <v>4268</v>
      </c>
      <c r="C32" s="9">
        <v>39618</v>
      </c>
      <c r="D32" s="9">
        <v>31605</v>
      </c>
      <c r="E32" s="9">
        <v>3013</v>
      </c>
      <c r="F32" s="9">
        <f t="shared" si="11"/>
        <v>3800</v>
      </c>
      <c r="G32" s="9">
        <f t="shared" si="0"/>
        <v>12700</v>
      </c>
      <c r="H32" s="9">
        <f t="shared" si="1"/>
        <v>12500</v>
      </c>
      <c r="I32" s="9">
        <f t="shared" si="2"/>
        <v>4500</v>
      </c>
      <c r="J32" s="9">
        <f t="shared" si="25"/>
        <v>26</v>
      </c>
      <c r="K32" s="9">
        <f t="shared" si="26"/>
        <v>624</v>
      </c>
      <c r="L32" s="33">
        <f t="shared" si="12"/>
        <v>6.0897435897435894</v>
      </c>
      <c r="M32" s="16">
        <f t="shared" si="27"/>
        <v>0.35320512820512817</v>
      </c>
      <c r="N32" s="16">
        <f t="shared" si="13"/>
        <v>20.352564102564102</v>
      </c>
      <c r="O32" s="16">
        <f t="shared" si="27"/>
        <v>1.1804487179487178</v>
      </c>
      <c r="P32" s="16">
        <f t="shared" si="14"/>
        <v>20.032051282051281</v>
      </c>
      <c r="Q32" s="16">
        <f t="shared" ref="Q32:S32" si="32">P32*1.16*50/1000</f>
        <v>1.1618589743589745</v>
      </c>
      <c r="R32" s="16">
        <f t="shared" si="15"/>
        <v>7.2115384615384617</v>
      </c>
      <c r="S32" s="16">
        <f t="shared" si="32"/>
        <v>0.41826923076923078</v>
      </c>
      <c r="T32" s="16">
        <f t="shared" si="29"/>
        <v>53.685897435897438</v>
      </c>
      <c r="U32" s="16">
        <f t="shared" si="30"/>
        <v>3.1137820512820511</v>
      </c>
      <c r="V32" s="16">
        <f t="shared" si="16"/>
        <v>1943</v>
      </c>
    </row>
    <row r="33" spans="1:22" x14ac:dyDescent="0.3">
      <c r="A33" s="1">
        <v>45110</v>
      </c>
      <c r="B33">
        <v>4311</v>
      </c>
      <c r="C33">
        <v>39754</v>
      </c>
      <c r="D33">
        <v>31748</v>
      </c>
      <c r="E33">
        <v>3068</v>
      </c>
      <c r="F33">
        <f t="shared" si="11"/>
        <v>4300</v>
      </c>
      <c r="G33">
        <f t="shared" si="0"/>
        <v>13600</v>
      </c>
      <c r="H33">
        <f t="shared" si="1"/>
        <v>14300</v>
      </c>
      <c r="I33">
        <f t="shared" si="2"/>
        <v>5500</v>
      </c>
      <c r="J33">
        <f t="shared" si="25"/>
        <v>36</v>
      </c>
      <c r="K33">
        <f t="shared" si="26"/>
        <v>864</v>
      </c>
      <c r="L33" s="32">
        <f t="shared" si="12"/>
        <v>4.9768518518518521</v>
      </c>
      <c r="M33" s="15">
        <f t="shared" si="27"/>
        <v>0.28865740740740742</v>
      </c>
      <c r="N33" s="15">
        <f t="shared" si="13"/>
        <v>15.74074074074074</v>
      </c>
      <c r="O33" s="15">
        <f t="shared" si="27"/>
        <v>0.91296296296296287</v>
      </c>
      <c r="P33" s="15">
        <f t="shared" si="14"/>
        <v>16.550925925925927</v>
      </c>
      <c r="Q33" s="15">
        <f t="shared" ref="Q33:S33" si="33">P33*1.16*50/1000</f>
        <v>0.95995370370370381</v>
      </c>
      <c r="R33" s="15">
        <f t="shared" si="15"/>
        <v>6.3657407407407405</v>
      </c>
      <c r="S33" s="15">
        <f t="shared" si="33"/>
        <v>0.36921296296296291</v>
      </c>
      <c r="T33" s="15">
        <f t="shared" si="29"/>
        <v>43.63425925925926</v>
      </c>
      <c r="U33" s="15">
        <f t="shared" si="30"/>
        <v>2.5307870370370367</v>
      </c>
      <c r="V33" s="15">
        <f t="shared" si="16"/>
        <v>2186.5999999999995</v>
      </c>
    </row>
    <row r="34" spans="1:22" x14ac:dyDescent="0.3">
      <c r="A34" s="8">
        <v>45173</v>
      </c>
      <c r="B34" s="9">
        <v>4384</v>
      </c>
      <c r="C34" s="9">
        <v>40001</v>
      </c>
      <c r="D34" s="9">
        <v>32016</v>
      </c>
      <c r="E34" s="9">
        <v>3166</v>
      </c>
      <c r="F34" s="9">
        <f t="shared" si="11"/>
        <v>7300</v>
      </c>
      <c r="G34" s="9">
        <f t="shared" si="0"/>
        <v>24700</v>
      </c>
      <c r="H34" s="9">
        <f t="shared" si="1"/>
        <v>26800</v>
      </c>
      <c r="I34" s="9">
        <f t="shared" si="2"/>
        <v>9800</v>
      </c>
      <c r="J34" s="9">
        <f t="shared" si="25"/>
        <v>63</v>
      </c>
      <c r="K34" s="9">
        <f t="shared" si="26"/>
        <v>1512</v>
      </c>
      <c r="L34" s="33">
        <f t="shared" si="12"/>
        <v>4.8280423280423284</v>
      </c>
      <c r="M34" s="16">
        <f t="shared" si="27"/>
        <v>0.28002645502645501</v>
      </c>
      <c r="N34" s="16">
        <f t="shared" si="13"/>
        <v>16.335978835978835</v>
      </c>
      <c r="O34" s="16">
        <f t="shared" si="27"/>
        <v>0.94748677248677249</v>
      </c>
      <c r="P34" s="16">
        <f t="shared" si="14"/>
        <v>17.724867724867725</v>
      </c>
      <c r="Q34" s="16">
        <f t="shared" ref="Q34:S34" si="34">P34*1.16*50/1000</f>
        <v>1.0280423280423281</v>
      </c>
      <c r="R34" s="16">
        <f t="shared" si="15"/>
        <v>6.4814814814814818</v>
      </c>
      <c r="S34" s="16">
        <f t="shared" si="34"/>
        <v>0.37592592592592594</v>
      </c>
      <c r="T34" s="16">
        <f t="shared" si="29"/>
        <v>45.370370370370367</v>
      </c>
      <c r="U34" s="16">
        <f t="shared" si="30"/>
        <v>2.6314814814814813</v>
      </c>
      <c r="V34" s="16">
        <f t="shared" si="16"/>
        <v>3978.7999999999997</v>
      </c>
    </row>
    <row r="35" spans="1:22" x14ac:dyDescent="0.3">
      <c r="A35" s="1">
        <v>45201</v>
      </c>
      <c r="B35">
        <v>4413</v>
      </c>
      <c r="C35">
        <v>40089</v>
      </c>
      <c r="D35">
        <v>32128</v>
      </c>
      <c r="E35">
        <v>3210</v>
      </c>
      <c r="F35">
        <f t="shared" si="11"/>
        <v>2900</v>
      </c>
      <c r="G35">
        <f t="shared" si="0"/>
        <v>8800</v>
      </c>
      <c r="H35">
        <f t="shared" si="1"/>
        <v>11200</v>
      </c>
      <c r="I35">
        <f t="shared" si="2"/>
        <v>4400</v>
      </c>
      <c r="J35">
        <f t="shared" si="25"/>
        <v>28</v>
      </c>
      <c r="K35">
        <f t="shared" si="26"/>
        <v>672</v>
      </c>
      <c r="L35" s="32">
        <f t="shared" si="12"/>
        <v>4.3154761904761907</v>
      </c>
      <c r="M35" s="15">
        <f t="shared" si="27"/>
        <v>0.25029761904761905</v>
      </c>
      <c r="N35" s="15">
        <f t="shared" si="13"/>
        <v>13.095238095238095</v>
      </c>
      <c r="O35" s="15">
        <f t="shared" si="27"/>
        <v>0.75952380952380949</v>
      </c>
      <c r="P35" s="15">
        <f t="shared" si="14"/>
        <v>16.666666666666668</v>
      </c>
      <c r="Q35" s="15">
        <f t="shared" ref="Q35:S35" si="35">P35*1.16*50/1000</f>
        <v>0.96666666666666667</v>
      </c>
      <c r="R35" s="15">
        <f t="shared" si="15"/>
        <v>6.5476190476190474</v>
      </c>
      <c r="S35" s="15">
        <f t="shared" si="35"/>
        <v>0.37976190476190474</v>
      </c>
      <c r="T35" s="15">
        <f t="shared" si="29"/>
        <v>40.625</v>
      </c>
      <c r="U35" s="15">
        <f t="shared" si="30"/>
        <v>2.3562500000000002</v>
      </c>
      <c r="V35" s="15">
        <f t="shared" si="16"/>
        <v>1583.4</v>
      </c>
    </row>
    <row r="36" spans="1:22" x14ac:dyDescent="0.3">
      <c r="A36" s="8">
        <v>45229</v>
      </c>
      <c r="B36" s="9">
        <v>4448</v>
      </c>
      <c r="C36" s="9">
        <v>40185</v>
      </c>
      <c r="D36" s="9">
        <v>32260</v>
      </c>
      <c r="E36" s="9">
        <v>3251</v>
      </c>
      <c r="F36" s="9">
        <f t="shared" si="11"/>
        <v>3500</v>
      </c>
      <c r="G36" s="9">
        <f t="shared" si="0"/>
        <v>9600</v>
      </c>
      <c r="H36" s="9">
        <f t="shared" si="1"/>
        <v>13200</v>
      </c>
      <c r="I36" s="9">
        <f t="shared" si="2"/>
        <v>4100</v>
      </c>
      <c r="J36" s="9">
        <f t="shared" si="25"/>
        <v>28</v>
      </c>
      <c r="K36" s="9">
        <f t="shared" si="26"/>
        <v>672</v>
      </c>
      <c r="L36" s="33">
        <f t="shared" si="12"/>
        <v>5.208333333333333</v>
      </c>
      <c r="M36" s="16">
        <f t="shared" si="27"/>
        <v>0.30208333333333331</v>
      </c>
      <c r="N36" s="16">
        <f t="shared" si="13"/>
        <v>14.285714285714286</v>
      </c>
      <c r="O36" s="16">
        <f t="shared" si="27"/>
        <v>0.8285714285714284</v>
      </c>
      <c r="P36" s="16">
        <f t="shared" si="14"/>
        <v>19.642857142857142</v>
      </c>
      <c r="Q36" s="16">
        <f t="shared" ref="Q36:S36" si="36">P36*1.16*50/1000</f>
        <v>1.1392857142857142</v>
      </c>
      <c r="R36" s="16">
        <f t="shared" si="15"/>
        <v>6.1011904761904763</v>
      </c>
      <c r="S36" s="16">
        <f t="shared" si="36"/>
        <v>0.35386904761904758</v>
      </c>
      <c r="T36" s="16">
        <f t="shared" si="29"/>
        <v>45.238095238095234</v>
      </c>
      <c r="U36" s="16">
        <f t="shared" si="30"/>
        <v>2.6238095238095234</v>
      </c>
      <c r="V36" s="16">
        <f t="shared" si="16"/>
        <v>1763.1999999999998</v>
      </c>
    </row>
    <row r="37" spans="1:22" x14ac:dyDescent="0.3">
      <c r="A37" s="1">
        <v>45264</v>
      </c>
      <c r="B37">
        <v>4497</v>
      </c>
      <c r="C37">
        <v>40331</v>
      </c>
      <c r="D37">
        <v>32432</v>
      </c>
      <c r="E37">
        <v>3302</v>
      </c>
      <c r="F37">
        <f t="shared" si="11"/>
        <v>4900</v>
      </c>
      <c r="G37">
        <f t="shared" si="0"/>
        <v>14600</v>
      </c>
      <c r="H37">
        <f t="shared" si="1"/>
        <v>17200</v>
      </c>
      <c r="I37">
        <f t="shared" si="2"/>
        <v>5100</v>
      </c>
      <c r="J37">
        <f t="shared" si="25"/>
        <v>35</v>
      </c>
      <c r="K37">
        <f t="shared" si="26"/>
        <v>840</v>
      </c>
      <c r="L37" s="32">
        <f t="shared" si="12"/>
        <v>5.833333333333333</v>
      </c>
      <c r="M37" s="15">
        <f t="shared" si="27"/>
        <v>0.33833333333333326</v>
      </c>
      <c r="N37" s="15">
        <f t="shared" si="13"/>
        <v>17.38095238095238</v>
      </c>
      <c r="O37" s="15">
        <f t="shared" si="27"/>
        <v>1.0080952380952379</v>
      </c>
      <c r="P37" s="15">
        <f t="shared" si="14"/>
        <v>20.476190476190474</v>
      </c>
      <c r="Q37" s="15">
        <f t="shared" ref="Q37:S37" si="37">P37*1.16*50/1000</f>
        <v>1.1876190476190476</v>
      </c>
      <c r="R37" s="15">
        <f t="shared" si="15"/>
        <v>6.0714285714285712</v>
      </c>
      <c r="S37" s="15">
        <f t="shared" si="37"/>
        <v>0.35214285714285709</v>
      </c>
      <c r="T37" s="15">
        <f t="shared" si="29"/>
        <v>49.761904761904759</v>
      </c>
      <c r="U37" s="15">
        <f t="shared" si="30"/>
        <v>2.8861904761904755</v>
      </c>
      <c r="V37" s="15">
        <f t="shared" si="16"/>
        <v>2424.3999999999996</v>
      </c>
    </row>
    <row r="38" spans="1:22" x14ac:dyDescent="0.3">
      <c r="A38" s="8">
        <v>45293</v>
      </c>
      <c r="B38" s="9">
        <v>4537</v>
      </c>
      <c r="C38" s="9">
        <v>40456</v>
      </c>
      <c r="D38" s="9">
        <v>32566</v>
      </c>
      <c r="E38" s="9">
        <v>3345</v>
      </c>
      <c r="F38" s="9">
        <f t="shared" si="11"/>
        <v>4000</v>
      </c>
      <c r="G38" s="9">
        <f t="shared" si="0"/>
        <v>12500</v>
      </c>
      <c r="H38" s="9">
        <f t="shared" si="1"/>
        <v>13400</v>
      </c>
      <c r="I38" s="9">
        <f t="shared" si="2"/>
        <v>4300</v>
      </c>
      <c r="J38" s="9">
        <f t="shared" si="25"/>
        <v>29</v>
      </c>
      <c r="K38" s="9">
        <f t="shared" si="26"/>
        <v>696</v>
      </c>
      <c r="L38" s="33">
        <f t="shared" si="12"/>
        <v>5.7471264367816088</v>
      </c>
      <c r="M38" s="16">
        <f t="shared" si="27"/>
        <v>0.33333333333333331</v>
      </c>
      <c r="N38" s="16">
        <f t="shared" si="13"/>
        <v>17.959770114942529</v>
      </c>
      <c r="O38" s="16">
        <f t="shared" si="27"/>
        <v>1.0416666666666665</v>
      </c>
      <c r="P38" s="16">
        <f t="shared" si="14"/>
        <v>19.25287356321839</v>
      </c>
      <c r="Q38" s="16">
        <f t="shared" ref="Q38:S38" si="38">P38*1.16*50/1000</f>
        <v>1.1166666666666665</v>
      </c>
      <c r="R38" s="16">
        <f t="shared" si="15"/>
        <v>6.1781609195402298</v>
      </c>
      <c r="S38" s="16">
        <f t="shared" si="38"/>
        <v>0.35833333333333334</v>
      </c>
      <c r="T38" s="16">
        <f t="shared" si="29"/>
        <v>49.137931034482762</v>
      </c>
      <c r="U38" s="16">
        <f t="shared" si="30"/>
        <v>2.8499999999999996</v>
      </c>
      <c r="V38" s="16">
        <f t="shared" si="16"/>
        <v>1983.5999999999997</v>
      </c>
    </row>
    <row r="39" spans="1:22" x14ac:dyDescent="0.3">
      <c r="A39" s="1">
        <v>45320</v>
      </c>
      <c r="B39">
        <v>4567</v>
      </c>
      <c r="C39">
        <v>40678</v>
      </c>
      <c r="D39">
        <v>32695</v>
      </c>
      <c r="E39">
        <v>3382</v>
      </c>
      <c r="F39">
        <f t="shared" si="11"/>
        <v>3000</v>
      </c>
      <c r="G39">
        <f t="shared" si="0"/>
        <v>22200</v>
      </c>
      <c r="H39">
        <f t="shared" si="1"/>
        <v>12900</v>
      </c>
      <c r="I39">
        <f t="shared" si="2"/>
        <v>3700</v>
      </c>
      <c r="J39">
        <f t="shared" si="25"/>
        <v>27</v>
      </c>
      <c r="K39">
        <f t="shared" si="26"/>
        <v>648</v>
      </c>
      <c r="L39" s="32">
        <f t="shared" si="12"/>
        <v>4.6296296296296298</v>
      </c>
      <c r="M39" s="15">
        <f t="shared" si="27"/>
        <v>0.26851851851851855</v>
      </c>
      <c r="N39" s="15">
        <f t="shared" si="13"/>
        <v>34.25925925925926</v>
      </c>
      <c r="O39" s="15">
        <f t="shared" si="27"/>
        <v>1.9870370370370369</v>
      </c>
      <c r="P39" s="15">
        <f t="shared" si="14"/>
        <v>19.907407407407408</v>
      </c>
      <c r="Q39" s="15">
        <f t="shared" ref="Q39:S39" si="39">P39*1.16*50/1000</f>
        <v>1.1546296296296297</v>
      </c>
      <c r="R39" s="15">
        <f t="shared" si="15"/>
        <v>5.7098765432098766</v>
      </c>
      <c r="S39" s="15">
        <f t="shared" si="39"/>
        <v>0.33117283950617282</v>
      </c>
      <c r="T39" s="15">
        <f t="shared" si="29"/>
        <v>64.506172839506164</v>
      </c>
      <c r="U39" s="15">
        <f t="shared" si="30"/>
        <v>3.7413580246913583</v>
      </c>
      <c r="V39" s="15">
        <f t="shared" si="16"/>
        <v>2424.4</v>
      </c>
    </row>
    <row r="40" spans="1:22" x14ac:dyDescent="0.3">
      <c r="A40" s="8">
        <v>45348</v>
      </c>
      <c r="B40" s="9">
        <v>4601</v>
      </c>
      <c r="C40" s="9">
        <v>40696</v>
      </c>
      <c r="D40" s="9">
        <v>32818</v>
      </c>
      <c r="E40" s="9">
        <v>3421</v>
      </c>
      <c r="F40" s="9">
        <f t="shared" si="11"/>
        <v>3400</v>
      </c>
      <c r="G40" s="9">
        <f t="shared" si="0"/>
        <v>1800</v>
      </c>
      <c r="H40" s="9">
        <f t="shared" si="1"/>
        <v>12300</v>
      </c>
      <c r="I40" s="9">
        <f t="shared" si="2"/>
        <v>3900</v>
      </c>
      <c r="J40" s="9">
        <f t="shared" si="25"/>
        <v>28</v>
      </c>
      <c r="K40" s="9">
        <f t="shared" si="26"/>
        <v>672</v>
      </c>
      <c r="L40" s="33">
        <f t="shared" si="12"/>
        <v>5.0595238095238093</v>
      </c>
      <c r="M40" s="16">
        <f t="shared" si="27"/>
        <v>0.29345238095238091</v>
      </c>
      <c r="N40" s="16">
        <f t="shared" si="13"/>
        <v>2.6785714285714284</v>
      </c>
      <c r="O40" s="16">
        <f t="shared" si="27"/>
        <v>0.15535714285714283</v>
      </c>
      <c r="P40" s="16">
        <f t="shared" si="14"/>
        <v>18.303571428571427</v>
      </c>
      <c r="Q40" s="16">
        <f t="shared" ref="Q40:S40" si="40">P40*1.16*50/1000</f>
        <v>1.0616071428571427</v>
      </c>
      <c r="R40" s="16">
        <f t="shared" si="15"/>
        <v>5.8035714285714288</v>
      </c>
      <c r="S40" s="16">
        <f t="shared" si="40"/>
        <v>0.33660714285714283</v>
      </c>
      <c r="T40" s="16">
        <f t="shared" si="29"/>
        <v>31.845238095238095</v>
      </c>
      <c r="U40" s="16">
        <f t="shared" si="30"/>
        <v>1.8470238095238094</v>
      </c>
      <c r="V40" s="16">
        <f t="shared" si="16"/>
        <v>1241.1999999999998</v>
      </c>
    </row>
    <row r="41" spans="1:22" x14ac:dyDescent="0.3">
      <c r="A41" s="1">
        <v>45384</v>
      </c>
      <c r="B41">
        <v>4640</v>
      </c>
      <c r="C41">
        <v>40859</v>
      </c>
      <c r="D41">
        <v>32977</v>
      </c>
      <c r="E41">
        <v>3473</v>
      </c>
      <c r="F41">
        <f t="shared" si="11"/>
        <v>3900</v>
      </c>
      <c r="G41">
        <f t="shared" si="0"/>
        <v>16300</v>
      </c>
      <c r="H41">
        <f t="shared" si="1"/>
        <v>15900</v>
      </c>
      <c r="I41">
        <f t="shared" si="2"/>
        <v>5200</v>
      </c>
      <c r="J41">
        <f t="shared" si="25"/>
        <v>36</v>
      </c>
      <c r="K41">
        <f t="shared" si="26"/>
        <v>864</v>
      </c>
      <c r="L41" s="32">
        <f t="shared" si="12"/>
        <v>4.5138888888888893</v>
      </c>
      <c r="M41" s="15">
        <f t="shared" si="27"/>
        <v>0.26180555555555562</v>
      </c>
      <c r="N41" s="15">
        <f t="shared" si="13"/>
        <v>18.86574074074074</v>
      </c>
      <c r="O41" s="15">
        <f t="shared" si="27"/>
        <v>1.0942129629629629</v>
      </c>
      <c r="P41" s="15">
        <f t="shared" si="14"/>
        <v>18.402777777777779</v>
      </c>
      <c r="Q41" s="15">
        <f t="shared" ref="Q41:S41" si="41">P41*1.16*50/1000</f>
        <v>1.067361111111111</v>
      </c>
      <c r="R41" s="15">
        <f t="shared" si="15"/>
        <v>6.0185185185185182</v>
      </c>
      <c r="S41" s="15">
        <f t="shared" si="41"/>
        <v>0.34907407407407404</v>
      </c>
      <c r="T41" s="15">
        <f t="shared" si="29"/>
        <v>47.800925925925924</v>
      </c>
      <c r="U41" s="15">
        <f t="shared" si="30"/>
        <v>2.7724537037037034</v>
      </c>
      <c r="V41" s="15">
        <f t="shared" si="16"/>
        <v>2395.3999999999996</v>
      </c>
    </row>
    <row r="42" spans="1:22" x14ac:dyDescent="0.3">
      <c r="A42" s="8">
        <v>45446</v>
      </c>
      <c r="B42" s="9">
        <v>4713</v>
      </c>
      <c r="C42" s="9">
        <v>41100</v>
      </c>
      <c r="D42" s="9">
        <v>33257</v>
      </c>
      <c r="E42" s="9">
        <v>3559</v>
      </c>
      <c r="F42" s="9">
        <f t="shared" si="11"/>
        <v>7300</v>
      </c>
      <c r="G42" s="9">
        <f t="shared" si="0"/>
        <v>24100</v>
      </c>
      <c r="H42" s="9">
        <f t="shared" si="1"/>
        <v>28000</v>
      </c>
      <c r="I42" s="9">
        <f t="shared" si="2"/>
        <v>8600</v>
      </c>
      <c r="J42" s="9">
        <f t="shared" si="25"/>
        <v>62</v>
      </c>
      <c r="K42" s="9">
        <f t="shared" si="26"/>
        <v>1488</v>
      </c>
      <c r="L42" s="33">
        <f t="shared" si="12"/>
        <v>4.905913978494624</v>
      </c>
      <c r="M42" s="16">
        <f t="shared" si="27"/>
        <v>0.28454301075268812</v>
      </c>
      <c r="N42" s="16">
        <f t="shared" si="13"/>
        <v>16.196236559139784</v>
      </c>
      <c r="O42" s="16">
        <f t="shared" si="27"/>
        <v>0.93938172043010737</v>
      </c>
      <c r="P42" s="16">
        <f t="shared" si="14"/>
        <v>18.817204301075268</v>
      </c>
      <c r="Q42" s="16">
        <f t="shared" ref="Q42:S42" si="42">P42*1.16*50/1000</f>
        <v>1.0913978494623655</v>
      </c>
      <c r="R42" s="16">
        <f t="shared" si="15"/>
        <v>5.779569892473118</v>
      </c>
      <c r="S42" s="16">
        <f t="shared" si="42"/>
        <v>0.3352150537634408</v>
      </c>
      <c r="T42" s="16">
        <f t="shared" si="29"/>
        <v>45.6989247311828</v>
      </c>
      <c r="U42" s="16">
        <f t="shared" si="30"/>
        <v>2.6505376344086016</v>
      </c>
      <c r="V42" s="16">
        <f t="shared" si="16"/>
        <v>3943.9999999999991</v>
      </c>
    </row>
    <row r="43" spans="1:22" x14ac:dyDescent="0.3">
      <c r="A43" s="1">
        <v>45474</v>
      </c>
      <c r="B43">
        <v>4749</v>
      </c>
      <c r="C43">
        <v>41201</v>
      </c>
      <c r="D43">
        <v>33375</v>
      </c>
      <c r="E43">
        <v>3596</v>
      </c>
      <c r="F43">
        <f t="shared" si="11"/>
        <v>3600</v>
      </c>
      <c r="G43">
        <f t="shared" si="0"/>
        <v>10100</v>
      </c>
      <c r="H43">
        <f t="shared" si="1"/>
        <v>11800</v>
      </c>
      <c r="I43">
        <f t="shared" si="2"/>
        <v>3700</v>
      </c>
      <c r="J43">
        <f t="shared" si="25"/>
        <v>28</v>
      </c>
      <c r="K43">
        <f t="shared" si="26"/>
        <v>672</v>
      </c>
      <c r="L43" s="32">
        <f t="shared" si="12"/>
        <v>5.3571428571428568</v>
      </c>
      <c r="M43" s="15">
        <f t="shared" si="27"/>
        <v>0.31071428571428567</v>
      </c>
      <c r="N43" s="15">
        <f t="shared" si="13"/>
        <v>15.029761904761905</v>
      </c>
      <c r="O43" s="15">
        <f t="shared" si="27"/>
        <v>0.87172619047619049</v>
      </c>
      <c r="P43" s="15">
        <f t="shared" si="14"/>
        <v>17.55952380952381</v>
      </c>
      <c r="Q43" s="15">
        <f t="shared" ref="Q43:S43" si="43">P43*1.16*50/1000</f>
        <v>1.0184523809523809</v>
      </c>
      <c r="R43" s="15">
        <f t="shared" si="15"/>
        <v>5.5059523809523814</v>
      </c>
      <c r="S43" s="15">
        <f t="shared" si="43"/>
        <v>0.31934523809523807</v>
      </c>
      <c r="T43" s="15">
        <f t="shared" si="29"/>
        <v>43.452380952380949</v>
      </c>
      <c r="U43" s="15">
        <f t="shared" si="30"/>
        <v>2.5202380952380947</v>
      </c>
      <c r="V43" s="15">
        <f t="shared" si="16"/>
        <v>1693.5999999999997</v>
      </c>
    </row>
    <row r="44" spans="1:22" x14ac:dyDescent="0.3">
      <c r="A44" s="8">
        <v>45503</v>
      </c>
      <c r="B44" s="9">
        <v>4779</v>
      </c>
      <c r="C44" s="9">
        <v>41295</v>
      </c>
      <c r="D44" s="9">
        <v>33501</v>
      </c>
      <c r="E44" s="9">
        <v>3636</v>
      </c>
      <c r="F44" s="9">
        <f t="shared" si="11"/>
        <v>3000</v>
      </c>
      <c r="G44" s="9">
        <f t="shared" si="0"/>
        <v>9400</v>
      </c>
      <c r="H44" s="9">
        <f t="shared" si="1"/>
        <v>12600</v>
      </c>
      <c r="I44" s="9">
        <f t="shared" si="2"/>
        <v>4000</v>
      </c>
      <c r="J44" s="9">
        <f t="shared" si="25"/>
        <v>29</v>
      </c>
      <c r="K44" s="9">
        <f t="shared" si="26"/>
        <v>696</v>
      </c>
      <c r="L44" s="33">
        <f t="shared" si="12"/>
        <v>4.3103448275862073</v>
      </c>
      <c r="M44" s="16">
        <f t="shared" si="27"/>
        <v>0.25</v>
      </c>
      <c r="N44" s="16">
        <f t="shared" si="13"/>
        <v>13.505747126436782</v>
      </c>
      <c r="O44" s="16">
        <f t="shared" si="27"/>
        <v>0.78333333333333321</v>
      </c>
      <c r="P44" s="16">
        <f t="shared" si="14"/>
        <v>18.103448275862068</v>
      </c>
      <c r="Q44" s="16">
        <f t="shared" ref="Q44:S44" si="44">P44*1.16*50/1000</f>
        <v>1.0499999999999998</v>
      </c>
      <c r="R44" s="16">
        <f t="shared" si="15"/>
        <v>5.7471264367816088</v>
      </c>
      <c r="S44" s="16">
        <f t="shared" si="44"/>
        <v>0.33333333333333331</v>
      </c>
      <c r="T44" s="16">
        <f t="shared" si="29"/>
        <v>41.666666666666664</v>
      </c>
      <c r="U44" s="16">
        <f t="shared" si="30"/>
        <v>2.4166666666666665</v>
      </c>
      <c r="V44" s="16">
        <f t="shared" si="16"/>
        <v>1682</v>
      </c>
    </row>
    <row r="45" spans="1:22" x14ac:dyDescent="0.3">
      <c r="A45" s="1">
        <v>45537</v>
      </c>
      <c r="B45">
        <v>4818</v>
      </c>
      <c r="C45">
        <v>41387</v>
      </c>
      <c r="D45">
        <v>33638</v>
      </c>
      <c r="E45">
        <v>3677</v>
      </c>
      <c r="F45">
        <f t="shared" si="11"/>
        <v>3900</v>
      </c>
      <c r="G45">
        <f t="shared" si="0"/>
        <v>9200</v>
      </c>
      <c r="H45">
        <f t="shared" si="1"/>
        <v>13700</v>
      </c>
      <c r="I45">
        <f t="shared" si="2"/>
        <v>4100</v>
      </c>
      <c r="J45">
        <f t="shared" si="25"/>
        <v>34</v>
      </c>
      <c r="K45">
        <f t="shared" si="26"/>
        <v>816</v>
      </c>
      <c r="L45" s="32">
        <f t="shared" si="12"/>
        <v>4.7794117647058822</v>
      </c>
      <c r="M45" s="15">
        <f t="shared" si="27"/>
        <v>0.27720588235294114</v>
      </c>
      <c r="N45" s="15">
        <f t="shared" si="13"/>
        <v>11.274509803921569</v>
      </c>
      <c r="O45" s="15">
        <f t="shared" si="27"/>
        <v>0.65392156862745099</v>
      </c>
      <c r="P45" s="15">
        <f t="shared" si="14"/>
        <v>16.78921568627451</v>
      </c>
      <c r="Q45" s="15">
        <f t="shared" ref="Q45:S45" si="45">P45*1.16*50/1000</f>
        <v>0.97377450980392144</v>
      </c>
      <c r="R45" s="15">
        <f t="shared" si="15"/>
        <v>5.0245098039215685</v>
      </c>
      <c r="S45" s="15">
        <f t="shared" si="45"/>
        <v>0.29142156862745094</v>
      </c>
      <c r="T45" s="15">
        <f t="shared" si="29"/>
        <v>37.867647058823529</v>
      </c>
      <c r="U45" s="15">
        <f t="shared" si="30"/>
        <v>2.1963235294117647</v>
      </c>
      <c r="V45" s="15">
        <f t="shared" si="16"/>
        <v>1792.2</v>
      </c>
    </row>
    <row r="46" spans="1:22" x14ac:dyDescent="0.3">
      <c r="A46" s="8">
        <v>45565</v>
      </c>
      <c r="B46" s="9">
        <v>4859</v>
      </c>
      <c r="C46" s="9">
        <v>41476</v>
      </c>
      <c r="D46" s="9">
        <v>33755</v>
      </c>
      <c r="E46" s="9">
        <v>3718</v>
      </c>
      <c r="F46" s="9">
        <f t="shared" si="11"/>
        <v>4100</v>
      </c>
      <c r="G46" s="9">
        <f t="shared" si="0"/>
        <v>8900</v>
      </c>
      <c r="H46" s="9">
        <f t="shared" si="1"/>
        <v>11700</v>
      </c>
      <c r="I46" s="9">
        <f t="shared" si="2"/>
        <v>4100</v>
      </c>
      <c r="J46" s="9">
        <f t="shared" si="25"/>
        <v>28</v>
      </c>
      <c r="K46" s="9">
        <f t="shared" si="26"/>
        <v>672</v>
      </c>
      <c r="L46" s="33">
        <f t="shared" si="12"/>
        <v>6.1011904761904763</v>
      </c>
      <c r="M46" s="16">
        <f t="shared" si="27"/>
        <v>0.35386904761904758</v>
      </c>
      <c r="N46" s="16">
        <f t="shared" si="13"/>
        <v>13.244047619047619</v>
      </c>
      <c r="O46" s="16">
        <f t="shared" si="27"/>
        <v>0.76815476190476184</v>
      </c>
      <c r="P46" s="16">
        <f t="shared" si="14"/>
        <v>17.410714285714285</v>
      </c>
      <c r="Q46" s="16">
        <f t="shared" ref="Q46:S46" si="46">P46*1.16*50/1000</f>
        <v>1.0098214285714284</v>
      </c>
      <c r="R46" s="16">
        <f t="shared" si="15"/>
        <v>6.1011904761904763</v>
      </c>
      <c r="S46" s="16">
        <f t="shared" si="46"/>
        <v>0.35386904761904758</v>
      </c>
      <c r="T46" s="16">
        <f t="shared" si="29"/>
        <v>42.857142857142854</v>
      </c>
      <c r="U46" s="16">
        <f t="shared" si="30"/>
        <v>2.4857142857142858</v>
      </c>
      <c r="V46" s="16">
        <f t="shared" si="16"/>
        <v>1670.4</v>
      </c>
    </row>
    <row r="47" spans="1:22" x14ac:dyDescent="0.3">
      <c r="A47" s="1">
        <v>45600</v>
      </c>
      <c r="B47">
        <v>4898</v>
      </c>
      <c r="C47">
        <v>41610</v>
      </c>
      <c r="D47">
        <v>33904</v>
      </c>
      <c r="E47">
        <v>3773</v>
      </c>
      <c r="F47">
        <f t="shared" si="11"/>
        <v>3900</v>
      </c>
      <c r="G47">
        <f t="shared" si="0"/>
        <v>13400</v>
      </c>
      <c r="H47">
        <f t="shared" si="1"/>
        <v>14900</v>
      </c>
      <c r="I47">
        <f t="shared" si="2"/>
        <v>5500</v>
      </c>
      <c r="J47">
        <f t="shared" si="25"/>
        <v>35</v>
      </c>
      <c r="K47">
        <f t="shared" si="26"/>
        <v>840</v>
      </c>
      <c r="L47" s="32">
        <f t="shared" si="12"/>
        <v>4.6428571428571432</v>
      </c>
      <c r="M47" s="15">
        <f t="shared" si="27"/>
        <v>0.26928571428571435</v>
      </c>
      <c r="N47" s="15">
        <f t="shared" si="13"/>
        <v>15.952380952380953</v>
      </c>
      <c r="O47" s="15">
        <f t="shared" si="27"/>
        <v>0.92523809523809519</v>
      </c>
      <c r="P47" s="15">
        <f t="shared" si="14"/>
        <v>17.738095238095237</v>
      </c>
      <c r="Q47" s="15">
        <f t="shared" ref="Q47:S47" si="47">P47*1.16*50/1000</f>
        <v>1.0288095238095236</v>
      </c>
      <c r="R47" s="15">
        <f t="shared" si="15"/>
        <v>6.5476190476190474</v>
      </c>
      <c r="S47" s="15">
        <f t="shared" si="47"/>
        <v>0.37976190476190474</v>
      </c>
      <c r="T47" s="15">
        <f t="shared" si="29"/>
        <v>44.88095238095238</v>
      </c>
      <c r="U47" s="15">
        <f t="shared" si="30"/>
        <v>2.6030952380952379</v>
      </c>
      <c r="V47" s="15">
        <f t="shared" si="16"/>
        <v>2186.6</v>
      </c>
    </row>
    <row r="48" spans="1:22" x14ac:dyDescent="0.3">
      <c r="A48" s="8">
        <v>45628</v>
      </c>
      <c r="B48" s="9">
        <v>4932</v>
      </c>
      <c r="C48" s="9">
        <v>41709</v>
      </c>
      <c r="D48" s="9">
        <v>34028</v>
      </c>
      <c r="E48" s="9">
        <v>3821</v>
      </c>
      <c r="F48" s="9">
        <f t="shared" si="11"/>
        <v>3400</v>
      </c>
      <c r="G48" s="9">
        <f t="shared" si="0"/>
        <v>9900</v>
      </c>
      <c r="H48" s="9">
        <f t="shared" si="1"/>
        <v>12400</v>
      </c>
      <c r="I48" s="9">
        <f t="shared" si="2"/>
        <v>4800</v>
      </c>
      <c r="J48" s="9">
        <f t="shared" si="25"/>
        <v>28</v>
      </c>
      <c r="K48" s="9">
        <f t="shared" si="26"/>
        <v>672</v>
      </c>
      <c r="L48" s="33">
        <f t="shared" si="12"/>
        <v>5.0595238095238093</v>
      </c>
      <c r="M48" s="16">
        <f t="shared" si="27"/>
        <v>0.29345238095238091</v>
      </c>
      <c r="N48" s="16">
        <f t="shared" si="13"/>
        <v>14.732142857142858</v>
      </c>
      <c r="O48" s="16">
        <f t="shared" si="27"/>
        <v>0.85446428571428579</v>
      </c>
      <c r="P48" s="16">
        <f t="shared" si="14"/>
        <v>18.452380952380953</v>
      </c>
      <c r="Q48" s="16">
        <f t="shared" ref="Q48:S48" si="48">P48*1.16*50/1000</f>
        <v>1.0702380952380952</v>
      </c>
      <c r="R48" s="16">
        <f t="shared" si="15"/>
        <v>7.1428571428571432</v>
      </c>
      <c r="S48" s="16">
        <f t="shared" si="48"/>
        <v>0.4142857142857142</v>
      </c>
      <c r="T48" s="16">
        <f t="shared" si="29"/>
        <v>45.386904761904766</v>
      </c>
      <c r="U48" s="16">
        <f t="shared" si="30"/>
        <v>2.6324404761904758</v>
      </c>
      <c r="V48" s="16">
        <f t="shared" si="16"/>
        <v>1768.9999999999998</v>
      </c>
    </row>
    <row r="49" spans="1:22" x14ac:dyDescent="0.3">
      <c r="A49" s="1">
        <v>45659</v>
      </c>
      <c r="B49">
        <v>4969</v>
      </c>
      <c r="C49">
        <v>41822</v>
      </c>
      <c r="D49">
        <v>34174</v>
      </c>
      <c r="E49">
        <v>3871</v>
      </c>
      <c r="F49">
        <f t="shared" ref="F49" si="49">(B49-B48)*100</f>
        <v>3700</v>
      </c>
      <c r="G49">
        <f t="shared" ref="G49" si="50">(C49-C48)*100</f>
        <v>11300</v>
      </c>
      <c r="H49">
        <f t="shared" ref="H49" si="51">(D49-D48)*100</f>
        <v>14600</v>
      </c>
      <c r="I49">
        <f t="shared" ref="I49" si="52">(E49-E48)*100</f>
        <v>5000</v>
      </c>
      <c r="J49">
        <f t="shared" ref="J49" si="53">A49-A48</f>
        <v>31</v>
      </c>
      <c r="K49">
        <f t="shared" ref="K49" si="54">J49*24</f>
        <v>744</v>
      </c>
      <c r="L49" s="15">
        <f t="shared" ref="L49" si="55">F49/K49</f>
        <v>4.9731182795698921</v>
      </c>
      <c r="M49" s="15">
        <f t="shared" ref="M49" si="56">L49*1.16*50/1000</f>
        <v>0.28844086021505372</v>
      </c>
      <c r="N49" s="15">
        <f t="shared" ref="N49" si="57">G49/K49</f>
        <v>15.188172043010752</v>
      </c>
      <c r="O49" s="15">
        <f t="shared" ref="O49" si="58">N49*1.16*50/1000</f>
        <v>0.88091397849462361</v>
      </c>
      <c r="P49" s="15">
        <f t="shared" ref="P49" si="59">H49/K49</f>
        <v>19.623655913978496</v>
      </c>
      <c r="Q49" s="15">
        <f t="shared" ref="Q49" si="60">P49*1.16*50/1000</f>
        <v>1.1381720430107525</v>
      </c>
      <c r="R49" s="15">
        <f t="shared" ref="R49" si="61">I49/K49</f>
        <v>6.720430107526882</v>
      </c>
      <c r="S49" s="15">
        <f t="shared" ref="S49" si="62">R49*1.16*50/1000</f>
        <v>0.38978494623655918</v>
      </c>
      <c r="T49" s="15">
        <f t="shared" ref="T49" si="63">L49+N49+P49+R49</f>
        <v>46.505376344086017</v>
      </c>
      <c r="U49" s="15">
        <f t="shared" ref="U49" si="64">M49+O49+Q49+S49</f>
        <v>2.6973118279569888</v>
      </c>
      <c r="V49" s="15">
        <f t="shared" si="16"/>
        <v>2006.7999999999997</v>
      </c>
    </row>
    <row r="50" spans="1:22" x14ac:dyDescent="0.3">
      <c r="A50" s="24"/>
      <c r="B50" s="25"/>
      <c r="C50" s="25"/>
      <c r="D50" s="31" t="s">
        <v>32</v>
      </c>
      <c r="V50" t="s">
        <v>19</v>
      </c>
    </row>
    <row r="51" spans="1:22" x14ac:dyDescent="0.3">
      <c r="A51" s="27" t="s">
        <v>20</v>
      </c>
      <c r="D51">
        <f>SUM(F4:I15)</f>
        <v>429800</v>
      </c>
      <c r="J51" s="15"/>
      <c r="V51" s="32">
        <f>SUM(V4:V15)</f>
        <v>24713.8</v>
      </c>
    </row>
    <row r="52" spans="1:22" x14ac:dyDescent="0.3">
      <c r="A52" s="27" t="s">
        <v>20</v>
      </c>
      <c r="D52">
        <f>SUM(F16:F27)+SUM(G16:G27)+SUM(H16:H27)+SUM(I16:I27)</f>
        <v>422900</v>
      </c>
      <c r="V52" s="32">
        <f>SUM(V16:V27)</f>
        <v>24528.199999999997</v>
      </c>
    </row>
    <row r="53" spans="1:22" x14ac:dyDescent="0.3">
      <c r="A53" s="27" t="s">
        <v>21</v>
      </c>
      <c r="D53">
        <f>SUM(F28:F38)+SUM(G28:I38)</f>
        <v>423900</v>
      </c>
      <c r="V53" s="32">
        <f>SUM(V27:V37)</f>
        <v>24934.199999999997</v>
      </c>
    </row>
    <row r="54" spans="1:22" x14ac:dyDescent="0.3">
      <c r="A54" s="29" t="s">
        <v>22</v>
      </c>
      <c r="B54" s="6"/>
      <c r="C54" s="6"/>
      <c r="D54" s="6">
        <f>SUM(F39:I49)</f>
        <v>393200</v>
      </c>
      <c r="J54" s="15"/>
      <c r="V54" s="32">
        <f>SUM(V39:V49)</f>
        <v>22805.599999999999</v>
      </c>
    </row>
  </sheetData>
  <mergeCells count="7">
    <mergeCell ref="V2:W2"/>
    <mergeCell ref="R2:S2"/>
    <mergeCell ref="T2:U2"/>
    <mergeCell ref="B1:M1"/>
    <mergeCell ref="L2:M2"/>
    <mergeCell ref="N2:O2"/>
    <mergeCell ref="P2:Q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2881F-E33E-4758-945C-390FBE3317FE}">
  <dimension ref="A1:K54"/>
  <sheetViews>
    <sheetView topLeftCell="A31" workbookViewId="0">
      <selection activeCell="D51" sqref="D51"/>
    </sheetView>
  </sheetViews>
  <sheetFormatPr baseColWidth="10" defaultRowHeight="14.4" x14ac:dyDescent="0.3"/>
  <cols>
    <col min="2" max="2" width="11.33203125" customWidth="1"/>
    <col min="3" max="3" width="20.88671875" customWidth="1"/>
    <col min="6" max="6" width="20.44140625" customWidth="1"/>
    <col min="7" max="7" width="19.109375" customWidth="1"/>
    <col min="8" max="8" width="15.6640625" customWidth="1"/>
  </cols>
  <sheetData>
    <row r="1" spans="1:11" x14ac:dyDescent="0.3">
      <c r="B1" s="36" t="s">
        <v>10</v>
      </c>
      <c r="C1" s="36"/>
      <c r="D1" s="36"/>
      <c r="E1" s="36"/>
      <c r="F1" s="36"/>
      <c r="G1" s="36"/>
      <c r="H1" s="37" t="s">
        <v>12</v>
      </c>
      <c r="I1" s="37"/>
      <c r="J1" s="34"/>
    </row>
    <row r="2" spans="1:11" ht="43.8" customHeight="1" x14ac:dyDescent="0.3">
      <c r="A2" s="2" t="s">
        <v>0</v>
      </c>
      <c r="B2" s="3" t="s">
        <v>2</v>
      </c>
      <c r="C2" s="3" t="s">
        <v>1</v>
      </c>
      <c r="D2" s="3" t="s">
        <v>4</v>
      </c>
      <c r="E2" s="3" t="s">
        <v>5</v>
      </c>
      <c r="F2" s="3" t="s">
        <v>7</v>
      </c>
      <c r="G2" s="3" t="s">
        <v>8</v>
      </c>
      <c r="H2" s="3" t="s">
        <v>3</v>
      </c>
      <c r="I2" s="3" t="s">
        <v>11</v>
      </c>
      <c r="J2" s="3" t="s">
        <v>30</v>
      </c>
    </row>
    <row r="3" spans="1:11" x14ac:dyDescent="0.3">
      <c r="A3" s="8">
        <v>44228</v>
      </c>
      <c r="B3" s="9">
        <v>68021</v>
      </c>
      <c r="C3" s="9"/>
      <c r="D3" s="9"/>
      <c r="E3" s="9"/>
      <c r="F3" s="16"/>
      <c r="G3" s="16"/>
      <c r="H3" s="9"/>
      <c r="I3" s="9"/>
      <c r="J3" s="16">
        <f>E3*G3</f>
        <v>0</v>
      </c>
    </row>
    <row r="4" spans="1:11" x14ac:dyDescent="0.3">
      <c r="A4" s="1">
        <v>44256</v>
      </c>
      <c r="B4">
        <v>68310</v>
      </c>
      <c r="C4">
        <f t="shared" ref="C4:C15" si="0">B4-B3</f>
        <v>289</v>
      </c>
      <c r="D4">
        <f t="shared" ref="D4:D15" si="1">A4-A3</f>
        <v>28</v>
      </c>
      <c r="E4">
        <f t="shared" ref="E4:E15" si="2">D4*24</f>
        <v>672</v>
      </c>
      <c r="F4" s="15">
        <f t="shared" ref="F4:F15" si="3">(C4/E4)*1000</f>
        <v>430.05952380952385</v>
      </c>
      <c r="G4" s="15">
        <f t="shared" ref="G4:G15" si="4">F4*50*1.16*0.001</f>
        <v>24.94345238095238</v>
      </c>
      <c r="J4" s="15">
        <f t="shared" ref="J4:J49" si="5">E4*G4</f>
        <v>16762</v>
      </c>
      <c r="K4" s="21"/>
    </row>
    <row r="5" spans="1:11" x14ac:dyDescent="0.3">
      <c r="A5" s="8">
        <v>44284</v>
      </c>
      <c r="B5" s="9">
        <v>68555</v>
      </c>
      <c r="C5" s="9">
        <f t="shared" si="0"/>
        <v>245</v>
      </c>
      <c r="D5" s="9">
        <f t="shared" si="1"/>
        <v>28</v>
      </c>
      <c r="E5" s="9">
        <f t="shared" si="2"/>
        <v>672</v>
      </c>
      <c r="F5" s="16">
        <f t="shared" si="3"/>
        <v>364.58333333333331</v>
      </c>
      <c r="G5" s="16">
        <f t="shared" si="4"/>
        <v>21.145833333333329</v>
      </c>
      <c r="H5" s="9"/>
      <c r="I5" s="9"/>
      <c r="J5" s="16">
        <f t="shared" si="5"/>
        <v>14209.999999999996</v>
      </c>
    </row>
    <row r="6" spans="1:11" x14ac:dyDescent="0.3">
      <c r="A6" s="1">
        <v>44319</v>
      </c>
      <c r="B6">
        <v>68849</v>
      </c>
      <c r="C6">
        <f t="shared" si="0"/>
        <v>294</v>
      </c>
      <c r="D6">
        <f t="shared" si="1"/>
        <v>35</v>
      </c>
      <c r="E6">
        <f t="shared" si="2"/>
        <v>840</v>
      </c>
      <c r="F6" s="15">
        <f t="shared" si="3"/>
        <v>350</v>
      </c>
      <c r="G6" s="15">
        <f t="shared" si="4"/>
        <v>20.3</v>
      </c>
      <c r="J6" s="15">
        <f t="shared" si="5"/>
        <v>17052</v>
      </c>
      <c r="K6" s="21"/>
    </row>
    <row r="7" spans="1:11" x14ac:dyDescent="0.3">
      <c r="A7" s="8">
        <v>44347</v>
      </c>
      <c r="B7" s="9">
        <v>69082</v>
      </c>
      <c r="C7" s="9">
        <f t="shared" si="0"/>
        <v>233</v>
      </c>
      <c r="D7" s="9">
        <f t="shared" si="1"/>
        <v>28</v>
      </c>
      <c r="E7" s="9">
        <f t="shared" si="2"/>
        <v>672</v>
      </c>
      <c r="F7" s="16">
        <f t="shared" si="3"/>
        <v>346.72619047619048</v>
      </c>
      <c r="G7" s="16">
        <f t="shared" si="4"/>
        <v>20.110119047619047</v>
      </c>
      <c r="H7" s="9"/>
      <c r="I7" s="9"/>
      <c r="J7" s="16">
        <f t="shared" si="5"/>
        <v>13514</v>
      </c>
    </row>
    <row r="8" spans="1:11" x14ac:dyDescent="0.3">
      <c r="A8" s="1">
        <v>44382</v>
      </c>
      <c r="B8">
        <v>69404</v>
      </c>
      <c r="C8">
        <f t="shared" si="0"/>
        <v>322</v>
      </c>
      <c r="D8">
        <f t="shared" si="1"/>
        <v>35</v>
      </c>
      <c r="E8">
        <f t="shared" si="2"/>
        <v>840</v>
      </c>
      <c r="F8" s="15">
        <f t="shared" si="3"/>
        <v>383.33333333333337</v>
      </c>
      <c r="G8" s="15">
        <f t="shared" si="4"/>
        <v>22.233333333333334</v>
      </c>
      <c r="J8" s="15">
        <f t="shared" si="5"/>
        <v>18676</v>
      </c>
      <c r="K8" s="21"/>
    </row>
    <row r="9" spans="1:11" x14ac:dyDescent="0.3">
      <c r="A9" s="8">
        <v>44410</v>
      </c>
      <c r="B9" s="9">
        <v>69604</v>
      </c>
      <c r="C9" s="9">
        <f t="shared" si="0"/>
        <v>200</v>
      </c>
      <c r="D9" s="9">
        <f t="shared" si="1"/>
        <v>28</v>
      </c>
      <c r="E9" s="9">
        <f t="shared" si="2"/>
        <v>672</v>
      </c>
      <c r="F9" s="16">
        <f t="shared" si="3"/>
        <v>297.61904761904759</v>
      </c>
      <c r="G9" s="16">
        <f t="shared" si="4"/>
        <v>17.261904761904759</v>
      </c>
      <c r="H9" s="9"/>
      <c r="I9" s="9"/>
      <c r="J9" s="16">
        <f t="shared" si="5"/>
        <v>11599.999999999998</v>
      </c>
    </row>
    <row r="10" spans="1:11" x14ac:dyDescent="0.3">
      <c r="A10" s="1">
        <v>44438</v>
      </c>
      <c r="B10">
        <v>69838</v>
      </c>
      <c r="C10">
        <f t="shared" si="0"/>
        <v>234</v>
      </c>
      <c r="D10">
        <f t="shared" si="1"/>
        <v>28</v>
      </c>
      <c r="E10">
        <f t="shared" si="2"/>
        <v>672</v>
      </c>
      <c r="F10" s="15">
        <f t="shared" si="3"/>
        <v>348.21428571428572</v>
      </c>
      <c r="G10" s="15">
        <f t="shared" si="4"/>
        <v>20.196428571428569</v>
      </c>
      <c r="J10" s="15">
        <f t="shared" si="5"/>
        <v>13571.999999999998</v>
      </c>
      <c r="K10" s="21"/>
    </row>
    <row r="11" spans="1:11" x14ac:dyDescent="0.3">
      <c r="A11" s="8">
        <v>44473</v>
      </c>
      <c r="B11" s="9">
        <v>70126</v>
      </c>
      <c r="C11" s="9">
        <f t="shared" si="0"/>
        <v>288</v>
      </c>
      <c r="D11" s="9">
        <f t="shared" si="1"/>
        <v>35</v>
      </c>
      <c r="E11" s="9">
        <f t="shared" si="2"/>
        <v>840</v>
      </c>
      <c r="F11" s="16">
        <f t="shared" si="3"/>
        <v>342.85714285714283</v>
      </c>
      <c r="G11" s="16">
        <f t="shared" si="4"/>
        <v>19.885714285714283</v>
      </c>
      <c r="H11" s="9"/>
      <c r="I11" s="9"/>
      <c r="J11" s="16">
        <f t="shared" si="5"/>
        <v>16703.999999999996</v>
      </c>
    </row>
    <row r="12" spans="1:11" x14ac:dyDescent="0.3">
      <c r="A12" s="1">
        <v>44504</v>
      </c>
      <c r="B12">
        <v>70404</v>
      </c>
      <c r="C12">
        <f t="shared" si="0"/>
        <v>278</v>
      </c>
      <c r="D12">
        <f t="shared" si="1"/>
        <v>31</v>
      </c>
      <c r="E12">
        <f t="shared" si="2"/>
        <v>744</v>
      </c>
      <c r="F12" s="15">
        <f t="shared" si="3"/>
        <v>373.65591397849465</v>
      </c>
      <c r="G12" s="15">
        <f t="shared" si="4"/>
        <v>21.672043010752688</v>
      </c>
      <c r="J12" s="15">
        <f t="shared" si="5"/>
        <v>16124</v>
      </c>
      <c r="K12" s="21"/>
    </row>
    <row r="13" spans="1:11" x14ac:dyDescent="0.3">
      <c r="A13" s="8">
        <v>44528</v>
      </c>
      <c r="B13" s="9">
        <v>70608</v>
      </c>
      <c r="C13" s="9">
        <f t="shared" si="0"/>
        <v>204</v>
      </c>
      <c r="D13" s="9">
        <f t="shared" si="1"/>
        <v>24</v>
      </c>
      <c r="E13" s="9">
        <f t="shared" si="2"/>
        <v>576</v>
      </c>
      <c r="F13" s="16">
        <f t="shared" si="3"/>
        <v>354.16666666666669</v>
      </c>
      <c r="G13" s="16">
        <f t="shared" si="4"/>
        <v>20.541666666666668</v>
      </c>
      <c r="H13" s="9"/>
      <c r="I13" s="9"/>
      <c r="J13" s="16">
        <f t="shared" si="5"/>
        <v>11832</v>
      </c>
    </row>
    <row r="14" spans="1:11" x14ac:dyDescent="0.3">
      <c r="A14" s="1">
        <v>44564</v>
      </c>
      <c r="B14">
        <v>70925</v>
      </c>
      <c r="C14">
        <f t="shared" si="0"/>
        <v>317</v>
      </c>
      <c r="D14">
        <f t="shared" si="1"/>
        <v>36</v>
      </c>
      <c r="E14">
        <f t="shared" si="2"/>
        <v>864</v>
      </c>
      <c r="F14" s="15">
        <f t="shared" si="3"/>
        <v>366.89814814814815</v>
      </c>
      <c r="G14" s="15">
        <f t="shared" si="4"/>
        <v>21.280092592592592</v>
      </c>
      <c r="J14" s="15">
        <f t="shared" si="5"/>
        <v>18386</v>
      </c>
      <c r="K14" s="21"/>
    </row>
    <row r="15" spans="1:11" x14ac:dyDescent="0.3">
      <c r="A15" s="8">
        <v>44591</v>
      </c>
      <c r="B15" s="9">
        <v>71195</v>
      </c>
      <c r="C15" s="9">
        <f t="shared" si="0"/>
        <v>270</v>
      </c>
      <c r="D15" s="9">
        <f t="shared" si="1"/>
        <v>27</v>
      </c>
      <c r="E15" s="9">
        <f t="shared" si="2"/>
        <v>648</v>
      </c>
      <c r="F15" s="16">
        <f t="shared" si="3"/>
        <v>416.66666666666669</v>
      </c>
      <c r="G15" s="16">
        <f t="shared" si="4"/>
        <v>24.166666666666668</v>
      </c>
      <c r="H15" s="9">
        <v>56157983</v>
      </c>
      <c r="I15" s="9"/>
      <c r="J15" s="16">
        <f t="shared" si="5"/>
        <v>15660</v>
      </c>
    </row>
    <row r="16" spans="1:11" x14ac:dyDescent="0.3">
      <c r="A16" s="1">
        <v>44620</v>
      </c>
      <c r="B16">
        <v>71462</v>
      </c>
      <c r="C16">
        <f t="shared" ref="C16:C26" si="6">B16-B15</f>
        <v>267</v>
      </c>
      <c r="D16">
        <f t="shared" ref="D16:D26" si="7">A16-A15</f>
        <v>29</v>
      </c>
      <c r="E16">
        <f>D16*24</f>
        <v>696</v>
      </c>
      <c r="F16" s="15">
        <f t="shared" ref="F16:F26" si="8">(C16/E16)*1000</f>
        <v>383.62068965517244</v>
      </c>
      <c r="G16" s="15">
        <f>F16*50*1.16*0.001</f>
        <v>22.25</v>
      </c>
      <c r="H16">
        <v>56897031</v>
      </c>
      <c r="I16">
        <f>H16-H15</f>
        <v>739048</v>
      </c>
      <c r="J16" s="15">
        <f t="shared" si="5"/>
        <v>15486</v>
      </c>
      <c r="K16" s="21"/>
    </row>
    <row r="17" spans="1:11" x14ac:dyDescent="0.3">
      <c r="A17" s="8">
        <v>44648</v>
      </c>
      <c r="B17" s="9">
        <v>71721</v>
      </c>
      <c r="C17" s="9">
        <f t="shared" si="6"/>
        <v>259</v>
      </c>
      <c r="D17" s="9">
        <f t="shared" si="7"/>
        <v>28</v>
      </c>
      <c r="E17" s="9">
        <f t="shared" ref="E17:E25" si="9">D17*24</f>
        <v>672</v>
      </c>
      <c r="F17" s="16">
        <f t="shared" si="8"/>
        <v>385.41666666666669</v>
      </c>
      <c r="G17" s="16">
        <f t="shared" ref="G17:G25" si="10">F17*50*1.16*0.001</f>
        <v>22.354166666666668</v>
      </c>
      <c r="H17" s="9">
        <v>57543066</v>
      </c>
      <c r="I17" s="9">
        <f t="shared" ref="I17:I25" si="11">H17-H16</f>
        <v>646035</v>
      </c>
      <c r="J17" s="16">
        <f t="shared" si="5"/>
        <v>15022</v>
      </c>
      <c r="K17" s="21"/>
    </row>
    <row r="18" spans="1:11" x14ac:dyDescent="0.3">
      <c r="A18" s="1">
        <v>44683</v>
      </c>
      <c r="B18">
        <v>72029</v>
      </c>
      <c r="C18">
        <f t="shared" si="6"/>
        <v>308</v>
      </c>
      <c r="D18">
        <f t="shared" si="7"/>
        <v>35</v>
      </c>
      <c r="E18">
        <f t="shared" si="9"/>
        <v>840</v>
      </c>
      <c r="F18" s="15">
        <f t="shared" si="8"/>
        <v>366.66666666666663</v>
      </c>
      <c r="G18" s="15">
        <f t="shared" si="10"/>
        <v>21.266666666666666</v>
      </c>
      <c r="H18">
        <v>58219750</v>
      </c>
      <c r="I18">
        <f t="shared" si="11"/>
        <v>676684</v>
      </c>
      <c r="J18" s="15">
        <f t="shared" si="5"/>
        <v>17864</v>
      </c>
      <c r="K18" s="21"/>
    </row>
    <row r="19" spans="1:11" x14ac:dyDescent="0.3">
      <c r="A19" s="8">
        <v>44711</v>
      </c>
      <c r="B19" s="9">
        <v>72255</v>
      </c>
      <c r="C19" s="9">
        <f t="shared" si="6"/>
        <v>226</v>
      </c>
      <c r="D19" s="9">
        <f t="shared" si="7"/>
        <v>28</v>
      </c>
      <c r="E19" s="9">
        <f t="shared" si="9"/>
        <v>672</v>
      </c>
      <c r="F19" s="16">
        <f t="shared" si="8"/>
        <v>336.30952380952385</v>
      </c>
      <c r="G19" s="16">
        <f t="shared" si="10"/>
        <v>19.505952380952383</v>
      </c>
      <c r="H19" s="9">
        <v>58550500</v>
      </c>
      <c r="I19" s="9">
        <f t="shared" si="11"/>
        <v>330750</v>
      </c>
      <c r="J19" s="16">
        <f t="shared" si="5"/>
        <v>13108.000000000002</v>
      </c>
      <c r="K19" s="21"/>
    </row>
    <row r="20" spans="1:11" x14ac:dyDescent="0.3">
      <c r="A20" s="1">
        <v>44739</v>
      </c>
      <c r="B20">
        <v>72380</v>
      </c>
      <c r="C20">
        <f t="shared" si="6"/>
        <v>125</v>
      </c>
      <c r="D20">
        <f t="shared" si="7"/>
        <v>28</v>
      </c>
      <c r="E20">
        <f t="shared" si="9"/>
        <v>672</v>
      </c>
      <c r="F20" s="15">
        <f t="shared" si="8"/>
        <v>186.01190476190476</v>
      </c>
      <c r="G20" s="15">
        <f t="shared" si="10"/>
        <v>10.788690476190476</v>
      </c>
      <c r="H20">
        <v>58778561</v>
      </c>
      <c r="I20">
        <f t="shared" si="11"/>
        <v>228061</v>
      </c>
      <c r="J20" s="15">
        <f t="shared" si="5"/>
        <v>7250</v>
      </c>
      <c r="K20" s="21"/>
    </row>
    <row r="21" spans="1:11" x14ac:dyDescent="0.3">
      <c r="A21" s="8">
        <v>44774</v>
      </c>
      <c r="B21" s="9">
        <v>72580</v>
      </c>
      <c r="C21" s="9">
        <f t="shared" si="6"/>
        <v>200</v>
      </c>
      <c r="D21" s="9">
        <f t="shared" si="7"/>
        <v>35</v>
      </c>
      <c r="E21" s="9">
        <f t="shared" si="9"/>
        <v>840</v>
      </c>
      <c r="F21" s="16">
        <f t="shared" si="8"/>
        <v>238.09523809523807</v>
      </c>
      <c r="G21" s="16">
        <f t="shared" si="10"/>
        <v>13.80952380952381</v>
      </c>
      <c r="H21" s="9">
        <v>59019065</v>
      </c>
      <c r="I21" s="9">
        <f t="shared" si="11"/>
        <v>240504</v>
      </c>
      <c r="J21" s="16">
        <f t="shared" si="5"/>
        <v>11600</v>
      </c>
      <c r="K21" s="21"/>
    </row>
    <row r="22" spans="1:11" x14ac:dyDescent="0.3">
      <c r="A22" s="1">
        <v>44802</v>
      </c>
      <c r="B22">
        <v>72752</v>
      </c>
      <c r="C22">
        <f t="shared" si="6"/>
        <v>172</v>
      </c>
      <c r="D22">
        <f t="shared" si="7"/>
        <v>28</v>
      </c>
      <c r="E22">
        <f t="shared" si="9"/>
        <v>672</v>
      </c>
      <c r="F22" s="15">
        <f t="shared" si="8"/>
        <v>255.95238095238093</v>
      </c>
      <c r="G22" s="15">
        <f t="shared" si="10"/>
        <v>14.845238095238091</v>
      </c>
      <c r="H22">
        <v>59179511</v>
      </c>
      <c r="I22">
        <f t="shared" si="11"/>
        <v>160446</v>
      </c>
      <c r="J22" s="15">
        <f t="shared" si="5"/>
        <v>9975.9999999999982</v>
      </c>
      <c r="K22" s="21"/>
    </row>
    <row r="23" spans="1:11" x14ac:dyDescent="0.3">
      <c r="A23" s="8">
        <v>44837</v>
      </c>
      <c r="B23" s="9">
        <v>73186</v>
      </c>
      <c r="C23" s="9">
        <f t="shared" si="6"/>
        <v>434</v>
      </c>
      <c r="D23" s="9">
        <f t="shared" si="7"/>
        <v>35</v>
      </c>
      <c r="E23" s="9">
        <f t="shared" si="9"/>
        <v>840</v>
      </c>
      <c r="F23" s="16">
        <f t="shared" si="8"/>
        <v>516.66666666666674</v>
      </c>
      <c r="G23" s="16">
        <f t="shared" si="10"/>
        <v>29.966666666666669</v>
      </c>
      <c r="H23" s="9">
        <v>59501521</v>
      </c>
      <c r="I23" s="9">
        <f t="shared" si="11"/>
        <v>322010</v>
      </c>
      <c r="J23" s="16">
        <f t="shared" si="5"/>
        <v>25172</v>
      </c>
      <c r="K23" s="21"/>
    </row>
    <row r="24" spans="1:11" x14ac:dyDescent="0.3">
      <c r="A24" s="1">
        <v>44865</v>
      </c>
      <c r="B24">
        <v>73398</v>
      </c>
      <c r="C24">
        <f t="shared" si="6"/>
        <v>212</v>
      </c>
      <c r="D24">
        <f t="shared" si="7"/>
        <v>28</v>
      </c>
      <c r="E24">
        <f t="shared" si="9"/>
        <v>672</v>
      </c>
      <c r="F24" s="15">
        <f t="shared" si="8"/>
        <v>315.47619047619048</v>
      </c>
      <c r="G24" s="15">
        <f t="shared" si="10"/>
        <v>18.297619047619047</v>
      </c>
      <c r="H24">
        <v>59838956</v>
      </c>
      <c r="I24">
        <f t="shared" si="11"/>
        <v>337435</v>
      </c>
      <c r="J24" s="15">
        <f t="shared" si="5"/>
        <v>12296</v>
      </c>
      <c r="K24" s="21"/>
    </row>
    <row r="25" spans="1:11" x14ac:dyDescent="0.3">
      <c r="A25" s="8">
        <v>44893</v>
      </c>
      <c r="B25" s="9">
        <v>73626</v>
      </c>
      <c r="C25" s="9">
        <f t="shared" si="6"/>
        <v>228</v>
      </c>
      <c r="D25" s="9">
        <f t="shared" si="7"/>
        <v>28</v>
      </c>
      <c r="E25" s="9">
        <f t="shared" si="9"/>
        <v>672</v>
      </c>
      <c r="F25" s="16">
        <f t="shared" si="8"/>
        <v>339.28571428571428</v>
      </c>
      <c r="G25" s="16">
        <f t="shared" si="10"/>
        <v>19.678571428571427</v>
      </c>
      <c r="H25" s="9">
        <v>60305293</v>
      </c>
      <c r="I25" s="9">
        <f t="shared" si="11"/>
        <v>466337</v>
      </c>
      <c r="J25" s="16">
        <f t="shared" si="5"/>
        <v>13223.999999999998</v>
      </c>
      <c r="K25" s="21"/>
    </row>
    <row r="26" spans="1:11" x14ac:dyDescent="0.3">
      <c r="A26" s="1">
        <v>44928</v>
      </c>
      <c r="B26">
        <v>73897</v>
      </c>
      <c r="C26">
        <f t="shared" si="6"/>
        <v>271</v>
      </c>
      <c r="D26">
        <f t="shared" si="7"/>
        <v>35</v>
      </c>
      <c r="E26">
        <f>D26*24</f>
        <v>840</v>
      </c>
      <c r="F26" s="15">
        <f t="shared" si="8"/>
        <v>322.61904761904765</v>
      </c>
      <c r="G26" s="15">
        <f>F26*50*1.16*0.001</f>
        <v>18.711904761904758</v>
      </c>
      <c r="H26">
        <v>61393133</v>
      </c>
      <c r="I26">
        <f>H26-H25</f>
        <v>1087840</v>
      </c>
      <c r="J26" s="15">
        <f t="shared" si="5"/>
        <v>15717.999999999996</v>
      </c>
      <c r="K26" s="21"/>
    </row>
    <row r="27" spans="1:11" x14ac:dyDescent="0.3">
      <c r="A27" s="8">
        <v>44956</v>
      </c>
      <c r="B27" s="9">
        <v>74131</v>
      </c>
      <c r="C27" s="9">
        <f t="shared" ref="C27" si="12">B27-B26</f>
        <v>234</v>
      </c>
      <c r="D27" s="9">
        <f t="shared" ref="D27" si="13">A27-A26</f>
        <v>28</v>
      </c>
      <c r="E27" s="9">
        <f>D27*24</f>
        <v>672</v>
      </c>
      <c r="F27" s="16">
        <f t="shared" ref="F27" si="14">(C27/E27)*1000</f>
        <v>348.21428571428572</v>
      </c>
      <c r="G27" s="16">
        <f>F27*50*1.16*0.001</f>
        <v>20.196428571428569</v>
      </c>
      <c r="H27" s="9">
        <v>62196334</v>
      </c>
      <c r="I27" s="9">
        <f>H27-H26</f>
        <v>803201</v>
      </c>
      <c r="J27" s="16">
        <f t="shared" si="5"/>
        <v>13571.999999999998</v>
      </c>
      <c r="K27" s="21"/>
    </row>
    <row r="28" spans="1:11" x14ac:dyDescent="0.3">
      <c r="A28" s="1">
        <v>44984</v>
      </c>
      <c r="B28">
        <v>74351</v>
      </c>
      <c r="C28">
        <f t="shared" ref="C28:C48" si="15">B28-B27</f>
        <v>220</v>
      </c>
      <c r="D28">
        <f t="shared" ref="D28:D48" si="16">A28-A27</f>
        <v>28</v>
      </c>
      <c r="E28">
        <f>D28*24</f>
        <v>672</v>
      </c>
      <c r="F28" s="15">
        <f t="shared" ref="F28:F48" si="17">(C28/E28)*1000</f>
        <v>327.38095238095241</v>
      </c>
      <c r="G28" s="15">
        <f>F28*50*1.16*0.001</f>
        <v>18.988095238095237</v>
      </c>
      <c r="H28">
        <v>62961604</v>
      </c>
      <c r="I28">
        <f>H28-H27</f>
        <v>765270</v>
      </c>
      <c r="J28" s="15">
        <f t="shared" si="5"/>
        <v>12760</v>
      </c>
      <c r="K28" s="21"/>
    </row>
    <row r="29" spans="1:11" x14ac:dyDescent="0.3">
      <c r="A29" s="8">
        <v>45019</v>
      </c>
      <c r="B29" s="9">
        <v>74637</v>
      </c>
      <c r="C29" s="9">
        <f t="shared" si="15"/>
        <v>286</v>
      </c>
      <c r="D29" s="9">
        <f t="shared" si="16"/>
        <v>35</v>
      </c>
      <c r="E29" s="9">
        <f t="shared" ref="E29:E48" si="18">D29*24</f>
        <v>840</v>
      </c>
      <c r="F29" s="16">
        <f t="shared" si="17"/>
        <v>340.47619047619048</v>
      </c>
      <c r="G29" s="16">
        <f t="shared" ref="G29:G48" si="19">F29*50*1.16*0.001</f>
        <v>19.747619047619047</v>
      </c>
      <c r="H29" s="9">
        <v>63813552</v>
      </c>
      <c r="I29" s="9">
        <f t="shared" ref="I29:I48" si="20">H29-H28</f>
        <v>851948</v>
      </c>
      <c r="J29" s="16">
        <f t="shared" si="5"/>
        <v>16588</v>
      </c>
      <c r="K29" s="21"/>
    </row>
    <row r="30" spans="1:11" x14ac:dyDescent="0.3">
      <c r="A30" s="1">
        <v>45048</v>
      </c>
      <c r="B30">
        <v>74638</v>
      </c>
      <c r="C30">
        <f t="shared" si="15"/>
        <v>1</v>
      </c>
      <c r="D30">
        <f t="shared" si="16"/>
        <v>29</v>
      </c>
      <c r="E30">
        <f t="shared" si="18"/>
        <v>696</v>
      </c>
      <c r="F30" s="15">
        <f t="shared" si="17"/>
        <v>1.4367816091954022</v>
      </c>
      <c r="G30" s="15">
        <f t="shared" si="19"/>
        <v>8.3333333333333329E-2</v>
      </c>
      <c r="H30">
        <v>64366053</v>
      </c>
      <c r="I30">
        <f t="shared" si="20"/>
        <v>552501</v>
      </c>
      <c r="J30" s="15">
        <f t="shared" si="5"/>
        <v>58</v>
      </c>
      <c r="K30" s="21"/>
    </row>
    <row r="31" spans="1:11" x14ac:dyDescent="0.3">
      <c r="A31" s="8">
        <v>45074</v>
      </c>
      <c r="B31" s="9">
        <v>75099</v>
      </c>
      <c r="C31" s="9">
        <f t="shared" si="15"/>
        <v>461</v>
      </c>
      <c r="D31" s="9">
        <f t="shared" si="16"/>
        <v>26</v>
      </c>
      <c r="E31" s="9">
        <f t="shared" si="18"/>
        <v>624</v>
      </c>
      <c r="F31" s="16">
        <f t="shared" si="17"/>
        <v>738.78205128205127</v>
      </c>
      <c r="G31" s="16">
        <f t="shared" si="19"/>
        <v>42.849358974358971</v>
      </c>
      <c r="H31" s="9">
        <v>64707261</v>
      </c>
      <c r="I31" s="9">
        <f t="shared" si="20"/>
        <v>341208</v>
      </c>
      <c r="J31" s="16">
        <f t="shared" si="5"/>
        <v>26737.999999999996</v>
      </c>
      <c r="K31" s="21"/>
    </row>
    <row r="32" spans="1:11" x14ac:dyDescent="0.3">
      <c r="A32" s="1">
        <v>45110</v>
      </c>
      <c r="B32">
        <v>75151</v>
      </c>
      <c r="C32">
        <f t="shared" si="15"/>
        <v>52</v>
      </c>
      <c r="D32">
        <f t="shared" si="16"/>
        <v>36</v>
      </c>
      <c r="E32">
        <f t="shared" si="18"/>
        <v>864</v>
      </c>
      <c r="F32" s="15">
        <f t="shared" si="17"/>
        <v>60.185185185185183</v>
      </c>
      <c r="G32" s="15">
        <f t="shared" si="19"/>
        <v>3.4907407407407405</v>
      </c>
      <c r="H32">
        <v>64930965</v>
      </c>
      <c r="I32">
        <f t="shared" si="20"/>
        <v>223704</v>
      </c>
      <c r="J32" s="15">
        <f t="shared" si="5"/>
        <v>3016</v>
      </c>
      <c r="K32" s="21"/>
    </row>
    <row r="33" spans="1:11" x14ac:dyDescent="0.3">
      <c r="A33" s="8">
        <v>45173</v>
      </c>
      <c r="B33" s="9">
        <v>75539</v>
      </c>
      <c r="C33" s="9">
        <f t="shared" si="15"/>
        <v>388</v>
      </c>
      <c r="D33" s="9">
        <f t="shared" si="16"/>
        <v>63</v>
      </c>
      <c r="E33" s="9">
        <f t="shared" si="18"/>
        <v>1512</v>
      </c>
      <c r="F33" s="16">
        <f t="shared" si="17"/>
        <v>256.61375661375661</v>
      </c>
      <c r="G33" s="16">
        <f t="shared" si="19"/>
        <v>14.883597883597883</v>
      </c>
      <c r="H33" s="9">
        <v>65353561</v>
      </c>
      <c r="I33" s="9">
        <f t="shared" si="20"/>
        <v>422596</v>
      </c>
      <c r="J33" s="16">
        <f t="shared" si="5"/>
        <v>22504</v>
      </c>
      <c r="K33" s="21"/>
    </row>
    <row r="34" spans="1:11" x14ac:dyDescent="0.3">
      <c r="A34" s="1">
        <v>45201</v>
      </c>
      <c r="B34">
        <v>75753</v>
      </c>
      <c r="C34">
        <f t="shared" si="15"/>
        <v>214</v>
      </c>
      <c r="D34">
        <f t="shared" si="16"/>
        <v>28</v>
      </c>
      <c r="E34">
        <f t="shared" si="18"/>
        <v>672</v>
      </c>
      <c r="F34" s="15">
        <f t="shared" si="17"/>
        <v>318.45238095238091</v>
      </c>
      <c r="G34" s="15">
        <f t="shared" si="19"/>
        <v>18.470238095238091</v>
      </c>
      <c r="H34">
        <v>65575556</v>
      </c>
      <c r="I34">
        <f t="shared" si="20"/>
        <v>221995</v>
      </c>
      <c r="J34" s="15">
        <f t="shared" si="5"/>
        <v>12411.999999999998</v>
      </c>
      <c r="K34" s="21"/>
    </row>
    <row r="35" spans="1:11" x14ac:dyDescent="0.3">
      <c r="A35" s="8">
        <v>45229</v>
      </c>
      <c r="B35" s="9">
        <v>76208</v>
      </c>
      <c r="C35" s="9">
        <f t="shared" si="15"/>
        <v>455</v>
      </c>
      <c r="D35" s="9">
        <f t="shared" si="16"/>
        <v>28</v>
      </c>
      <c r="E35" s="9">
        <f t="shared" si="18"/>
        <v>672</v>
      </c>
      <c r="F35" s="16">
        <f t="shared" si="17"/>
        <v>677.08333333333337</v>
      </c>
      <c r="G35" s="16">
        <f t="shared" si="19"/>
        <v>39.270833333333336</v>
      </c>
      <c r="H35" s="9">
        <v>65936650</v>
      </c>
      <c r="I35" s="9">
        <f t="shared" si="20"/>
        <v>361094</v>
      </c>
      <c r="J35" s="16">
        <f t="shared" si="5"/>
        <v>26390</v>
      </c>
      <c r="K35" s="21"/>
    </row>
    <row r="36" spans="1:11" x14ac:dyDescent="0.3">
      <c r="A36" s="1">
        <v>45264</v>
      </c>
      <c r="B36">
        <v>76476</v>
      </c>
      <c r="C36">
        <f t="shared" si="15"/>
        <v>268</v>
      </c>
      <c r="D36">
        <f t="shared" si="16"/>
        <v>35</v>
      </c>
      <c r="E36">
        <f t="shared" si="18"/>
        <v>840</v>
      </c>
      <c r="F36" s="15">
        <f t="shared" si="17"/>
        <v>319.04761904761904</v>
      </c>
      <c r="G36" s="15">
        <f t="shared" si="19"/>
        <v>18.504761904761907</v>
      </c>
      <c r="H36">
        <v>66696752</v>
      </c>
      <c r="I36">
        <f t="shared" si="20"/>
        <v>760102</v>
      </c>
      <c r="J36" s="15">
        <f t="shared" si="5"/>
        <v>15544.000000000002</v>
      </c>
      <c r="K36" s="21"/>
    </row>
    <row r="37" spans="1:11" x14ac:dyDescent="0.3">
      <c r="A37" s="8">
        <v>45293</v>
      </c>
      <c r="B37" s="9">
        <v>76694</v>
      </c>
      <c r="C37" s="9">
        <f t="shared" si="15"/>
        <v>218</v>
      </c>
      <c r="D37" s="9">
        <f t="shared" si="16"/>
        <v>29</v>
      </c>
      <c r="E37" s="9">
        <f t="shared" si="18"/>
        <v>696</v>
      </c>
      <c r="F37" s="16">
        <f t="shared" si="17"/>
        <v>313.21839080459768</v>
      </c>
      <c r="G37" s="16">
        <f t="shared" si="19"/>
        <v>18.166666666666664</v>
      </c>
      <c r="H37" s="9">
        <v>67526055</v>
      </c>
      <c r="I37" s="9">
        <f t="shared" si="20"/>
        <v>829303</v>
      </c>
      <c r="J37" s="16">
        <f t="shared" si="5"/>
        <v>12643.999999999998</v>
      </c>
      <c r="K37" s="21"/>
    </row>
    <row r="38" spans="1:11" x14ac:dyDescent="0.3">
      <c r="A38" s="1">
        <v>45320</v>
      </c>
      <c r="B38">
        <v>76896</v>
      </c>
      <c r="C38">
        <f t="shared" si="15"/>
        <v>202</v>
      </c>
      <c r="D38">
        <f t="shared" si="16"/>
        <v>27</v>
      </c>
      <c r="E38">
        <f t="shared" si="18"/>
        <v>648</v>
      </c>
      <c r="F38" s="15">
        <f t="shared" si="17"/>
        <v>311.72839506172841</v>
      </c>
      <c r="G38" s="15">
        <f t="shared" si="19"/>
        <v>18.080246913580247</v>
      </c>
      <c r="H38" s="10">
        <v>81266160</v>
      </c>
      <c r="I38" s="10">
        <f t="shared" si="20"/>
        <v>13740105</v>
      </c>
      <c r="J38" s="15">
        <f t="shared" si="5"/>
        <v>11716</v>
      </c>
      <c r="K38" s="21"/>
    </row>
    <row r="39" spans="1:11" x14ac:dyDescent="0.3">
      <c r="A39" s="8">
        <v>45348</v>
      </c>
      <c r="B39" s="9">
        <v>77097</v>
      </c>
      <c r="C39" s="9">
        <f t="shared" si="15"/>
        <v>201</v>
      </c>
      <c r="D39" s="9">
        <f t="shared" si="16"/>
        <v>28</v>
      </c>
      <c r="E39" s="9">
        <f t="shared" si="18"/>
        <v>672</v>
      </c>
      <c r="F39" s="16">
        <f t="shared" si="17"/>
        <v>299.10714285714283</v>
      </c>
      <c r="G39" s="16">
        <f t="shared" si="19"/>
        <v>17.348214285714285</v>
      </c>
      <c r="H39" s="10">
        <v>88737500</v>
      </c>
      <c r="I39" s="10">
        <f t="shared" si="20"/>
        <v>7471340</v>
      </c>
      <c r="J39" s="16">
        <f t="shared" si="5"/>
        <v>11658</v>
      </c>
      <c r="K39" s="21"/>
    </row>
    <row r="40" spans="1:11" x14ac:dyDescent="0.3">
      <c r="A40" s="1">
        <v>45384</v>
      </c>
      <c r="B40">
        <v>77328</v>
      </c>
      <c r="C40">
        <f t="shared" si="15"/>
        <v>231</v>
      </c>
      <c r="D40">
        <f t="shared" si="16"/>
        <v>36</v>
      </c>
      <c r="E40">
        <f t="shared" si="18"/>
        <v>864</v>
      </c>
      <c r="F40" s="15">
        <f t="shared" si="17"/>
        <v>267.36111111111109</v>
      </c>
      <c r="G40" s="15">
        <f t="shared" si="19"/>
        <v>15.506944444444441</v>
      </c>
      <c r="H40" s="10">
        <v>89530190</v>
      </c>
      <c r="I40" s="10">
        <f t="shared" si="20"/>
        <v>792690</v>
      </c>
      <c r="J40" s="15">
        <f t="shared" si="5"/>
        <v>13397.999999999996</v>
      </c>
      <c r="K40" s="21"/>
    </row>
    <row r="41" spans="1:11" x14ac:dyDescent="0.3">
      <c r="A41" s="8">
        <v>45412</v>
      </c>
      <c r="B41" s="9">
        <v>77503</v>
      </c>
      <c r="C41" s="9">
        <f t="shared" si="15"/>
        <v>175</v>
      </c>
      <c r="D41" s="9">
        <f t="shared" si="16"/>
        <v>28</v>
      </c>
      <c r="E41" s="9">
        <f t="shared" si="18"/>
        <v>672</v>
      </c>
      <c r="F41" s="16">
        <f t="shared" si="17"/>
        <v>260.41666666666669</v>
      </c>
      <c r="G41" s="16">
        <f t="shared" si="19"/>
        <v>15.104166666666666</v>
      </c>
      <c r="H41" s="10">
        <v>90000000</v>
      </c>
      <c r="I41" s="10">
        <f t="shared" si="20"/>
        <v>469810</v>
      </c>
      <c r="J41" s="16">
        <f t="shared" si="5"/>
        <v>10150</v>
      </c>
      <c r="K41" s="21"/>
    </row>
    <row r="42" spans="1:11" x14ac:dyDescent="0.3">
      <c r="A42" s="1">
        <v>45446</v>
      </c>
      <c r="B42">
        <v>77692</v>
      </c>
      <c r="C42">
        <f t="shared" si="15"/>
        <v>189</v>
      </c>
      <c r="D42">
        <f t="shared" si="16"/>
        <v>34</v>
      </c>
      <c r="E42">
        <f t="shared" si="18"/>
        <v>816</v>
      </c>
      <c r="F42" s="15">
        <f t="shared" si="17"/>
        <v>231.61764705882354</v>
      </c>
      <c r="G42" s="15">
        <f t="shared" si="19"/>
        <v>13.433823529411764</v>
      </c>
      <c r="H42" s="10">
        <v>97005010</v>
      </c>
      <c r="I42" s="10">
        <f t="shared" si="20"/>
        <v>7005010</v>
      </c>
      <c r="J42" s="15">
        <f t="shared" si="5"/>
        <v>10962</v>
      </c>
      <c r="K42" s="21"/>
    </row>
    <row r="43" spans="1:11" x14ac:dyDescent="0.3">
      <c r="A43" s="8">
        <v>45474</v>
      </c>
      <c r="B43" s="9">
        <v>77873</v>
      </c>
      <c r="C43" s="9">
        <f t="shared" si="15"/>
        <v>181</v>
      </c>
      <c r="D43" s="9">
        <f t="shared" si="16"/>
        <v>28</v>
      </c>
      <c r="E43" s="9">
        <f t="shared" si="18"/>
        <v>672</v>
      </c>
      <c r="F43" s="16">
        <f t="shared" si="17"/>
        <v>269.34523809523807</v>
      </c>
      <c r="G43" s="16">
        <f t="shared" si="19"/>
        <v>15.622023809523808</v>
      </c>
      <c r="H43" s="10"/>
      <c r="I43" s="10">
        <f t="shared" si="20"/>
        <v>-97005010</v>
      </c>
      <c r="J43" s="16">
        <f t="shared" si="5"/>
        <v>10498</v>
      </c>
    </row>
    <row r="44" spans="1:11" x14ac:dyDescent="0.3">
      <c r="A44" s="1">
        <v>45503</v>
      </c>
      <c r="B44">
        <v>78071</v>
      </c>
      <c r="C44">
        <f t="shared" si="15"/>
        <v>198</v>
      </c>
      <c r="D44">
        <f t="shared" si="16"/>
        <v>29</v>
      </c>
      <c r="E44">
        <f t="shared" si="18"/>
        <v>696</v>
      </c>
      <c r="F44" s="15">
        <f t="shared" si="17"/>
        <v>284.48275862068965</v>
      </c>
      <c r="G44" s="15">
        <f t="shared" si="19"/>
        <v>16.499999999999996</v>
      </c>
      <c r="H44" s="10"/>
      <c r="I44" s="10">
        <f t="shared" si="20"/>
        <v>0</v>
      </c>
      <c r="J44" s="15">
        <f t="shared" si="5"/>
        <v>11483.999999999998</v>
      </c>
    </row>
    <row r="45" spans="1:11" x14ac:dyDescent="0.3">
      <c r="A45" s="8">
        <v>45537</v>
      </c>
      <c r="B45" s="9">
        <v>78249</v>
      </c>
      <c r="C45" s="9">
        <f t="shared" si="15"/>
        <v>178</v>
      </c>
      <c r="D45" s="9">
        <f t="shared" si="16"/>
        <v>34</v>
      </c>
      <c r="E45" s="9">
        <f t="shared" si="18"/>
        <v>816</v>
      </c>
      <c r="F45" s="16">
        <f t="shared" si="17"/>
        <v>218.13725490196077</v>
      </c>
      <c r="G45" s="16">
        <f t="shared" si="19"/>
        <v>12.651960784313724</v>
      </c>
      <c r="H45" s="10"/>
      <c r="I45" s="10">
        <f t="shared" si="20"/>
        <v>0</v>
      </c>
      <c r="J45" s="16">
        <f t="shared" si="5"/>
        <v>10323.999999999998</v>
      </c>
    </row>
    <row r="46" spans="1:11" x14ac:dyDescent="0.3">
      <c r="A46" s="1">
        <v>45565</v>
      </c>
      <c r="B46">
        <v>78424</v>
      </c>
      <c r="C46">
        <f t="shared" si="15"/>
        <v>175</v>
      </c>
      <c r="D46">
        <f t="shared" si="16"/>
        <v>28</v>
      </c>
      <c r="E46">
        <f t="shared" si="18"/>
        <v>672</v>
      </c>
      <c r="F46" s="15">
        <f t="shared" si="17"/>
        <v>260.41666666666669</v>
      </c>
      <c r="G46" s="15">
        <f t="shared" si="19"/>
        <v>15.104166666666666</v>
      </c>
      <c r="H46" s="10"/>
      <c r="I46" s="10">
        <f t="shared" si="20"/>
        <v>0</v>
      </c>
      <c r="J46" s="15">
        <f t="shared" si="5"/>
        <v>10150</v>
      </c>
    </row>
    <row r="47" spans="1:11" x14ac:dyDescent="0.3">
      <c r="A47" s="8">
        <v>45600</v>
      </c>
      <c r="B47" s="9">
        <v>78660</v>
      </c>
      <c r="C47" s="9">
        <f t="shared" si="15"/>
        <v>236</v>
      </c>
      <c r="D47" s="9">
        <f t="shared" si="16"/>
        <v>35</v>
      </c>
      <c r="E47" s="9">
        <f t="shared" si="18"/>
        <v>840</v>
      </c>
      <c r="F47" s="16">
        <f t="shared" si="17"/>
        <v>280.95238095238096</v>
      </c>
      <c r="G47" s="16">
        <f t="shared" si="19"/>
        <v>16.295238095238094</v>
      </c>
      <c r="H47" s="10"/>
      <c r="I47" s="10">
        <f t="shared" si="20"/>
        <v>0</v>
      </c>
      <c r="J47" s="16">
        <f t="shared" si="5"/>
        <v>13688</v>
      </c>
    </row>
    <row r="48" spans="1:11" x14ac:dyDescent="0.3">
      <c r="A48" s="1">
        <v>45628</v>
      </c>
      <c r="B48">
        <v>78862</v>
      </c>
      <c r="C48">
        <f t="shared" si="15"/>
        <v>202</v>
      </c>
      <c r="D48">
        <f t="shared" si="16"/>
        <v>28</v>
      </c>
      <c r="E48">
        <f t="shared" si="18"/>
        <v>672</v>
      </c>
      <c r="F48" s="15">
        <f t="shared" si="17"/>
        <v>300.59523809523807</v>
      </c>
      <c r="G48" s="15">
        <f t="shared" si="19"/>
        <v>17.43452380952381</v>
      </c>
      <c r="H48" s="10"/>
      <c r="I48" s="10">
        <f t="shared" si="20"/>
        <v>0</v>
      </c>
      <c r="J48" s="15">
        <f t="shared" si="5"/>
        <v>11716</v>
      </c>
    </row>
    <row r="49" spans="1:10" x14ac:dyDescent="0.3">
      <c r="A49" s="8">
        <v>45659</v>
      </c>
      <c r="B49" s="9">
        <v>79090</v>
      </c>
      <c r="C49" s="9">
        <f t="shared" ref="C49" si="21">B49-B48</f>
        <v>228</v>
      </c>
      <c r="D49" s="9">
        <f t="shared" ref="D49" si="22">A49-A48</f>
        <v>31</v>
      </c>
      <c r="E49" s="9">
        <f t="shared" ref="E49" si="23">D49*24</f>
        <v>744</v>
      </c>
      <c r="F49" s="16">
        <f t="shared" ref="F49" si="24">(C49/E49)*1000</f>
        <v>306.45161290322579</v>
      </c>
      <c r="G49" s="16">
        <f t="shared" ref="G49" si="25">F49*50*1.16*0.001</f>
        <v>17.774193548387096</v>
      </c>
      <c r="H49" s="10"/>
      <c r="I49" s="10"/>
      <c r="J49" s="16">
        <f t="shared" si="5"/>
        <v>13224</v>
      </c>
    </row>
    <row r="50" spans="1:10" x14ac:dyDescent="0.3">
      <c r="A50" s="24"/>
      <c r="B50" s="25"/>
      <c r="C50" s="25"/>
      <c r="D50" s="31" t="s">
        <v>23</v>
      </c>
      <c r="J50" s="23" t="s">
        <v>19</v>
      </c>
    </row>
    <row r="51" spans="1:10" x14ac:dyDescent="0.3">
      <c r="A51" s="27" t="s">
        <v>20</v>
      </c>
      <c r="D51">
        <f>SUM(C3:C14)</f>
        <v>2904</v>
      </c>
      <c r="J51" s="32">
        <f>SUM(J3:J14)</f>
        <v>168432</v>
      </c>
    </row>
    <row r="52" spans="1:10" x14ac:dyDescent="0.3">
      <c r="A52" s="27" t="s">
        <v>20</v>
      </c>
      <c r="D52">
        <f>SUM(C15:C26)</f>
        <v>2972</v>
      </c>
      <c r="J52" s="32">
        <f>SUM(J15:J26)</f>
        <v>172376</v>
      </c>
    </row>
    <row r="53" spans="1:10" x14ac:dyDescent="0.3">
      <c r="A53" s="27" t="s">
        <v>21</v>
      </c>
      <c r="D53">
        <f>SUM(C27:C37)</f>
        <v>2797</v>
      </c>
      <c r="J53" s="32">
        <f>SUM(J27:J37)</f>
        <v>162226</v>
      </c>
    </row>
    <row r="54" spans="1:10" x14ac:dyDescent="0.3">
      <c r="A54" s="29" t="s">
        <v>22</v>
      </c>
      <c r="B54" s="6"/>
      <c r="C54" s="6"/>
      <c r="D54" s="6">
        <f>SUM(C38:C49)</f>
        <v>2396</v>
      </c>
      <c r="E54" s="6"/>
      <c r="F54" s="6"/>
      <c r="G54" s="6"/>
      <c r="H54" s="6"/>
      <c r="I54" s="6"/>
      <c r="J54" s="32">
        <f>SUM(J38:J49)</f>
        <v>138968</v>
      </c>
    </row>
  </sheetData>
  <mergeCells count="2">
    <mergeCell ref="B1:G1"/>
    <mergeCell ref="H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INTERNAT</vt:lpstr>
      <vt:lpstr>USN</vt:lpstr>
      <vt:lpstr>MMS</vt:lpstr>
      <vt:lpstr>ADMINISTRATION</vt:lpstr>
      <vt:lpstr>FONTENOY-2</vt:lpstr>
      <vt:lpstr>ETAGE TECHNIQUE</vt:lpstr>
      <vt:lpstr>FONTENOY-1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FERRARI</dc:creator>
  <cp:lastModifiedBy>Nicolas FERRARI</cp:lastModifiedBy>
  <dcterms:created xsi:type="dcterms:W3CDTF">2024-12-20T16:58:31Z</dcterms:created>
  <dcterms:modified xsi:type="dcterms:W3CDTF">2025-02-14T13:41:17Z</dcterms:modified>
</cp:coreProperties>
</file>