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2.12\echange$\_TRANSVERSE_ASD\SABCI-MARCHE_PUBLIC\01 MARCHES IARA\25A0006 Rénovation Pavillon 71\03 Passation du marché\01 DCE Doc de travail\01 Pièces contractuelles\"/>
    </mc:Choice>
  </mc:AlternateContent>
  <xr:revisionPtr revIDLastSave="0" documentId="13_ncr:1_{D29D5180-1F9A-43AE-AA71-ED8103FCE13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N128" i="2"/>
  <c r="G131" i="2" s="1"/>
  <c r="D128" i="2"/>
  <c r="G127" i="2"/>
  <c r="G130" i="2" s="1"/>
  <c r="G132" i="2" s="1"/>
  <c r="G118" i="2"/>
  <c r="G114" i="2"/>
  <c r="G112" i="2"/>
  <c r="G111" i="2"/>
  <c r="G110" i="2"/>
  <c r="G105" i="2"/>
  <c r="K96" i="2"/>
  <c r="K90" i="2"/>
  <c r="K81" i="2"/>
  <c r="K75" i="2"/>
  <c r="G113" i="2" s="1"/>
  <c r="K70" i="2"/>
  <c r="K63" i="2"/>
  <c r="K59" i="2"/>
  <c r="K55" i="2"/>
  <c r="K50" i="2"/>
  <c r="G117" i="2" s="1"/>
  <c r="G119" i="2" s="1"/>
  <c r="AA1" i="3" s="1"/>
  <c r="K47" i="2"/>
  <c r="K44" i="2"/>
  <c r="K41" i="2"/>
  <c r="K34" i="2"/>
  <c r="G104" i="2" s="1"/>
  <c r="G106" i="2" s="1"/>
  <c r="K28" i="2"/>
  <c r="K19" i="2"/>
  <c r="K15" i="2"/>
  <c r="G85" i="1"/>
  <c r="G83" i="1"/>
  <c r="G81" i="1"/>
  <c r="G79" i="1"/>
  <c r="E71" i="1"/>
  <c r="E66" i="1"/>
  <c r="E62" i="1"/>
  <c r="E20" i="1"/>
  <c r="E11" i="1"/>
  <c r="AA37" i="3" l="1"/>
  <c r="AA4" i="3"/>
  <c r="AA3" i="3"/>
  <c r="AA33" i="3"/>
  <c r="AA32" i="3" l="1"/>
  <c r="AA15" i="3"/>
  <c r="AA27" i="3"/>
  <c r="AA42" i="3"/>
  <c r="AA12" i="3"/>
  <c r="AA5" i="3"/>
  <c r="AA6" i="3"/>
  <c r="AA24" i="3" l="1"/>
  <c r="AA23" i="3"/>
  <c r="AA11" i="3"/>
  <c r="AA41" i="3"/>
  <c r="AA38" i="3"/>
  <c r="AA21" i="3"/>
  <c r="AA22" i="3"/>
  <c r="AA18" i="3"/>
  <c r="AA13" i="3"/>
  <c r="AA7" i="3"/>
  <c r="AA28" i="3"/>
  <c r="AA46" i="3"/>
  <c r="AA29" i="3"/>
  <c r="AA16" i="3"/>
  <c r="AA9" i="3"/>
  <c r="AA75" i="3" l="1"/>
  <c r="AA67" i="3" s="1"/>
  <c r="AA59" i="3" s="1"/>
  <c r="AA49" i="3" s="1"/>
  <c r="AA31" i="3" s="1"/>
  <c r="AA94" i="3"/>
  <c r="AA90" i="3" s="1"/>
  <c r="AA50" i="3"/>
  <c r="AA34" i="3"/>
  <c r="AA89" i="3"/>
  <c r="AA25" i="3" s="1"/>
  <c r="AA73" i="3"/>
  <c r="AA65" i="3"/>
  <c r="AA57" i="3" s="1"/>
  <c r="AA45" i="3" s="1"/>
  <c r="AA26" i="3" s="1"/>
  <c r="AA93" i="3"/>
  <c r="AA47" i="3"/>
  <c r="AA10" i="3"/>
  <c r="AA43" i="3"/>
  <c r="AA17" i="3"/>
  <c r="AA82" i="3" s="1"/>
  <c r="AA14" i="3"/>
  <c r="AA19" i="3"/>
  <c r="AA20" i="3" s="1"/>
  <c r="AA71" i="3"/>
  <c r="AA63" i="3" s="1"/>
  <c r="AA55" i="3" s="1"/>
  <c r="AA40" i="3" s="1"/>
  <c r="AA96" i="3"/>
  <c r="AA92" i="3" s="1"/>
  <c r="AA79" i="3"/>
  <c r="AA88" i="3" l="1"/>
  <c r="AA84" i="3" s="1"/>
  <c r="AA78" i="3" s="1"/>
  <c r="AA70" i="3" s="1"/>
  <c r="AA62" i="3" s="1"/>
  <c r="AA54" i="3" s="1"/>
  <c r="AA39" i="3"/>
  <c r="AA30" i="3"/>
  <c r="AA86" i="3"/>
  <c r="AA81" i="3" s="1"/>
  <c r="AA74" i="3" s="1"/>
  <c r="AA66" i="3" s="1"/>
  <c r="AA58" i="3" s="1"/>
  <c r="AA48" i="3" s="1"/>
  <c r="AA51" i="3"/>
  <c r="AA61" i="3"/>
  <c r="AA53" i="3" s="1"/>
  <c r="AA36" i="3" s="1"/>
  <c r="AA91" i="3"/>
  <c r="AA35" i="3" s="1"/>
  <c r="AA98" i="3" s="1"/>
  <c r="AA2" i="3" s="1"/>
  <c r="D122" i="2" s="1"/>
  <c r="AA69" i="3"/>
  <c r="AA95" i="3"/>
  <c r="AA77" i="3"/>
  <c r="AA85" i="3"/>
  <c r="AA80" i="3" s="1"/>
  <c r="AA72" i="3" s="1"/>
  <c r="AA64" i="3" s="1"/>
  <c r="AA56" i="3" s="1"/>
  <c r="AA44" i="3" s="1"/>
  <c r="AA87" i="3" l="1"/>
  <c r="AA83" i="3" s="1"/>
  <c r="AA76" i="3" s="1"/>
  <c r="AA68" i="3" s="1"/>
  <c r="AA60" i="3" s="1"/>
  <c r="AA5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81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90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96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<sst xmlns="http://schemas.openxmlformats.org/spreadsheetml/2006/main" count="316" uniqueCount="215">
  <si>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</si>
  <si>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</si>
  <si>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</si>
  <si>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</si>
  <si>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</si>
  <si>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</si>
  <si>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</si>
  <si>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</si>
  <si>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</si>
  <si>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</si>
  <si>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</si>
  <si>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</si>
  <si>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</si>
  <si>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</si>
  <si>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</si>
  <si>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</si>
  <si>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</si>
  <si>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</si>
  <si>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</si>
  <si>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</si>
  <si>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</si>
  <si>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</si>
  <si>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</si>
  <si>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</si>
  <si>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</si>
  <si>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</si>
  <si>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</si>
  <si>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</si>
  <si>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</si>
  <si>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</si>
  <si>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</si>
  <si>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</si>
  <si>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</si>
  <si>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</si>
  <si>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</si>
  <si>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</si>
  <si>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</si>
  <si>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</si>
  <si>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</si>
  <si>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CHARPENTE MENUISERIES BOIS</t>
  </si>
  <si>
    <t>2.T</t>
  </si>
  <si>
    <t>2.1</t>
  </si>
  <si>
    <t>DESCRIPTION DES OUVRAGES</t>
  </si>
  <si>
    <t>2.1.1</t>
  </si>
  <si>
    <t xml:space="preserve">TRAVAUX </t>
  </si>
  <si>
    <t>2.1.1.1</t>
  </si>
  <si>
    <t>CHARPENTE BOIS</t>
  </si>
  <si>
    <t>2.1.1.1.1</t>
  </si>
  <si>
    <t>Contre chevronnage</t>
  </si>
  <si>
    <t>9.T</t>
  </si>
  <si>
    <t>9.L</t>
  </si>
  <si>
    <t>Localisation : Plafonds rampants  au R+1</t>
  </si>
  <si>
    <t>9.&amp;</t>
  </si>
  <si>
    <t>2.1.1.1.2</t>
  </si>
  <si>
    <t>Faux solivage bois</t>
  </si>
  <si>
    <t>Localisation : Plafonds horizontaux au R+1</t>
  </si>
  <si>
    <t>5.&amp;</t>
  </si>
  <si>
    <t>2.1.1.2</t>
  </si>
  <si>
    <t xml:space="preserve">BLOCS-PORTES  </t>
  </si>
  <si>
    <t>5.T</t>
  </si>
  <si>
    <t>2.1.1.2.1</t>
  </si>
  <si>
    <r>
      <rPr>
        <b/>
        <u/>
        <sz val="9"/>
        <color rgb="FF000000"/>
        <rFont val="Arial"/>
        <family val="2"/>
      </rPr>
      <t>Bloc Porte de distribution à âme pleine</t>
    </r>
    <r>
      <rPr>
        <b/>
        <sz val="9"/>
        <color rgb="FF000000"/>
        <rFont val="Arial"/>
        <family val="2"/>
      </rPr>
      <t xml:space="preserve"> </t>
    </r>
  </si>
  <si>
    <t>8.T</t>
  </si>
  <si>
    <t>2.1.1.2.1.1</t>
  </si>
  <si>
    <t>Dimensions : 0.83 x 2.04</t>
  </si>
  <si>
    <t>Localisation : Arrière cuisine et séjour RDC, Chambre 1 R+1</t>
  </si>
  <si>
    <t>8.&amp;</t>
  </si>
  <si>
    <t>2.1.1.2.2</t>
  </si>
  <si>
    <r>
      <rPr>
        <b/>
        <u/>
        <sz val="9"/>
        <color rgb="FF000000"/>
        <rFont val="Arial"/>
        <family val="2"/>
      </rPr>
      <t>Bloc Porte de distribution à âme pleine pour sanitaires</t>
    </r>
    <r>
      <rPr>
        <b/>
        <sz val="9"/>
        <color rgb="FF000000"/>
        <rFont val="Arial"/>
        <family val="2"/>
      </rPr>
      <t xml:space="preserve"> </t>
    </r>
  </si>
  <si>
    <t>2.1.1.2.2.1</t>
  </si>
  <si>
    <t>Localisation : SDB RDC / Porte des WC RDC non remplacée</t>
  </si>
  <si>
    <t>2.1.1.3</t>
  </si>
  <si>
    <t xml:space="preserve">TABLETTES </t>
  </si>
  <si>
    <t>2.1.1.3.1</t>
  </si>
  <si>
    <t>Allège Châssis / Dimensions 1.40 x 0.40</t>
  </si>
  <si>
    <t>Localisation : SDB</t>
  </si>
  <si>
    <t>2.1.1.3.2</t>
  </si>
  <si>
    <t>Allège Châssis / Dimensions 2.00 x 0.40</t>
  </si>
  <si>
    <t>Localisation : Cuisine</t>
  </si>
  <si>
    <t>2.1.1.3.3</t>
  </si>
  <si>
    <t xml:space="preserve">Allège Châssis / Dimensions 0.90 x 0.40  </t>
  </si>
  <si>
    <t>Localisation : Salon</t>
  </si>
  <si>
    <t>2.1.1.3.4</t>
  </si>
  <si>
    <t xml:space="preserve">Allège Châssis / Dimensions 1.60 x 0.40  </t>
  </si>
  <si>
    <t>Localisation : Chambres 2 et 3</t>
  </si>
  <si>
    <t>2.1.1.4</t>
  </si>
  <si>
    <t>DIVERS</t>
  </si>
  <si>
    <t>2.1.1.4.1</t>
  </si>
  <si>
    <t>10 Étagères + 1 séparation verticale, Dimensions 1.40 x 0.25</t>
  </si>
  <si>
    <t>ENS</t>
  </si>
  <si>
    <t xml:space="preserve">Localisation : Séjour suivant plans </t>
  </si>
  <si>
    <t>2.1.1.4.2</t>
  </si>
  <si>
    <t>15 Étagères + 2 séparations verticales, Dimensions 2.00 x 0.40</t>
  </si>
  <si>
    <t>Localisation : Palier R+1</t>
  </si>
  <si>
    <t>2.1.1.4.3</t>
  </si>
  <si>
    <t>Trappe d'accès aux combles / Dimensions 0.60 x 0.60</t>
  </si>
  <si>
    <t>Localisation : R+1 à déterminer</t>
  </si>
  <si>
    <t>4.&amp;</t>
  </si>
  <si>
    <t>2.1.2</t>
  </si>
  <si>
    <t>DOSSIER DES OUVRAGES EXECUTES (DOE)</t>
  </si>
  <si>
    <t>2.1.2.1</t>
  </si>
  <si>
    <t>DOE</t>
  </si>
  <si>
    <t>FT</t>
  </si>
  <si>
    <t>2.1.3</t>
  </si>
  <si>
    <t xml:space="preserve">NETTOYAGE DE CHANTIER </t>
  </si>
  <si>
    <t>2.1.3.1</t>
  </si>
  <si>
    <t>Nettoyage de chantier</t>
  </si>
  <si>
    <t>2.1.4</t>
  </si>
  <si>
    <t xml:space="preserve"> Option</t>
  </si>
  <si>
    <t>2.1.4.1</t>
  </si>
  <si>
    <t>2.1.4.1.1</t>
  </si>
  <si>
    <t xml:space="preserve">Traitement des bois  </t>
  </si>
  <si>
    <t>Localisation : Ensemble de la charpente existante de la toiture</t>
  </si>
  <si>
    <t>2.1.4.2</t>
  </si>
  <si>
    <t>2.1.4.2.1</t>
  </si>
  <si>
    <t>2.1.4.2.1.1</t>
  </si>
  <si>
    <t>Localisation : Provision</t>
  </si>
  <si>
    <t>2.1.4.3</t>
  </si>
  <si>
    <t>RAMPE BOIS</t>
  </si>
  <si>
    <t>2.1.4.3.1</t>
  </si>
  <si>
    <t>Rampe</t>
  </si>
  <si>
    <t>3.&amp;</t>
  </si>
  <si>
    <t>Total H.T. :</t>
  </si>
  <si>
    <t>Total T.V.A. (20%) :</t>
  </si>
  <si>
    <t>Total T.T.C. :</t>
  </si>
  <si>
    <t>RECAPITULATIF
Lot n°2 CHARPENTE MENUISERIES BOIS</t>
  </si>
  <si>
    <t>RECAPITULATIF DES CHAPITRES</t>
  </si>
  <si>
    <t>2.1 - DESCRIPTION DES OUVRAGES</t>
  </si>
  <si>
    <t>- 2.1.1 - TRAVAUX</t>
  </si>
  <si>
    <t>- 2.1.2 - DOSSIER DES OUVRAGES EXECUTES (DOE)</t>
  </si>
  <si>
    <t>- 2.1.3 - NETTOYAGE DE CHANTIER</t>
  </si>
  <si>
    <t>Total du lot CHARPENTE MENUISERIES BOIS</t>
  </si>
  <si>
    <t xml:space="preserve">Soit en toutes lettres TTC : </t>
  </si>
  <si>
    <t>RECAPITULATIF OPTION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</si>
  <si>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</si>
  <si>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</si>
  <si>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</si>
  <si>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</si>
  <si>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</si>
  <si>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</si>
  <si>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</si>
  <si>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</si>
  <si>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</si>
  <si>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</si>
  <si>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</si>
  <si>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</si>
  <si>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</si>
  <si>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</si>
  <si>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</si>
  <si>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</si>
  <si>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</si>
  <si>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</si>
  <si>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</si>
  <si>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</si>
  <si>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</si>
  <si>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</si>
  <si>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</si>
  <si>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</si>
  <si>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</si>
  <si>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</si>
  <si>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</si>
  <si>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</si>
  <si>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</si>
  <si>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</si>
  <si>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</si>
  <si>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</si>
  <si>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</si>
  <si>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</si>
  <si>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</si>
  <si>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</si>
  <si>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</si>
  <si>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</si>
  <si>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</si>
  <si>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</si>
  <si>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</si>
  <si>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</si>
  <si>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</si>
  <si>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</si>
  <si>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</si>
  <si>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</si>
  <si>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</si>
  <si>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</si>
  <si>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</si>
  <si>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</si>
  <si>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</si>
  <si>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</si>
  <si>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</si>
  <si>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</si>
  <si>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</si>
  <si>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</si>
  <si>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</si>
  <si>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</si>
  <si>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</si>
  <si>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</si>
  <si>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</si>
  <si>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</si>
  <si>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</si>
  <si>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</si>
  <si>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</si>
  <si>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</si>
  <si>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</si>
  <si>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</si>
  <si>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</si>
  <si>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</si>
  <si>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</si>
  <si>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</si>
  <si>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</si>
  <si>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</si>
  <si>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</si>
  <si>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</si>
  <si>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PRESTATIONS SUPPLÉMENTAIRES ÉVENTUELLES (PSE 1)</t>
  </si>
  <si>
    <t>- 2.1.4 - PRESTATIONS SUPPLÉMENTAIRES ÉVENTUELLES</t>
  </si>
  <si>
    <t xml:space="preserve"> PSE 1</t>
  </si>
  <si>
    <t xml:space="preserve"> 	 PRESTATIONS SUPPLÉMENTAIRES ÉVENTUELLES</t>
  </si>
  <si>
    <t>Sous-total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</si>
</sst>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5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b/>
      <u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7" fillId="0" borderId="0" xfId="0" applyNumberFormat="1" applyFont="1" applyAlignment="1">
      <alignment horizontal="right" vertical="top" wrapText="1"/>
    </xf>
    <xf numFmtId="0" fontId="16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4" fontId="17" fillId="0" borderId="0" xfId="0" applyNumberFormat="1" applyFont="1" applyAlignment="1">
      <alignment horizontal="right" vertical="top" wrapText="1"/>
    </xf>
    <xf numFmtId="164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4" fontId="17" fillId="0" borderId="7" xfId="0" applyNumberFormat="1" applyFont="1" applyBorder="1" applyAlignment="1">
      <alignment horizontal="right" vertical="top" wrapText="1"/>
    </xf>
    <xf numFmtId="164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 indent="1"/>
    </xf>
    <xf numFmtId="164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0" fontId="21" fillId="0" borderId="0" xfId="0" applyFont="1" applyAlignment="1">
      <alignment vertical="top" wrapText="1"/>
    </xf>
    <xf numFmtId="0" fontId="21" fillId="0" borderId="0" xfId="0" quotePrefix="1" applyFont="1" applyAlignment="1">
      <alignment horizontal="left" vertical="top" wrapText="1" inden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19" xfId="0" applyNumberFormat="1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4" fontId="4" fillId="0" borderId="21" xfId="0" applyNumberFormat="1" applyFont="1" applyBorder="1" applyAlignment="1">
      <alignment vertical="top" wrapText="1"/>
    </xf>
    <xf numFmtId="164" fontId="2" fillId="0" borderId="21" xfId="0" applyNumberFormat="1" applyFont="1" applyBorder="1" applyAlignment="1">
      <alignment vertical="top" wrapText="1"/>
    </xf>
    <xf numFmtId="164" fontId="2" fillId="0" borderId="22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164" fontId="21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25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25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25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25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25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25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25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25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25">
      <c r="B11" s="5"/>
      <c r="C11" s="6"/>
      <c r="D11" s="7"/>
      <c r="E11" s="54" t="str">
        <f>IF(Paramètres!C5&lt;&gt;"",Paramètres!C5,"")</f>
        <v>Rénovation d'une maison d'habitation</v>
      </c>
      <c r="F11" s="54"/>
      <c r="G11" s="54"/>
      <c r="H11" s="54"/>
      <c r="I11" s="8"/>
    </row>
    <row r="12" spans="2:9" ht="9" customHeight="1" x14ac:dyDescent="0.25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25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25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25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25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25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25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25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25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65 Rue de Saint Brieuc
35042 RENNES CEDEX
</v>
      </c>
      <c r="F20" s="54"/>
      <c r="G20" s="54"/>
      <c r="H20" s="54"/>
      <c r="I20" s="8"/>
    </row>
    <row r="21" spans="2:9" ht="9" customHeight="1" x14ac:dyDescent="0.25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25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25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25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25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25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25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25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25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25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25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25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25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25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25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25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25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25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25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25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25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25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25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25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25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6" t="s">
        <v>4</v>
      </c>
      <c r="F47" s="53"/>
      <c r="G47" s="53"/>
      <c r="H47" s="53"/>
      <c r="I47" s="8"/>
    </row>
    <row r="48" spans="2:9" ht="9" customHeight="1" x14ac:dyDescent="0.25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25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25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25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25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25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25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25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25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25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25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25">
      <c r="B59" s="5"/>
      <c r="C59" s="6"/>
      <c r="D59" s="7"/>
      <c r="E59" s="53"/>
      <c r="F59" s="53"/>
      <c r="G59" s="53"/>
      <c r="H59" s="53"/>
      <c r="I59" s="8"/>
    </row>
    <row r="60" spans="2:9" ht="9" customHeight="1" x14ac:dyDescent="0.25">
      <c r="B60" s="5"/>
      <c r="C60" s="6"/>
      <c r="D60" s="7"/>
      <c r="E60" s="53"/>
      <c r="F60" s="53"/>
      <c r="G60" s="53"/>
      <c r="H60" s="53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5" t="str">
        <f>IF(Paramètres!C9&lt;&gt;"",Paramètres!C9,"")</f>
        <v>Lot n°2</v>
      </c>
      <c r="F62" s="55"/>
      <c r="G62" s="55"/>
      <c r="H62" s="55"/>
      <c r="I62" s="8"/>
    </row>
    <row r="63" spans="2:9" ht="9" customHeight="1" x14ac:dyDescent="0.25">
      <c r="B63" s="5"/>
      <c r="C63" s="6"/>
      <c r="D63" s="7"/>
      <c r="E63" s="55"/>
      <c r="F63" s="55"/>
      <c r="G63" s="55"/>
      <c r="H63" s="55"/>
      <c r="I63" s="8"/>
    </row>
    <row r="64" spans="2:9" ht="9" customHeight="1" x14ac:dyDescent="0.25">
      <c r="B64" s="5"/>
      <c r="C64" s="6"/>
      <c r="D64" s="7"/>
      <c r="E64" s="55"/>
      <c r="F64" s="55"/>
      <c r="G64" s="55"/>
      <c r="H64" s="55"/>
      <c r="I64" s="8"/>
    </row>
    <row r="65" spans="2:9" ht="9" customHeight="1" x14ac:dyDescent="0.25">
      <c r="B65" s="5"/>
      <c r="C65" s="6"/>
      <c r="D65" s="7"/>
      <c r="E65" s="55"/>
      <c r="F65" s="55"/>
      <c r="G65" s="55"/>
      <c r="H65" s="55"/>
      <c r="I65" s="8"/>
    </row>
    <row r="66" spans="2:9" ht="9" customHeight="1" x14ac:dyDescent="0.25">
      <c r="B66" s="5"/>
      <c r="C66" s="6"/>
      <c r="D66" s="7"/>
      <c r="E66" s="55" t="str">
        <f>IF(Paramètres!C11&lt;&gt;"",Paramètres!C11,"")</f>
        <v>CHARPENTE MENUISERIES BOIS</v>
      </c>
      <c r="F66" s="55"/>
      <c r="G66" s="55"/>
      <c r="H66" s="55"/>
      <c r="I66" s="8"/>
    </row>
    <row r="67" spans="2:9" ht="9" customHeight="1" x14ac:dyDescent="0.25">
      <c r="B67" s="5"/>
      <c r="C67" s="6"/>
      <c r="D67" s="7"/>
      <c r="E67" s="55"/>
      <c r="F67" s="55"/>
      <c r="G67" s="55"/>
      <c r="H67" s="55"/>
      <c r="I67" s="8"/>
    </row>
    <row r="68" spans="2:9" ht="9" customHeight="1" x14ac:dyDescent="0.25">
      <c r="B68" s="5"/>
      <c r="C68" s="6"/>
      <c r="D68" s="7"/>
      <c r="E68" s="55"/>
      <c r="F68" s="55"/>
      <c r="G68" s="55"/>
      <c r="H68" s="55"/>
      <c r="I68" s="8"/>
    </row>
    <row r="69" spans="2:9" ht="9" customHeight="1" x14ac:dyDescent="0.25">
      <c r="B69" s="5"/>
      <c r="C69" s="6"/>
      <c r="D69" s="7"/>
      <c r="E69" s="55"/>
      <c r="F69" s="55"/>
      <c r="G69" s="55"/>
      <c r="H69" s="55"/>
      <c r="I69" s="8"/>
    </row>
    <row r="70" spans="2:9" ht="9" customHeight="1" x14ac:dyDescent="0.25">
      <c r="B70" s="5"/>
      <c r="C70" s="6"/>
      <c r="D70" s="7"/>
      <c r="E70" s="55"/>
      <c r="F70" s="55"/>
      <c r="G70" s="55"/>
      <c r="H70" s="55"/>
      <c r="I70" s="8"/>
    </row>
    <row r="71" spans="2:9" ht="9" customHeight="1" x14ac:dyDescent="0.25">
      <c r="B71" s="5"/>
      <c r="C71" s="6"/>
      <c r="D71" s="7"/>
      <c r="E71" s="57" t="str">
        <f>IF(Paramètres!C3&lt;&gt;"",Paramètres!C3,"")</f>
        <v>DPGF</v>
      </c>
      <c r="F71" s="58"/>
      <c r="G71" s="58"/>
      <c r="H71" s="59"/>
      <c r="I71" s="8"/>
    </row>
    <row r="72" spans="2:9" ht="9" customHeight="1" x14ac:dyDescent="0.25">
      <c r="B72" s="5"/>
      <c r="C72" s="6"/>
      <c r="D72" s="7"/>
      <c r="E72" s="60"/>
      <c r="F72" s="54"/>
      <c r="G72" s="54"/>
      <c r="H72" s="61"/>
      <c r="I72" s="8"/>
    </row>
    <row r="73" spans="2:9" ht="9" customHeight="1" x14ac:dyDescent="0.25">
      <c r="B73" s="5"/>
      <c r="C73" s="6"/>
      <c r="D73" s="7"/>
      <c r="E73" s="60"/>
      <c r="F73" s="54"/>
      <c r="G73" s="54"/>
      <c r="H73" s="61"/>
      <c r="I73" s="8"/>
    </row>
    <row r="74" spans="2:9" ht="9" customHeight="1" x14ac:dyDescent="0.25">
      <c r="B74" s="5"/>
      <c r="C74" s="6"/>
      <c r="D74" s="7"/>
      <c r="E74" s="60"/>
      <c r="F74" s="54"/>
      <c r="G74" s="54"/>
      <c r="H74" s="61"/>
      <c r="I74" s="8"/>
    </row>
    <row r="75" spans="2:9" ht="9" customHeight="1" x14ac:dyDescent="0.25">
      <c r="B75" s="5"/>
      <c r="C75" s="6"/>
      <c r="D75" s="7"/>
      <c r="E75" s="60"/>
      <c r="F75" s="54"/>
      <c r="G75" s="54"/>
      <c r="H75" s="61"/>
      <c r="I75" s="8"/>
    </row>
    <row r="76" spans="2:9" ht="9" customHeight="1" x14ac:dyDescent="0.25">
      <c r="B76" s="5"/>
      <c r="C76" s="6"/>
      <c r="D76" s="7"/>
      <c r="E76" s="60"/>
      <c r="F76" s="54"/>
      <c r="G76" s="54"/>
      <c r="H76" s="61"/>
      <c r="I76" s="8"/>
    </row>
    <row r="77" spans="2:9" ht="9" customHeight="1" x14ac:dyDescent="0.25">
      <c r="B77" s="5"/>
      <c r="C77" s="6"/>
      <c r="D77" s="7"/>
      <c r="E77" s="62"/>
      <c r="F77" s="63"/>
      <c r="G77" s="63"/>
      <c r="H77" s="64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5" t="s">
        <v>0</v>
      </c>
      <c r="G79" s="65" t="str">
        <f>IF(Paramètres!C7&lt;&gt;"",Paramètres!C7,"")</f>
        <v>24-267</v>
      </c>
      <c r="H79" s="7"/>
      <c r="I79" s="8"/>
    </row>
    <row r="80" spans="2:9" ht="9" customHeight="1" x14ac:dyDescent="0.25">
      <c r="B80" s="68"/>
      <c r="C80" s="66" t="s">
        <v>5</v>
      </c>
      <c r="D80" s="7"/>
      <c r="E80" s="7"/>
      <c r="F80" s="65"/>
      <c r="G80" s="65"/>
      <c r="H80" s="7"/>
      <c r="I80" s="8"/>
    </row>
    <row r="81" spans="2:9" ht="9" customHeight="1" x14ac:dyDescent="0.25">
      <c r="B81" s="68"/>
      <c r="C81" s="67"/>
      <c r="D81" s="7"/>
      <c r="E81" s="7"/>
      <c r="F81" s="65" t="s">
        <v>1</v>
      </c>
      <c r="G81" s="65" t="str">
        <f>IF(Paramètres!C13&lt;&gt;"",Paramètres!C13,"")</f>
        <v>12/02/2025</v>
      </c>
      <c r="H81" s="7"/>
      <c r="I81" s="8"/>
    </row>
    <row r="82" spans="2:9" ht="9" customHeight="1" x14ac:dyDescent="0.25">
      <c r="B82" s="68"/>
      <c r="C82" s="67"/>
      <c r="D82" s="7"/>
      <c r="E82" s="7"/>
      <c r="F82" s="65"/>
      <c r="G82" s="65"/>
      <c r="H82" s="7"/>
      <c r="I82" s="8"/>
    </row>
    <row r="83" spans="2:9" ht="9" customHeight="1" x14ac:dyDescent="0.25">
      <c r="B83" s="68"/>
      <c r="C83" s="67"/>
      <c r="D83" s="7"/>
      <c r="E83" s="7"/>
      <c r="F83" s="65" t="s">
        <v>2</v>
      </c>
      <c r="G83" s="65" t="str">
        <f>IF(Paramètres!C15&lt;&gt;"",Paramètres!C15,"")</f>
        <v>PRO</v>
      </c>
      <c r="H83" s="7"/>
      <c r="I83" s="8"/>
    </row>
    <row r="84" spans="2:9" ht="9" customHeight="1" x14ac:dyDescent="0.25">
      <c r="B84" s="68"/>
      <c r="C84" s="67"/>
      <c r="D84" s="7"/>
      <c r="E84" s="7"/>
      <c r="F84" s="65"/>
      <c r="G84" s="65"/>
      <c r="H84" s="7"/>
      <c r="I84" s="8"/>
    </row>
    <row r="85" spans="2:9" ht="9" customHeight="1" x14ac:dyDescent="0.25">
      <c r="B85" s="68"/>
      <c r="C85" s="67"/>
      <c r="D85" s="7"/>
      <c r="E85" s="7"/>
      <c r="F85" s="65" t="s">
        <v>3</v>
      </c>
      <c r="G85" s="65" t="str">
        <f>IF(Paramètres!C17&lt;&gt;"",Paramètres!C17,"")</f>
        <v/>
      </c>
      <c r="H85" s="7"/>
      <c r="I85" s="8"/>
    </row>
    <row r="86" spans="2:9" ht="9" customHeight="1" x14ac:dyDescent="0.25">
      <c r="B86" s="68"/>
      <c r="C86" s="67"/>
      <c r="D86" s="7"/>
      <c r="E86" s="7"/>
      <c r="F86" s="65"/>
      <c r="G86" s="65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B80:B86"/>
    <mergeCell ref="F83:F84"/>
    <mergeCell ref="G83:G84"/>
    <mergeCell ref="F85:F86"/>
    <mergeCell ref="G85:G86"/>
    <mergeCell ref="F81:F82"/>
    <mergeCell ref="G81:G82"/>
    <mergeCell ref="E66:H70"/>
    <mergeCell ref="E71:H77"/>
    <mergeCell ref="F79:F80"/>
    <mergeCell ref="G79:G80"/>
    <mergeCell ref="C80:C86"/>
    <mergeCell ref="E2:H10"/>
    <mergeCell ref="E11:H19"/>
    <mergeCell ref="E20:H27"/>
    <mergeCell ref="E28:H45"/>
    <mergeCell ref="E62:H65"/>
    <mergeCell ref="E47:H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37"/>
  <sheetViews>
    <sheetView showGridLines="0" tabSelected="1" workbookViewId="0">
      <pane ySplit="3" topLeftCell="A4" activePane="bottomLeft" state="frozen"/>
      <selection pane="bottomLeft" activeCell="J15" sqref="J15"/>
    </sheetView>
  </sheetViews>
  <sheetFormatPr baseColWidth="10" defaultColWidth="9.140625" defaultRowHeight="15" x14ac:dyDescent="0.2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9" t="s">
        <v>26</v>
      </c>
      <c r="E3" s="69"/>
      <c r="F3" s="69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70" t="s">
        <v>39</v>
      </c>
      <c r="E4" s="70"/>
      <c r="F4" s="70"/>
      <c r="G4" s="15"/>
      <c r="H4" s="15"/>
      <c r="I4" s="15"/>
      <c r="J4" s="15"/>
      <c r="K4" s="16"/>
      <c r="L4" s="7"/>
    </row>
    <row r="5" spans="1:18" hidden="1" x14ac:dyDescent="0.25">
      <c r="A5" s="7" t="s">
        <v>40</v>
      </c>
    </row>
    <row r="6" spans="1:18" hidden="1" x14ac:dyDescent="0.25">
      <c r="A6" s="7" t="s">
        <v>40</v>
      </c>
    </row>
    <row r="7" spans="1:18" hidden="1" x14ac:dyDescent="0.25">
      <c r="A7" s="7" t="s">
        <v>40</v>
      </c>
    </row>
    <row r="8" spans="1:18" hidden="1" x14ac:dyDescent="0.25">
      <c r="A8" s="7" t="s">
        <v>40</v>
      </c>
    </row>
    <row r="9" spans="1:18" hidden="1" x14ac:dyDescent="0.25">
      <c r="A9" s="7" t="s">
        <v>40</v>
      </c>
    </row>
    <row r="10" spans="1:18" hidden="1" x14ac:dyDescent="0.25">
      <c r="A10" s="7" t="s">
        <v>40</v>
      </c>
    </row>
    <row r="11" spans="1:18" hidden="1" x14ac:dyDescent="0.25">
      <c r="A11" s="7" t="s">
        <v>40</v>
      </c>
    </row>
    <row r="12" spans="1:18" ht="15.75" customHeight="1" x14ac:dyDescent="0.25">
      <c r="A12" s="7">
        <v>3</v>
      </c>
      <c r="B12" s="17" t="s">
        <v>41</v>
      </c>
      <c r="C12" s="17"/>
      <c r="D12" s="71" t="s">
        <v>42</v>
      </c>
      <c r="E12" s="71"/>
      <c r="F12" s="71"/>
      <c r="G12" s="18"/>
      <c r="H12" s="18"/>
      <c r="I12" s="18"/>
      <c r="J12" s="18"/>
      <c r="K12" s="19"/>
      <c r="L12" s="7"/>
    </row>
    <row r="13" spans="1:18" x14ac:dyDescent="0.25">
      <c r="A13" s="7">
        <v>4</v>
      </c>
      <c r="B13" s="17" t="s">
        <v>43</v>
      </c>
      <c r="C13" s="17"/>
      <c r="D13" s="72" t="s">
        <v>44</v>
      </c>
      <c r="E13" s="72"/>
      <c r="F13" s="72"/>
      <c r="G13" s="20"/>
      <c r="H13" s="20"/>
      <c r="I13" s="20"/>
      <c r="J13" s="20"/>
      <c r="K13" s="21"/>
      <c r="L13" s="7"/>
    </row>
    <row r="14" spans="1:18" x14ac:dyDescent="0.25">
      <c r="A14" s="7">
        <v>5</v>
      </c>
      <c r="B14" s="17" t="s">
        <v>45</v>
      </c>
      <c r="C14" s="17"/>
      <c r="D14" s="73" t="s">
        <v>46</v>
      </c>
      <c r="E14" s="73"/>
      <c r="F14" s="73"/>
      <c r="G14" s="22"/>
      <c r="H14" s="22"/>
      <c r="I14" s="22"/>
      <c r="J14" s="22"/>
      <c r="K14" s="23"/>
      <c r="L14" s="7"/>
    </row>
    <row r="15" spans="1:18" x14ac:dyDescent="0.25">
      <c r="A15" s="7">
        <v>9</v>
      </c>
      <c r="B15" s="24" t="s">
        <v>47</v>
      </c>
      <c r="C15" s="24"/>
      <c r="D15" s="74" t="s">
        <v>48</v>
      </c>
      <c r="E15" s="75"/>
      <c r="F15" s="75"/>
      <c r="G15" s="26" t="s">
        <v>11</v>
      </c>
      <c r="H15" s="27">
        <v>25</v>
      </c>
      <c r="I15" s="27"/>
      <c r="J15" s="28"/>
      <c r="K15" s="29">
        <f>IF(AND(H15= "",I15= ""), 0, ROUND(ROUND(J15, 2) * ROUND(IF(I15="",H15,I15),  2), 2))</f>
        <v>0</v>
      </c>
      <c r="L15" s="7"/>
      <c r="N15" s="30">
        <v>0.2</v>
      </c>
      <c r="R15" s="7">
        <v>1353</v>
      </c>
    </row>
    <row r="16" spans="1:18" hidden="1" x14ac:dyDescent="0.25">
      <c r="A16" s="7" t="s">
        <v>49</v>
      </c>
    </row>
    <row r="17" spans="1:18" x14ac:dyDescent="0.25">
      <c r="A17" s="7" t="s">
        <v>50</v>
      </c>
      <c r="B17" s="31"/>
      <c r="C17" s="31"/>
      <c r="D17" s="76" t="s">
        <v>51</v>
      </c>
      <c r="E17" s="76"/>
      <c r="F17" s="76"/>
      <c r="G17" s="76"/>
      <c r="H17" s="76"/>
      <c r="I17" s="76"/>
      <c r="J17" s="76"/>
      <c r="K17" s="31"/>
    </row>
    <row r="18" spans="1:18" hidden="1" x14ac:dyDescent="0.25">
      <c r="A18" s="7" t="s">
        <v>52</v>
      </c>
    </row>
    <row r="19" spans="1:18" x14ac:dyDescent="0.25">
      <c r="A19" s="7">
        <v>9</v>
      </c>
      <c r="B19" s="24" t="s">
        <v>53</v>
      </c>
      <c r="C19" s="24"/>
      <c r="D19" s="74" t="s">
        <v>54</v>
      </c>
      <c r="E19" s="75"/>
      <c r="F19" s="75"/>
      <c r="G19" s="26" t="s">
        <v>11</v>
      </c>
      <c r="H19" s="27">
        <v>55</v>
      </c>
      <c r="I19" s="27"/>
      <c r="J19" s="28"/>
      <c r="K19" s="29">
        <f>IF(AND(H19= "",I19= ""), 0, ROUND(ROUND(J19, 2) * ROUND(IF(I19="",H19,I19),  2), 2))</f>
        <v>0</v>
      </c>
      <c r="L19" s="7"/>
      <c r="N19" s="30">
        <v>0.2</v>
      </c>
      <c r="R19" s="7">
        <v>1353</v>
      </c>
    </row>
    <row r="20" spans="1:18" hidden="1" x14ac:dyDescent="0.25">
      <c r="A20" s="7" t="s">
        <v>49</v>
      </c>
    </row>
    <row r="21" spans="1:18" x14ac:dyDescent="0.25">
      <c r="A21" s="7" t="s">
        <v>50</v>
      </c>
      <c r="B21" s="31"/>
      <c r="C21" s="31"/>
      <c r="D21" s="76" t="s">
        <v>55</v>
      </c>
      <c r="E21" s="76"/>
      <c r="F21" s="76"/>
      <c r="G21" s="76"/>
      <c r="H21" s="76"/>
      <c r="I21" s="76"/>
      <c r="J21" s="76"/>
      <c r="K21" s="31"/>
    </row>
    <row r="22" spans="1:18" hidden="1" x14ac:dyDescent="0.25">
      <c r="A22" s="7" t="s">
        <v>52</v>
      </c>
    </row>
    <row r="23" spans="1:18" hidden="1" x14ac:dyDescent="0.25">
      <c r="A23" s="7" t="s">
        <v>56</v>
      </c>
    </row>
    <row r="24" spans="1:18" x14ac:dyDescent="0.25">
      <c r="A24" s="7">
        <v>5</v>
      </c>
      <c r="B24" s="17" t="s">
        <v>57</v>
      </c>
      <c r="C24" s="17"/>
      <c r="D24" s="73" t="s">
        <v>58</v>
      </c>
      <c r="E24" s="73"/>
      <c r="F24" s="73"/>
      <c r="G24" s="22"/>
      <c r="H24" s="22"/>
      <c r="I24" s="22"/>
      <c r="J24" s="22"/>
      <c r="K24" s="23"/>
      <c r="L24" s="7"/>
    </row>
    <row r="25" spans="1:18" hidden="1" x14ac:dyDescent="0.25">
      <c r="A25" s="7" t="s">
        <v>59</v>
      </c>
    </row>
    <row r="26" spans="1:18" x14ac:dyDescent="0.25">
      <c r="A26" s="7">
        <v>8</v>
      </c>
      <c r="B26" s="24" t="s">
        <v>60</v>
      </c>
      <c r="C26" s="24"/>
      <c r="D26" s="77" t="s">
        <v>61</v>
      </c>
      <c r="E26" s="77"/>
      <c r="F26" s="77"/>
      <c r="K26" s="32"/>
      <c r="L26" s="7"/>
    </row>
    <row r="27" spans="1:18" hidden="1" x14ac:dyDescent="0.25">
      <c r="A27" s="7" t="s">
        <v>62</v>
      </c>
    </row>
    <row r="28" spans="1:18" ht="16.5" x14ac:dyDescent="0.25">
      <c r="A28" s="7">
        <v>9</v>
      </c>
      <c r="B28" s="24" t="s">
        <v>63</v>
      </c>
      <c r="C28" s="24"/>
      <c r="D28" s="74" t="s">
        <v>64</v>
      </c>
      <c r="E28" s="75"/>
      <c r="F28" s="75"/>
      <c r="G28" s="26" t="s">
        <v>12</v>
      </c>
      <c r="H28" s="33">
        <v>3</v>
      </c>
      <c r="I28" s="33"/>
      <c r="J28" s="28"/>
      <c r="K28" s="29">
        <f>IF(AND(H28= "",I28= ""), 0, ROUND(ROUND(J28, 2) * ROUND(IF(I28="",H28,I28),  0), 2))</f>
        <v>0</v>
      </c>
      <c r="L28" s="7"/>
      <c r="N28" s="30">
        <v>0.2</v>
      </c>
      <c r="R28" s="7">
        <v>1353</v>
      </c>
    </row>
    <row r="29" spans="1:18" x14ac:dyDescent="0.25">
      <c r="A29" s="7" t="s">
        <v>50</v>
      </c>
      <c r="B29" s="31"/>
      <c r="C29" s="31"/>
      <c r="D29" s="76" t="s">
        <v>65</v>
      </c>
      <c r="E29" s="76"/>
      <c r="F29" s="76"/>
      <c r="G29" s="76"/>
      <c r="H29" s="76"/>
      <c r="I29" s="76"/>
      <c r="J29" s="76"/>
      <c r="K29" s="31"/>
    </row>
    <row r="30" spans="1:18" hidden="1" x14ac:dyDescent="0.25">
      <c r="A30" s="7" t="s">
        <v>52</v>
      </c>
    </row>
    <row r="31" spans="1:18" hidden="1" x14ac:dyDescent="0.25">
      <c r="A31" s="7" t="s">
        <v>66</v>
      </c>
    </row>
    <row r="32" spans="1:18" ht="16.5" x14ac:dyDescent="0.25">
      <c r="A32" s="7">
        <v>8</v>
      </c>
      <c r="B32" s="24" t="s">
        <v>67</v>
      </c>
      <c r="C32" s="24"/>
      <c r="D32" s="77" t="s">
        <v>68</v>
      </c>
      <c r="E32" s="77"/>
      <c r="F32" s="77"/>
      <c r="K32" s="32"/>
      <c r="L32" s="7"/>
    </row>
    <row r="33" spans="1:18" hidden="1" x14ac:dyDescent="0.25">
      <c r="A33" s="7" t="s">
        <v>62</v>
      </c>
    </row>
    <row r="34" spans="1:18" ht="16.5" x14ac:dyDescent="0.25">
      <c r="A34" s="7">
        <v>9</v>
      </c>
      <c r="B34" s="24" t="s">
        <v>69</v>
      </c>
      <c r="C34" s="24"/>
      <c r="D34" s="74" t="s">
        <v>64</v>
      </c>
      <c r="E34" s="75"/>
      <c r="F34" s="75"/>
      <c r="G34" s="26" t="s">
        <v>12</v>
      </c>
      <c r="H34" s="33">
        <v>1</v>
      </c>
      <c r="I34" s="33"/>
      <c r="J34" s="28"/>
      <c r="K34" s="29">
        <f>IF(AND(H34= "",I34= ""), 0, ROUND(ROUND(J34, 2) * ROUND(IF(I34="",H34,I34),  0), 2))</f>
        <v>0</v>
      </c>
      <c r="L34" s="7"/>
      <c r="N34" s="30">
        <v>0.2</v>
      </c>
      <c r="R34" s="7">
        <v>1353</v>
      </c>
    </row>
    <row r="35" spans="1:18" x14ac:dyDescent="0.25">
      <c r="A35" s="7" t="s">
        <v>50</v>
      </c>
      <c r="B35" s="31"/>
      <c r="C35" s="31"/>
      <c r="D35" s="76" t="s">
        <v>70</v>
      </c>
      <c r="E35" s="76"/>
      <c r="F35" s="76"/>
      <c r="G35" s="76"/>
      <c r="H35" s="76"/>
      <c r="I35" s="76"/>
      <c r="J35" s="76"/>
      <c r="K35" s="31"/>
    </row>
    <row r="36" spans="1:18" hidden="1" x14ac:dyDescent="0.25">
      <c r="A36" s="7" t="s">
        <v>52</v>
      </c>
    </row>
    <row r="37" spans="1:18" hidden="1" x14ac:dyDescent="0.25">
      <c r="A37" s="7" t="s">
        <v>66</v>
      </c>
    </row>
    <row r="38" spans="1:18" hidden="1" x14ac:dyDescent="0.25">
      <c r="A38" s="7" t="s">
        <v>56</v>
      </c>
    </row>
    <row r="39" spans="1:18" x14ac:dyDescent="0.25">
      <c r="A39" s="7">
        <v>5</v>
      </c>
      <c r="B39" s="17" t="s">
        <v>71</v>
      </c>
      <c r="C39" s="17"/>
      <c r="D39" s="73" t="s">
        <v>72</v>
      </c>
      <c r="E39" s="73"/>
      <c r="F39" s="73"/>
      <c r="G39" s="22"/>
      <c r="H39" s="22"/>
      <c r="I39" s="22"/>
      <c r="J39" s="22"/>
      <c r="K39" s="23"/>
      <c r="L39" s="7"/>
    </row>
    <row r="40" spans="1:18" hidden="1" x14ac:dyDescent="0.25">
      <c r="A40" s="7" t="s">
        <v>59</v>
      </c>
    </row>
    <row r="41" spans="1:18" x14ac:dyDescent="0.25">
      <c r="A41" s="7">
        <v>9</v>
      </c>
      <c r="B41" s="24" t="s">
        <v>73</v>
      </c>
      <c r="C41" s="24"/>
      <c r="D41" s="74" t="s">
        <v>74</v>
      </c>
      <c r="E41" s="75"/>
      <c r="F41" s="75"/>
      <c r="G41" s="26" t="s">
        <v>12</v>
      </c>
      <c r="H41" s="33">
        <v>1</v>
      </c>
      <c r="I41" s="33"/>
      <c r="J41" s="28"/>
      <c r="K41" s="29">
        <f>IF(AND(H41= "",I41= ""), 0, ROUND(ROUND(J41, 2) * ROUND(IF(I41="",H41,I41),  0), 2))</f>
        <v>0</v>
      </c>
      <c r="L41" s="7"/>
      <c r="N41" s="30">
        <v>0.2</v>
      </c>
      <c r="R41" s="7">
        <v>1353</v>
      </c>
    </row>
    <row r="42" spans="1:18" x14ac:dyDescent="0.25">
      <c r="A42" s="7" t="s">
        <v>50</v>
      </c>
      <c r="B42" s="31"/>
      <c r="C42" s="31"/>
      <c r="D42" s="76" t="s">
        <v>75</v>
      </c>
      <c r="E42" s="76"/>
      <c r="F42" s="76"/>
      <c r="G42" s="76"/>
      <c r="H42" s="76"/>
      <c r="I42" s="76"/>
      <c r="J42" s="76"/>
      <c r="K42" s="31"/>
    </row>
    <row r="43" spans="1:18" hidden="1" x14ac:dyDescent="0.25">
      <c r="A43" s="7" t="s">
        <v>52</v>
      </c>
    </row>
    <row r="44" spans="1:18" ht="16.5" x14ac:dyDescent="0.25">
      <c r="A44" s="7">
        <v>9</v>
      </c>
      <c r="B44" s="24" t="s">
        <v>76</v>
      </c>
      <c r="C44" s="24"/>
      <c r="D44" s="74" t="s">
        <v>77</v>
      </c>
      <c r="E44" s="75"/>
      <c r="F44" s="75"/>
      <c r="G44" s="26" t="s">
        <v>12</v>
      </c>
      <c r="H44" s="33">
        <v>1</v>
      </c>
      <c r="I44" s="33"/>
      <c r="J44" s="28"/>
      <c r="K44" s="29">
        <f>IF(AND(H44= "",I44= ""), 0, ROUND(ROUND(J44, 2) * ROUND(IF(I44="",H44,I44),  0), 2))</f>
        <v>0</v>
      </c>
      <c r="L44" s="7"/>
      <c r="N44" s="30">
        <v>0.2</v>
      </c>
      <c r="R44" s="7">
        <v>1353</v>
      </c>
    </row>
    <row r="45" spans="1:18" x14ac:dyDescent="0.25">
      <c r="A45" s="7" t="s">
        <v>50</v>
      </c>
      <c r="B45" s="31"/>
      <c r="C45" s="31"/>
      <c r="D45" s="76" t="s">
        <v>78</v>
      </c>
      <c r="E45" s="76"/>
      <c r="F45" s="76"/>
      <c r="G45" s="76"/>
      <c r="H45" s="76"/>
      <c r="I45" s="76"/>
      <c r="J45" s="76"/>
      <c r="K45" s="31"/>
    </row>
    <row r="46" spans="1:18" hidden="1" x14ac:dyDescent="0.25">
      <c r="A46" s="7" t="s">
        <v>52</v>
      </c>
    </row>
    <row r="47" spans="1:18" ht="16.5" x14ac:dyDescent="0.25">
      <c r="A47" s="7">
        <v>9</v>
      </c>
      <c r="B47" s="24" t="s">
        <v>79</v>
      </c>
      <c r="C47" s="24"/>
      <c r="D47" s="74" t="s">
        <v>80</v>
      </c>
      <c r="E47" s="75"/>
      <c r="F47" s="75"/>
      <c r="G47" s="26" t="s">
        <v>12</v>
      </c>
      <c r="H47" s="33">
        <v>1</v>
      </c>
      <c r="I47" s="33"/>
      <c r="J47" s="28"/>
      <c r="K47" s="29">
        <f>IF(AND(H47= "",I47= ""), 0, ROUND(ROUND(J47, 2) * ROUND(IF(I47="",H47,I47),  0), 2))</f>
        <v>0</v>
      </c>
      <c r="L47" s="7"/>
      <c r="N47" s="30">
        <v>0.2</v>
      </c>
      <c r="R47" s="7">
        <v>1353</v>
      </c>
    </row>
    <row r="48" spans="1:18" x14ac:dyDescent="0.25">
      <c r="A48" s="7" t="s">
        <v>50</v>
      </c>
      <c r="B48" s="31"/>
      <c r="C48" s="31"/>
      <c r="D48" s="76" t="s">
        <v>81</v>
      </c>
      <c r="E48" s="76"/>
      <c r="F48" s="76"/>
      <c r="G48" s="76"/>
      <c r="H48" s="76"/>
      <c r="I48" s="76"/>
      <c r="J48" s="76"/>
      <c r="K48" s="31"/>
    </row>
    <row r="49" spans="1:18" hidden="1" x14ac:dyDescent="0.25">
      <c r="A49" s="7" t="s">
        <v>52</v>
      </c>
    </row>
    <row r="50" spans="1:18" ht="16.5" x14ac:dyDescent="0.25">
      <c r="A50" s="7">
        <v>9</v>
      </c>
      <c r="B50" s="24" t="s">
        <v>82</v>
      </c>
      <c r="C50" s="24"/>
      <c r="D50" s="74" t="s">
        <v>83</v>
      </c>
      <c r="E50" s="75"/>
      <c r="F50" s="75"/>
      <c r="G50" s="26" t="s">
        <v>12</v>
      </c>
      <c r="H50" s="33">
        <v>2</v>
      </c>
      <c r="I50" s="33"/>
      <c r="J50" s="28"/>
      <c r="K50" s="29">
        <f>IF(AND(H50= "",I50= ""), 0, ROUND(ROUND(J50, 2) * ROUND(IF(I50="",H50,I50),  0), 2))</f>
        <v>0</v>
      </c>
      <c r="L50" s="7"/>
      <c r="N50" s="30">
        <v>0.2</v>
      </c>
      <c r="R50" s="7">
        <v>1353</v>
      </c>
    </row>
    <row r="51" spans="1:18" x14ac:dyDescent="0.25">
      <c r="A51" s="7" t="s">
        <v>50</v>
      </c>
      <c r="B51" s="31"/>
      <c r="C51" s="31"/>
      <c r="D51" s="76" t="s">
        <v>84</v>
      </c>
      <c r="E51" s="76"/>
      <c r="F51" s="76"/>
      <c r="G51" s="76"/>
      <c r="H51" s="76"/>
      <c r="I51" s="76"/>
      <c r="J51" s="76"/>
      <c r="K51" s="31"/>
    </row>
    <row r="52" spans="1:18" hidden="1" x14ac:dyDescent="0.25">
      <c r="A52" s="7" t="s">
        <v>52</v>
      </c>
    </row>
    <row r="53" spans="1:18" hidden="1" x14ac:dyDescent="0.25">
      <c r="A53" s="7" t="s">
        <v>56</v>
      </c>
    </row>
    <row r="54" spans="1:18" x14ac:dyDescent="0.25">
      <c r="A54" s="7">
        <v>5</v>
      </c>
      <c r="B54" s="17" t="s">
        <v>85</v>
      </c>
      <c r="C54" s="17"/>
      <c r="D54" s="73" t="s">
        <v>86</v>
      </c>
      <c r="E54" s="73"/>
      <c r="F54" s="73"/>
      <c r="G54" s="22"/>
      <c r="H54" s="22"/>
      <c r="I54" s="22"/>
      <c r="J54" s="22"/>
      <c r="K54" s="23"/>
      <c r="L54" s="7"/>
    </row>
    <row r="55" spans="1:18" x14ac:dyDescent="0.25">
      <c r="A55" s="7">
        <v>9</v>
      </c>
      <c r="B55" s="24" t="s">
        <v>87</v>
      </c>
      <c r="C55" s="24"/>
      <c r="D55" s="74" t="s">
        <v>88</v>
      </c>
      <c r="E55" s="75"/>
      <c r="F55" s="75"/>
      <c r="G55" s="26" t="s">
        <v>89</v>
      </c>
      <c r="H55" s="33">
        <v>1</v>
      </c>
      <c r="I55" s="33"/>
      <c r="J55" s="28"/>
      <c r="K55" s="29">
        <f>IF(AND(H55= "",I55= ""), 0, ROUND(ROUND(J55, 2) * ROUND(IF(I55="",H55,I55),  0), 2))</f>
        <v>0</v>
      </c>
      <c r="L55" s="7"/>
      <c r="N55" s="30">
        <v>0.2</v>
      </c>
      <c r="R55" s="7">
        <v>1353</v>
      </c>
    </row>
    <row r="56" spans="1:18" hidden="1" x14ac:dyDescent="0.25">
      <c r="A56" s="7" t="s">
        <v>49</v>
      </c>
    </row>
    <row r="57" spans="1:18" x14ac:dyDescent="0.25">
      <c r="A57" s="7" t="s">
        <v>50</v>
      </c>
      <c r="B57" s="31"/>
      <c r="C57" s="31"/>
      <c r="D57" s="76" t="s">
        <v>90</v>
      </c>
      <c r="E57" s="76"/>
      <c r="F57" s="76"/>
      <c r="G57" s="76"/>
      <c r="H57" s="76"/>
      <c r="I57" s="76"/>
      <c r="J57" s="76"/>
      <c r="K57" s="31"/>
    </row>
    <row r="58" spans="1:18" hidden="1" x14ac:dyDescent="0.25">
      <c r="A58" s="7" t="s">
        <v>52</v>
      </c>
    </row>
    <row r="59" spans="1:18" ht="16.5" x14ac:dyDescent="0.25">
      <c r="A59" s="7">
        <v>9</v>
      </c>
      <c r="B59" s="24" t="s">
        <v>91</v>
      </c>
      <c r="C59" s="24"/>
      <c r="D59" s="74" t="s">
        <v>92</v>
      </c>
      <c r="E59" s="75"/>
      <c r="F59" s="75"/>
      <c r="G59" s="26" t="s">
        <v>89</v>
      </c>
      <c r="H59" s="33">
        <v>1</v>
      </c>
      <c r="I59" s="33"/>
      <c r="J59" s="28"/>
      <c r="K59" s="29">
        <f>IF(AND(H59= "",I59= ""), 0, ROUND(ROUND(J59, 2) * ROUND(IF(I59="",H59,I59),  0), 2))</f>
        <v>0</v>
      </c>
      <c r="L59" s="7"/>
      <c r="N59" s="30">
        <v>0.2</v>
      </c>
      <c r="R59" s="7">
        <v>1353</v>
      </c>
    </row>
    <row r="60" spans="1:18" hidden="1" x14ac:dyDescent="0.25">
      <c r="A60" s="7" t="s">
        <v>49</v>
      </c>
    </row>
    <row r="61" spans="1:18" x14ac:dyDescent="0.25">
      <c r="A61" s="7" t="s">
        <v>50</v>
      </c>
      <c r="B61" s="31"/>
      <c r="C61" s="31"/>
      <c r="D61" s="76" t="s">
        <v>93</v>
      </c>
      <c r="E61" s="76"/>
      <c r="F61" s="76"/>
      <c r="G61" s="76"/>
      <c r="H61" s="76"/>
      <c r="I61" s="76"/>
      <c r="J61" s="76"/>
      <c r="K61" s="31"/>
    </row>
    <row r="62" spans="1:18" hidden="1" x14ac:dyDescent="0.25">
      <c r="A62" s="7" t="s">
        <v>52</v>
      </c>
    </row>
    <row r="63" spans="1:18" ht="16.5" x14ac:dyDescent="0.25">
      <c r="A63" s="7">
        <v>9</v>
      </c>
      <c r="B63" s="24" t="s">
        <v>94</v>
      </c>
      <c r="C63" s="24"/>
      <c r="D63" s="74" t="s">
        <v>95</v>
      </c>
      <c r="E63" s="75"/>
      <c r="F63" s="75"/>
      <c r="G63" s="26" t="s">
        <v>12</v>
      </c>
      <c r="H63" s="33">
        <v>1</v>
      </c>
      <c r="I63" s="33"/>
      <c r="J63" s="28"/>
      <c r="K63" s="29">
        <f>IF(AND(H63= "",I63= ""), 0, ROUND(ROUND(J63, 2) * ROUND(IF(I63="",H63,I63),  0), 2))</f>
        <v>0</v>
      </c>
      <c r="L63" s="7"/>
      <c r="N63" s="30">
        <v>0.2</v>
      </c>
      <c r="R63" s="7">
        <v>1353</v>
      </c>
    </row>
    <row r="64" spans="1:18" hidden="1" x14ac:dyDescent="0.25">
      <c r="A64" s="7" t="s">
        <v>49</v>
      </c>
    </row>
    <row r="65" spans="1:18" x14ac:dyDescent="0.25">
      <c r="A65" s="7" t="s">
        <v>50</v>
      </c>
      <c r="B65" s="31"/>
      <c r="C65" s="31"/>
      <c r="D65" s="76" t="s">
        <v>96</v>
      </c>
      <c r="E65" s="76"/>
      <c r="F65" s="76"/>
      <c r="G65" s="76"/>
      <c r="H65" s="76"/>
      <c r="I65" s="76"/>
      <c r="J65" s="76"/>
      <c r="K65" s="31"/>
    </row>
    <row r="66" spans="1:18" hidden="1" x14ac:dyDescent="0.25">
      <c r="A66" s="7" t="s">
        <v>52</v>
      </c>
    </row>
    <row r="67" spans="1:18" hidden="1" x14ac:dyDescent="0.25">
      <c r="A67" s="7" t="s">
        <v>56</v>
      </c>
    </row>
    <row r="68" spans="1:18" hidden="1" x14ac:dyDescent="0.25">
      <c r="A68" s="7" t="s">
        <v>97</v>
      </c>
    </row>
    <row r="69" spans="1:18" x14ac:dyDescent="0.25">
      <c r="A69" s="7">
        <v>4</v>
      </c>
      <c r="B69" s="17" t="s">
        <v>98</v>
      </c>
      <c r="C69" s="17"/>
      <c r="D69" s="72" t="s">
        <v>99</v>
      </c>
      <c r="E69" s="72"/>
      <c r="F69" s="72"/>
      <c r="G69" s="20"/>
      <c r="H69" s="20"/>
      <c r="I69" s="20"/>
      <c r="J69" s="20"/>
      <c r="K69" s="21"/>
      <c r="L69" s="7"/>
    </row>
    <row r="70" spans="1:18" x14ac:dyDescent="0.25">
      <c r="A70" s="7">
        <v>9</v>
      </c>
      <c r="B70" s="24" t="s">
        <v>100</v>
      </c>
      <c r="C70" s="24"/>
      <c r="D70" s="74" t="s">
        <v>101</v>
      </c>
      <c r="E70" s="75"/>
      <c r="F70" s="75"/>
      <c r="G70" s="26" t="s">
        <v>102</v>
      </c>
      <c r="H70" s="33">
        <v>1</v>
      </c>
      <c r="I70" s="33"/>
      <c r="J70" s="28"/>
      <c r="K70" s="29">
        <f>IF(AND(H70= "",I70= ""), 0, ROUND(ROUND(J70, 2) * ROUND(IF(I70="",H70,I70),  0), 2))</f>
        <v>0</v>
      </c>
      <c r="L70" s="7"/>
      <c r="N70" s="30">
        <v>0.2</v>
      </c>
      <c r="R70" s="7">
        <v>1353</v>
      </c>
    </row>
    <row r="71" spans="1:18" hidden="1" x14ac:dyDescent="0.25">
      <c r="A71" s="7" t="s">
        <v>49</v>
      </c>
    </row>
    <row r="72" spans="1:18" hidden="1" x14ac:dyDescent="0.25">
      <c r="A72" s="7" t="s">
        <v>52</v>
      </c>
    </row>
    <row r="73" spans="1:18" hidden="1" x14ac:dyDescent="0.25">
      <c r="A73" s="7" t="s">
        <v>97</v>
      </c>
    </row>
    <row r="74" spans="1:18" x14ac:dyDescent="0.25">
      <c r="A74" s="7">
        <v>4</v>
      </c>
      <c r="B74" s="17" t="s">
        <v>103</v>
      </c>
      <c r="C74" s="17"/>
      <c r="D74" s="72" t="s">
        <v>104</v>
      </c>
      <c r="E74" s="72"/>
      <c r="F74" s="72"/>
      <c r="G74" s="20"/>
      <c r="H74" s="20"/>
      <c r="I74" s="20"/>
      <c r="J74" s="20"/>
      <c r="K74" s="21"/>
      <c r="L74" s="7"/>
    </row>
    <row r="75" spans="1:18" x14ac:dyDescent="0.25">
      <c r="A75" s="7">
        <v>9</v>
      </c>
      <c r="B75" s="24" t="s">
        <v>105</v>
      </c>
      <c r="C75" s="24"/>
      <c r="D75" s="74" t="s">
        <v>106</v>
      </c>
      <c r="E75" s="75"/>
      <c r="F75" s="75"/>
      <c r="G75" s="26" t="s">
        <v>102</v>
      </c>
      <c r="H75" s="33">
        <v>1</v>
      </c>
      <c r="I75" s="33"/>
      <c r="J75" s="28"/>
      <c r="K75" s="29">
        <f>IF(AND(H75= "",I75= ""), 0, ROUND(ROUND(J75, 2) * ROUND(IF(I75="",H75,I75),  0), 2))</f>
        <v>0</v>
      </c>
      <c r="L75" s="7"/>
      <c r="N75" s="30">
        <v>0.2</v>
      </c>
      <c r="R75" s="7">
        <v>1353</v>
      </c>
    </row>
    <row r="76" spans="1:18" hidden="1" x14ac:dyDescent="0.25">
      <c r="A76" s="7" t="s">
        <v>49</v>
      </c>
    </row>
    <row r="77" spans="1:18" hidden="1" x14ac:dyDescent="0.25">
      <c r="A77" s="7" t="s">
        <v>52</v>
      </c>
    </row>
    <row r="78" spans="1:18" hidden="1" x14ac:dyDescent="0.25">
      <c r="A78" s="7" t="s">
        <v>97</v>
      </c>
    </row>
    <row r="79" spans="1:18" ht="30" customHeight="1" x14ac:dyDescent="0.25">
      <c r="A79" s="7">
        <v>4</v>
      </c>
      <c r="B79" s="17" t="s">
        <v>107</v>
      </c>
      <c r="C79" s="17"/>
      <c r="D79" s="72" t="s">
        <v>210</v>
      </c>
      <c r="E79" s="72"/>
      <c r="F79" s="72"/>
      <c r="G79" s="20"/>
      <c r="H79" s="20"/>
      <c r="I79" s="20"/>
      <c r="J79" s="20"/>
      <c r="K79" s="21"/>
      <c r="L79" s="7" t="s">
        <v>108</v>
      </c>
    </row>
    <row r="80" spans="1:18" x14ac:dyDescent="0.25">
      <c r="A80" s="7">
        <v>5</v>
      </c>
      <c r="B80" s="17" t="s">
        <v>109</v>
      </c>
      <c r="C80" s="17"/>
      <c r="D80" s="73" t="s">
        <v>46</v>
      </c>
      <c r="E80" s="73"/>
      <c r="F80" s="73"/>
      <c r="G80" s="22"/>
      <c r="H80" s="22"/>
      <c r="I80" s="22"/>
      <c r="J80" s="22"/>
      <c r="K80" s="23"/>
      <c r="L80" s="7" t="s">
        <v>108</v>
      </c>
    </row>
    <row r="81" spans="1:18" x14ac:dyDescent="0.25">
      <c r="A81" s="7">
        <v>9</v>
      </c>
      <c r="B81" s="24" t="s">
        <v>110</v>
      </c>
      <c r="C81" s="24"/>
      <c r="D81" s="74" t="s">
        <v>111</v>
      </c>
      <c r="E81" s="75"/>
      <c r="F81" s="75"/>
      <c r="G81" s="26" t="s">
        <v>89</v>
      </c>
      <c r="H81" s="33">
        <v>1</v>
      </c>
      <c r="I81" s="33"/>
      <c r="J81" s="28"/>
      <c r="K81" s="29">
        <f>IF(AND(H81= "",I81= ""), 0, ROUND(ROUND(J81, 2) * ROUND(IF(I81="",H81,I81),  0), 2))</f>
        <v>0</v>
      </c>
      <c r="L81" s="7" t="s">
        <v>108</v>
      </c>
      <c r="M81" s="7">
        <v>135045</v>
      </c>
      <c r="N81" s="30">
        <v>0.2</v>
      </c>
      <c r="R81" s="7">
        <v>1353</v>
      </c>
    </row>
    <row r="82" spans="1:18" hidden="1" x14ac:dyDescent="0.25">
      <c r="A82" s="7" t="s">
        <v>49</v>
      </c>
    </row>
    <row r="83" spans="1:18" x14ac:dyDescent="0.25">
      <c r="A83" s="7" t="s">
        <v>50</v>
      </c>
      <c r="B83" s="31"/>
      <c r="C83" s="31"/>
      <c r="D83" s="76" t="s">
        <v>112</v>
      </c>
      <c r="E83" s="76"/>
      <c r="F83" s="76"/>
      <c r="G83" s="76"/>
      <c r="H83" s="76"/>
      <c r="I83" s="76"/>
      <c r="J83" s="76"/>
      <c r="K83" s="31"/>
    </row>
    <row r="84" spans="1:18" hidden="1" x14ac:dyDescent="0.25">
      <c r="A84" s="7" t="s">
        <v>52</v>
      </c>
    </row>
    <row r="85" spans="1:18" hidden="1" x14ac:dyDescent="0.25">
      <c r="A85" s="7" t="s">
        <v>56</v>
      </c>
    </row>
    <row r="86" spans="1:18" x14ac:dyDescent="0.25">
      <c r="A86" s="7">
        <v>5</v>
      </c>
      <c r="B86" s="17" t="s">
        <v>113</v>
      </c>
      <c r="C86" s="17"/>
      <c r="D86" s="73" t="s">
        <v>58</v>
      </c>
      <c r="E86" s="73"/>
      <c r="F86" s="73"/>
      <c r="G86" s="22"/>
      <c r="H86" s="22"/>
      <c r="I86" s="22"/>
      <c r="J86" s="22"/>
      <c r="K86" s="23"/>
      <c r="L86" s="7" t="s">
        <v>108</v>
      </c>
    </row>
    <row r="87" spans="1:18" hidden="1" x14ac:dyDescent="0.25">
      <c r="A87" s="7" t="s">
        <v>59</v>
      </c>
    </row>
    <row r="88" spans="1:18" ht="16.5" x14ac:dyDescent="0.25">
      <c r="A88" s="7">
        <v>8</v>
      </c>
      <c r="B88" s="24" t="s">
        <v>114</v>
      </c>
      <c r="C88" s="24"/>
      <c r="D88" s="77" t="s">
        <v>61</v>
      </c>
      <c r="E88" s="77"/>
      <c r="F88" s="77"/>
      <c r="K88" s="32"/>
      <c r="L88" s="7" t="s">
        <v>108</v>
      </c>
    </row>
    <row r="89" spans="1:18" hidden="1" x14ac:dyDescent="0.25">
      <c r="A89" s="7" t="s">
        <v>62</v>
      </c>
    </row>
    <row r="90" spans="1:18" ht="16.5" x14ac:dyDescent="0.25">
      <c r="A90" s="7">
        <v>9</v>
      </c>
      <c r="B90" s="24" t="s">
        <v>115</v>
      </c>
      <c r="C90" s="24"/>
      <c r="D90" s="74" t="s">
        <v>64</v>
      </c>
      <c r="E90" s="75"/>
      <c r="F90" s="75"/>
      <c r="G90" s="26" t="s">
        <v>12</v>
      </c>
      <c r="H90" s="33">
        <v>1</v>
      </c>
      <c r="I90" s="33"/>
      <c r="J90" s="28"/>
      <c r="K90" s="29">
        <f>IF(AND(H90= "",I90= ""), 0, ROUND(ROUND(J90, 2) * ROUND(IF(I90="",H90,I90),  0), 2))</f>
        <v>0</v>
      </c>
      <c r="L90" s="7" t="s">
        <v>108</v>
      </c>
      <c r="M90" s="7">
        <v>135045</v>
      </c>
      <c r="N90" s="30">
        <v>0.2</v>
      </c>
      <c r="R90" s="7">
        <v>1353</v>
      </c>
    </row>
    <row r="91" spans="1:18" x14ac:dyDescent="0.25">
      <c r="A91" s="7" t="s">
        <v>50</v>
      </c>
      <c r="B91" s="31"/>
      <c r="C91" s="31"/>
      <c r="D91" s="76" t="s">
        <v>116</v>
      </c>
      <c r="E91" s="76"/>
      <c r="F91" s="76"/>
      <c r="G91" s="76"/>
      <c r="H91" s="76"/>
      <c r="I91" s="76"/>
      <c r="J91" s="76"/>
      <c r="K91" s="31"/>
    </row>
    <row r="92" spans="1:18" hidden="1" x14ac:dyDescent="0.25">
      <c r="A92" s="7" t="s">
        <v>52</v>
      </c>
    </row>
    <row r="93" spans="1:18" hidden="1" x14ac:dyDescent="0.25">
      <c r="A93" s="7" t="s">
        <v>66</v>
      </c>
    </row>
    <row r="94" spans="1:18" hidden="1" x14ac:dyDescent="0.25">
      <c r="A94" s="7" t="s">
        <v>56</v>
      </c>
    </row>
    <row r="95" spans="1:18" x14ac:dyDescent="0.25">
      <c r="A95" s="7">
        <v>5</v>
      </c>
      <c r="B95" s="17" t="s">
        <v>117</v>
      </c>
      <c r="C95" s="17"/>
      <c r="D95" s="73" t="s">
        <v>118</v>
      </c>
      <c r="E95" s="73"/>
      <c r="F95" s="73"/>
      <c r="G95" s="22"/>
      <c r="H95" s="22"/>
      <c r="I95" s="22"/>
      <c r="J95" s="22"/>
      <c r="K95" s="23"/>
      <c r="L95" s="7" t="s">
        <v>108</v>
      </c>
    </row>
    <row r="96" spans="1:18" ht="16.5" x14ac:dyDescent="0.25">
      <c r="A96" s="7">
        <v>9</v>
      </c>
      <c r="B96" s="24" t="s">
        <v>119</v>
      </c>
      <c r="C96" s="24"/>
      <c r="D96" s="74" t="s">
        <v>120</v>
      </c>
      <c r="E96" s="75"/>
      <c r="F96" s="75"/>
      <c r="G96" s="26" t="s">
        <v>89</v>
      </c>
      <c r="H96" s="33">
        <v>1</v>
      </c>
      <c r="I96" s="33"/>
      <c r="J96" s="28"/>
      <c r="K96" s="29">
        <f>IF(AND(H96= "",I96= ""), 0, ROUND(ROUND(J96, 2) * ROUND(IF(I96="",H96,I96),  0), 2))</f>
        <v>0</v>
      </c>
      <c r="L96" s="7" t="s">
        <v>108</v>
      </c>
      <c r="M96" s="7">
        <v>135045</v>
      </c>
      <c r="N96" s="30">
        <v>0.2</v>
      </c>
      <c r="R96" s="7">
        <v>1353</v>
      </c>
    </row>
    <row r="97" spans="1:11" hidden="1" x14ac:dyDescent="0.25">
      <c r="A97" s="7" t="s">
        <v>49</v>
      </c>
    </row>
    <row r="98" spans="1:11" hidden="1" x14ac:dyDescent="0.25">
      <c r="A98" s="7" t="s">
        <v>52</v>
      </c>
    </row>
    <row r="99" spans="1:11" hidden="1" x14ac:dyDescent="0.25">
      <c r="A99" s="7" t="s">
        <v>56</v>
      </c>
    </row>
    <row r="100" spans="1:11" hidden="1" x14ac:dyDescent="0.25">
      <c r="A100" s="7" t="s">
        <v>97</v>
      </c>
    </row>
    <row r="101" spans="1:11" x14ac:dyDescent="0.25">
      <c r="A101" s="7" t="s">
        <v>121</v>
      </c>
      <c r="B101" s="25"/>
      <c r="C101" s="25"/>
      <c r="D101" s="78"/>
      <c r="E101" s="78"/>
      <c r="F101" s="78"/>
      <c r="K101" s="25"/>
    </row>
    <row r="102" spans="1:11" x14ac:dyDescent="0.25">
      <c r="B102" s="25"/>
      <c r="C102" s="25"/>
      <c r="D102" s="81" t="s">
        <v>42</v>
      </c>
      <c r="E102" s="82"/>
      <c r="F102" s="82"/>
      <c r="G102" s="79"/>
      <c r="H102" s="79"/>
      <c r="I102" s="79"/>
      <c r="J102" s="79"/>
      <c r="K102" s="80"/>
    </row>
    <row r="103" spans="1:11" x14ac:dyDescent="0.25">
      <c r="B103" s="25"/>
      <c r="C103" s="25"/>
      <c r="D103" s="84"/>
      <c r="E103" s="53"/>
      <c r="F103" s="53"/>
      <c r="G103" s="53"/>
      <c r="H103" s="53"/>
      <c r="I103" s="53"/>
      <c r="J103" s="53"/>
      <c r="K103" s="83"/>
    </row>
    <row r="104" spans="1:11" x14ac:dyDescent="0.25">
      <c r="B104" s="25"/>
      <c r="C104" s="25"/>
      <c r="D104" s="87" t="s">
        <v>122</v>
      </c>
      <c r="E104" s="88"/>
      <c r="F104" s="88"/>
      <c r="G104" s="85">
        <f>SUMIF(L13:L101, IF(L12="","",L12), K13:K101)</f>
        <v>0</v>
      </c>
      <c r="H104" s="85"/>
      <c r="I104" s="85"/>
      <c r="J104" s="85"/>
      <c r="K104" s="86"/>
    </row>
    <row r="105" spans="1:11" x14ac:dyDescent="0.25">
      <c r="B105" s="25"/>
      <c r="C105" s="25"/>
      <c r="D105" s="87" t="s">
        <v>123</v>
      </c>
      <c r="E105" s="88"/>
      <c r="F105" s="88"/>
      <c r="G105" s="85">
        <f>ROUND(SUMIF(L13:L101, IF(L12="","",L12), K13:K101) * 0.2, 2)</f>
        <v>0</v>
      </c>
      <c r="H105" s="85"/>
      <c r="I105" s="85"/>
      <c r="J105" s="85"/>
      <c r="K105" s="86"/>
    </row>
    <row r="106" spans="1:11" x14ac:dyDescent="0.25">
      <c r="B106" s="25"/>
      <c r="C106" s="25"/>
      <c r="D106" s="91" t="s">
        <v>124</v>
      </c>
      <c r="E106" s="92"/>
      <c r="F106" s="92"/>
      <c r="G106" s="89">
        <f>SUM(G104:G105)</f>
        <v>0</v>
      </c>
      <c r="H106" s="89"/>
      <c r="I106" s="89"/>
      <c r="J106" s="89"/>
      <c r="K106" s="90"/>
    </row>
    <row r="107" spans="1:11" ht="31.5" customHeight="1" x14ac:dyDescent="0.25">
      <c r="B107" s="3"/>
      <c r="C107" s="3"/>
      <c r="D107" s="93" t="s">
        <v>125</v>
      </c>
      <c r="E107" s="93"/>
      <c r="F107" s="93"/>
      <c r="G107" s="93"/>
      <c r="H107" s="93"/>
      <c r="I107" s="93"/>
      <c r="J107" s="93"/>
      <c r="K107" s="93"/>
    </row>
    <row r="109" spans="1:11" x14ac:dyDescent="0.25">
      <c r="D109" s="94" t="s">
        <v>126</v>
      </c>
      <c r="E109" s="94"/>
      <c r="F109" s="94"/>
      <c r="G109" s="94"/>
      <c r="H109" s="94"/>
      <c r="I109" s="94"/>
      <c r="J109" s="94"/>
      <c r="K109" s="94"/>
    </row>
    <row r="110" spans="1:11" x14ac:dyDescent="0.25">
      <c r="D110" s="96" t="s">
        <v>127</v>
      </c>
      <c r="E110" s="97"/>
      <c r="F110" s="97"/>
      <c r="G110" s="95">
        <f>SUMIF(L15:L96, "", K15:K96)</f>
        <v>0</v>
      </c>
      <c r="H110" s="95"/>
      <c r="I110" s="95"/>
      <c r="J110" s="95"/>
      <c r="K110" s="95"/>
    </row>
    <row r="111" spans="1:11" x14ac:dyDescent="0.25">
      <c r="D111" s="100" t="s">
        <v>128</v>
      </c>
      <c r="E111" s="101"/>
      <c r="F111" s="101"/>
      <c r="G111" s="98">
        <f>SUMIF(L15:L63, "", K15:K63)</f>
        <v>0</v>
      </c>
      <c r="H111" s="99"/>
      <c r="I111" s="99"/>
      <c r="J111" s="99"/>
      <c r="K111" s="99"/>
    </row>
    <row r="112" spans="1:11" x14ac:dyDescent="0.25">
      <c r="D112" s="100" t="s">
        <v>129</v>
      </c>
      <c r="E112" s="101"/>
      <c r="F112" s="101"/>
      <c r="G112" s="98">
        <f>SUMIF(L70:L70, "", K70:K70)</f>
        <v>0</v>
      </c>
      <c r="H112" s="99"/>
      <c r="I112" s="99"/>
      <c r="J112" s="99"/>
      <c r="K112" s="99"/>
    </row>
    <row r="113" spans="1:14" x14ac:dyDescent="0.25">
      <c r="D113" s="100" t="s">
        <v>130</v>
      </c>
      <c r="E113" s="101"/>
      <c r="F113" s="101"/>
      <c r="G113" s="98">
        <f>SUMIF(L75:L75, "", K75:K75)</f>
        <v>0</v>
      </c>
      <c r="H113" s="99"/>
      <c r="I113" s="99"/>
      <c r="J113" s="99"/>
      <c r="K113" s="99"/>
    </row>
    <row r="114" spans="1:14" ht="24" customHeight="1" x14ac:dyDescent="0.25">
      <c r="D114" s="102" t="s">
        <v>211</v>
      </c>
      <c r="E114" s="101"/>
      <c r="F114" s="101"/>
      <c r="G114" s="98" t="str">
        <f>"[Non totalisé] "&amp;(SUMIF(A81:A96, "9", K81:K96))&amp;IF(IF(ISNUMBER(FIND(MID(FIXED(1000+1/2),6,1),""&amp;(SUMIF(A81:A96, "9", K81:K96)))),FIND(MID(FIXED(1000+1/2),6,1),""&amp;(SUMIF(A81:A96, "9", K81:K96))),0)=0,MID(FIXED(1000+1/2),6,1),"")&amp;REPT("0",MAX(0,2-IF(ISNUMBER(FIND(MID(FIXED(1000+1/2),6,1),""&amp;(SUMIF(A81:A96, "9", K81:K96)))),LEN((SUMIF(A81:A96, "9", K81:K96)))-IF(ISNUMBER(FIND(MID(FIXED(1000+1/2),6,1),""&amp;(SUMIF(A81:A96, "9", K81:K96)))),FIND(MID(FIXED(1000+1/2),6,1),""&amp;(SUMIF(A81:A96, "9", K81:K96))),0),0)))&amp;" €"</f>
        <v>[Non totalisé] 0,00 €</v>
      </c>
      <c r="H114" s="99"/>
      <c r="I114" s="99"/>
      <c r="J114" s="99"/>
      <c r="K114" s="99"/>
    </row>
    <row r="115" spans="1:14" x14ac:dyDescent="0.25">
      <c r="D115" s="103" t="s">
        <v>131</v>
      </c>
      <c r="E115" s="104"/>
      <c r="F115" s="104"/>
      <c r="G115" s="36"/>
      <c r="H115" s="36"/>
      <c r="I115" s="36"/>
      <c r="J115" s="36"/>
      <c r="K115" s="37"/>
    </row>
    <row r="116" spans="1:14" x14ac:dyDescent="0.25">
      <c r="D116" s="105"/>
      <c r="E116" s="106"/>
      <c r="F116" s="106"/>
      <c r="G116" s="106"/>
      <c r="H116" s="106"/>
      <c r="I116" s="106"/>
      <c r="J116" s="106"/>
      <c r="K116" s="107"/>
    </row>
    <row r="117" spans="1:14" x14ac:dyDescent="0.25">
      <c r="A117" s="38"/>
      <c r="D117" s="108" t="s">
        <v>122</v>
      </c>
      <c r="E117" s="53"/>
      <c r="F117" s="53"/>
      <c r="G117" s="109">
        <f>SUMIF(L5:L107, IF(L4="","",L4), K5:K107)</f>
        <v>0</v>
      </c>
      <c r="H117" s="110"/>
      <c r="I117" s="110"/>
      <c r="J117" s="110"/>
      <c r="K117" s="111"/>
    </row>
    <row r="118" spans="1:14" x14ac:dyDescent="0.25">
      <c r="A118" s="38"/>
      <c r="D118" s="108" t="s">
        <v>123</v>
      </c>
      <c r="E118" s="53"/>
      <c r="F118" s="53"/>
      <c r="G118" s="109">
        <f>ROUND(SUMIF(L5:L107, IF(L4="","",L4), K5:K107) * 0.2, 2)</f>
        <v>0</v>
      </c>
      <c r="H118" s="110"/>
      <c r="I118" s="110"/>
      <c r="J118" s="110"/>
      <c r="K118" s="111"/>
    </row>
    <row r="119" spans="1:14" x14ac:dyDescent="0.25">
      <c r="D119" s="112" t="s">
        <v>124</v>
      </c>
      <c r="E119" s="113"/>
      <c r="F119" s="113"/>
      <c r="G119" s="114">
        <f>SUM(G117:G118)</f>
        <v>0</v>
      </c>
      <c r="H119" s="115"/>
      <c r="I119" s="115"/>
      <c r="J119" s="115"/>
      <c r="K119" s="116"/>
    </row>
    <row r="120" spans="1:14" x14ac:dyDescent="0.25">
      <c r="D120" s="101"/>
      <c r="E120" s="53"/>
      <c r="F120" s="53"/>
      <c r="G120" s="53"/>
      <c r="H120" s="53"/>
      <c r="I120" s="53"/>
      <c r="J120" s="53"/>
      <c r="K120" s="53"/>
    </row>
    <row r="121" spans="1:14" x14ac:dyDescent="0.25">
      <c r="D121" s="117" t="s">
        <v>132</v>
      </c>
      <c r="E121" s="117"/>
      <c r="F121" s="117"/>
      <c r="G121" s="117"/>
      <c r="H121" s="117"/>
      <c r="I121" s="117"/>
      <c r="J121" s="117"/>
      <c r="K121" s="117"/>
    </row>
    <row r="122" spans="1:14" x14ac:dyDescent="0.25">
      <c r="D122" s="118" t="str">
        <f>IF(Paramètres!AA2&lt;&gt;"",Paramètres!AA2,"")</f>
        <v xml:space="preserve">Zéro euro </v>
      </c>
      <c r="E122" s="118"/>
      <c r="F122" s="118"/>
      <c r="G122" s="118"/>
      <c r="H122" s="118"/>
      <c r="I122" s="118"/>
      <c r="J122" s="118"/>
      <c r="K122" s="118"/>
    </row>
    <row r="123" spans="1:14" x14ac:dyDescent="0.25">
      <c r="D123" s="118"/>
      <c r="E123" s="118"/>
      <c r="F123" s="118"/>
      <c r="G123" s="118"/>
      <c r="H123" s="118"/>
      <c r="I123" s="118"/>
      <c r="J123" s="118"/>
      <c r="K123" s="118"/>
    </row>
    <row r="125" spans="1:14" x14ac:dyDescent="0.25">
      <c r="D125" s="94" t="s">
        <v>133</v>
      </c>
      <c r="E125" s="94"/>
      <c r="F125" s="94"/>
      <c r="G125" s="94"/>
      <c r="H125" s="94"/>
      <c r="I125" s="94"/>
      <c r="J125" s="94"/>
      <c r="K125" s="94"/>
    </row>
    <row r="126" spans="1:14" x14ac:dyDescent="0.25">
      <c r="D126" s="117" t="s">
        <v>212</v>
      </c>
      <c r="E126" s="117"/>
      <c r="F126" s="117"/>
      <c r="M126" s="7">
        <v>1</v>
      </c>
    </row>
    <row r="127" spans="1:14" x14ac:dyDescent="0.25">
      <c r="D127" s="101" t="s">
        <v>213</v>
      </c>
      <c r="E127" s="101"/>
      <c r="F127" s="101"/>
      <c r="G127" s="119">
        <f>SUMIF(M5:M107,M127, K5:K107)</f>
        <v>0</v>
      </c>
      <c r="H127" s="119"/>
      <c r="I127" s="119"/>
      <c r="J127" s="119"/>
      <c r="K127" s="119"/>
      <c r="L127" s="7">
        <v>1</v>
      </c>
      <c r="M127" s="7">
        <v>135045</v>
      </c>
    </row>
    <row r="128" spans="1:14" hidden="1" x14ac:dyDescent="0.25">
      <c r="A128" s="7">
        <v>0.2</v>
      </c>
      <c r="D128" s="39" t="str">
        <f>"	- dont T.V.A. à 20% sur " &amp;ROUND((SUMPRODUCT((M5:M107=M127)*1, K5:K107,(N5:N107=A128)*1)), 2)&amp; "€ :"</f>
        <v xml:space="preserve">	- dont T.V.A. à 20% sur 0€ :</v>
      </c>
      <c r="E128" s="39"/>
      <c r="F128" s="39"/>
      <c r="G128" s="120"/>
      <c r="H128" s="120"/>
      <c r="I128" s="120"/>
      <c r="J128" s="120"/>
      <c r="K128" s="120"/>
      <c r="L128" s="7">
        <v>1</v>
      </c>
      <c r="N128" s="7">
        <f>ROUND((SUMPRODUCT((M5:M107=M127)*1, K5:K107,(N5:N107=A128)*1))*A128, 2)</f>
        <v>0</v>
      </c>
    </row>
    <row r="129" spans="4:11" x14ac:dyDescent="0.25">
      <c r="D129" s="101" t="s">
        <v>214</v>
      </c>
      <c r="E129" s="101"/>
      <c r="F129" s="101"/>
      <c r="G129" s="35"/>
      <c r="H129" s="35"/>
      <c r="I129" s="35"/>
      <c r="J129" s="35"/>
      <c r="K129" s="35"/>
    </row>
    <row r="130" spans="4:11" x14ac:dyDescent="0.25">
      <c r="D130" s="121" t="s">
        <v>134</v>
      </c>
      <c r="E130" s="121"/>
      <c r="F130" s="121"/>
      <c r="G130" s="119">
        <f>SUM(G127:G128)</f>
        <v>0</v>
      </c>
      <c r="H130" s="119"/>
      <c r="I130" s="119"/>
      <c r="J130" s="119"/>
      <c r="K130" s="119"/>
    </row>
    <row r="131" spans="4:11" x14ac:dyDescent="0.25">
      <c r="D131" s="121" t="s">
        <v>135</v>
      </c>
      <c r="E131" s="121"/>
      <c r="F131" s="121"/>
      <c r="G131" s="119">
        <f>SUM(N127:N128)</f>
        <v>0</v>
      </c>
      <c r="H131" s="119"/>
      <c r="I131" s="119"/>
      <c r="J131" s="119"/>
      <c r="K131" s="119"/>
    </row>
    <row r="132" spans="4:11" x14ac:dyDescent="0.25">
      <c r="D132" s="121" t="s">
        <v>136</v>
      </c>
      <c r="E132" s="121"/>
      <c r="F132" s="121"/>
      <c r="G132" s="119">
        <f>SUM(G130:G131)</f>
        <v>0</v>
      </c>
      <c r="H132" s="119"/>
      <c r="I132" s="119"/>
      <c r="J132" s="119"/>
      <c r="K132" s="119"/>
    </row>
    <row r="134" spans="4:11" ht="56.65" customHeight="1" x14ac:dyDescent="0.25">
      <c r="G134" s="123" t="s">
        <v>137</v>
      </c>
      <c r="H134" s="123"/>
      <c r="I134" s="123"/>
      <c r="J134" s="123"/>
      <c r="K134" s="123"/>
    </row>
    <row r="136" spans="4:11" ht="85.15" customHeight="1" x14ac:dyDescent="0.25">
      <c r="D136" s="124" t="s">
        <v>138</v>
      </c>
      <c r="E136" s="124"/>
      <c r="G136" s="124" t="s">
        <v>139</v>
      </c>
      <c r="H136" s="124"/>
      <c r="I136" s="124"/>
      <c r="J136" s="124"/>
      <c r="K136" s="124"/>
    </row>
    <row r="137" spans="4:11" x14ac:dyDescent="0.25">
      <c r="D137" s="122" t="s">
        <v>140</v>
      </c>
      <c r="E137" s="122"/>
      <c r="F137" s="122"/>
      <c r="G137" s="122"/>
      <c r="H137" s="122"/>
      <c r="I137" s="122"/>
      <c r="J137" s="122"/>
      <c r="K137" s="122"/>
    </row>
  </sheetData>
  <sheetProtection algorithmName="SHA-512" hashValue="jorz2L1iu3aOfsS+p5Px7xv/fov5oLeTbbZ8gc9JVnJoVQD7bPsTAYTtvEnRhY8wW9qE5SLEEdMo0kyA1iwAKg==" saltValue="u59VTHljhRES/0cKQ+UGAw==" spinCount="100000" sheet="1" objects="1" selectLockedCells="1"/>
  <mergeCells count="97">
    <mergeCell ref="D137:K137"/>
    <mergeCell ref="D132:F132"/>
    <mergeCell ref="G132:K132"/>
    <mergeCell ref="G134:K134"/>
    <mergeCell ref="D136:E136"/>
    <mergeCell ref="G136:K136"/>
    <mergeCell ref="G128:K128"/>
    <mergeCell ref="D129:F129"/>
    <mergeCell ref="D130:F130"/>
    <mergeCell ref="G130:K130"/>
    <mergeCell ref="D131:F131"/>
    <mergeCell ref="G131:K131"/>
    <mergeCell ref="D123:K123"/>
    <mergeCell ref="D125:K125"/>
    <mergeCell ref="D126:F126"/>
    <mergeCell ref="D127:F127"/>
    <mergeCell ref="G127:K127"/>
    <mergeCell ref="D119:F119"/>
    <mergeCell ref="G119:K119"/>
    <mergeCell ref="D120:K120"/>
    <mergeCell ref="D121:K121"/>
    <mergeCell ref="D122:K122"/>
    <mergeCell ref="D115:F115"/>
    <mergeCell ref="D116:K116"/>
    <mergeCell ref="D117:F117"/>
    <mergeCell ref="G117:K117"/>
    <mergeCell ref="D118:F118"/>
    <mergeCell ref="G118:K118"/>
    <mergeCell ref="G112:K112"/>
    <mergeCell ref="D112:F112"/>
    <mergeCell ref="G113:K113"/>
    <mergeCell ref="D113:F113"/>
    <mergeCell ref="G114:K114"/>
    <mergeCell ref="D114:F114"/>
    <mergeCell ref="D107:K107"/>
    <mergeCell ref="D109:K109"/>
    <mergeCell ref="G110:K110"/>
    <mergeCell ref="D110:F110"/>
    <mergeCell ref="G111:K111"/>
    <mergeCell ref="D111:F111"/>
    <mergeCell ref="G104:K104"/>
    <mergeCell ref="D104:F104"/>
    <mergeCell ref="G105:K105"/>
    <mergeCell ref="D105:F105"/>
    <mergeCell ref="G106:K106"/>
    <mergeCell ref="D106:F106"/>
    <mergeCell ref="D96:F96"/>
    <mergeCell ref="D101:F101"/>
    <mergeCell ref="G102:K102"/>
    <mergeCell ref="D102:F102"/>
    <mergeCell ref="G103:K103"/>
    <mergeCell ref="D103:F103"/>
    <mergeCell ref="D86:F86"/>
    <mergeCell ref="D88:F88"/>
    <mergeCell ref="D90:F90"/>
    <mergeCell ref="D91:J91"/>
    <mergeCell ref="D95:F95"/>
    <mergeCell ref="D75:F75"/>
    <mergeCell ref="D79:F79"/>
    <mergeCell ref="D80:F80"/>
    <mergeCell ref="D81:F81"/>
    <mergeCell ref="D83:J83"/>
    <mergeCell ref="D63:F63"/>
    <mergeCell ref="D65:J65"/>
    <mergeCell ref="D69:F69"/>
    <mergeCell ref="D70:F70"/>
    <mergeCell ref="D74:F74"/>
    <mergeCell ref="D54:F54"/>
    <mergeCell ref="D55:F55"/>
    <mergeCell ref="D57:J57"/>
    <mergeCell ref="D59:F59"/>
    <mergeCell ref="D61:J61"/>
    <mergeCell ref="D45:J45"/>
    <mergeCell ref="D47:F47"/>
    <mergeCell ref="D48:J48"/>
    <mergeCell ref="D50:F50"/>
    <mergeCell ref="D51:J51"/>
    <mergeCell ref="D35:J35"/>
    <mergeCell ref="D39:F39"/>
    <mergeCell ref="D41:F41"/>
    <mergeCell ref="D42:J42"/>
    <mergeCell ref="D44:F44"/>
    <mergeCell ref="D26:F26"/>
    <mergeCell ref="D28:F28"/>
    <mergeCell ref="D29:J29"/>
    <mergeCell ref="D32:F32"/>
    <mergeCell ref="D34:F34"/>
    <mergeCell ref="D15:F15"/>
    <mergeCell ref="D17:J17"/>
    <mergeCell ref="D19:F19"/>
    <mergeCell ref="D21:J21"/>
    <mergeCell ref="D24:F24"/>
    <mergeCell ref="D3:F3"/>
    <mergeCell ref="D4:F4"/>
    <mergeCell ref="D12:F12"/>
    <mergeCell ref="D13:F13"/>
    <mergeCell ref="D14:F1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&amp;L24-267 - Rénovation d'une maison d'habitation
65 Rue de Saint Brieuc - 35042 RENNES CEDEX&amp;RDPGF - Lot n°2 CHARPENTE MENUISERIES BOIS 
PRO - Edition du 12/02/2025</oddHeader>
    <oddFooter>&amp;CEdition du 12/02/2025&amp;RPage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141</v>
      </c>
      <c r="AA1" s="7">
        <f>IF(DPGF!G119&lt;&gt;"",DPGF!G119,"0")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1" t="s">
        <v>142</v>
      </c>
      <c r="B3" s="40" t="s">
        <v>143</v>
      </c>
      <c r="C3" s="125" t="s">
        <v>168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1" t="s">
        <v>144</v>
      </c>
      <c r="B5" s="40" t="s">
        <v>145</v>
      </c>
      <c r="C5" s="125" t="s">
        <v>169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1" t="s">
        <v>154</v>
      </c>
      <c r="B7" s="40" t="s">
        <v>155</v>
      </c>
      <c r="C7" s="42" t="s">
        <v>170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1" t="s">
        <v>156</v>
      </c>
      <c r="B9" s="40" t="s">
        <v>157</v>
      </c>
      <c r="C9" s="42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1" t="s">
        <v>146</v>
      </c>
      <c r="B11" s="40" t="s">
        <v>147</v>
      </c>
      <c r="C11" s="125" t="s">
        <v>39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1" t="s">
        <v>158</v>
      </c>
      <c r="B13" s="40" t="s">
        <v>159</v>
      </c>
      <c r="C13" s="42" t="s">
        <v>171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1" t="s">
        <v>160</v>
      </c>
      <c r="B15" s="40" t="s">
        <v>161</v>
      </c>
      <c r="C15" s="42" t="s">
        <v>172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1" t="s">
        <v>162</v>
      </c>
      <c r="B17" s="40" t="s">
        <v>163</v>
      </c>
      <c r="C17" s="42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3">
        <v>0.2</v>
      </c>
      <c r="E19" s="44" t="s">
        <v>164</v>
      </c>
      <c r="AA19" s="7">
        <f>INT((AA5-AA18*100)/10)</f>
        <v>0</v>
      </c>
    </row>
    <row r="20" spans="1:27" ht="12.75" customHeight="1" x14ac:dyDescent="0.25">
      <c r="C20" s="45">
        <v>5.5E-2</v>
      </c>
      <c r="E20" s="44" t="s">
        <v>165</v>
      </c>
      <c r="AA20" s="7">
        <f>AA5-AA18*100-AA19*10</f>
        <v>0</v>
      </c>
    </row>
    <row r="21" spans="1:27" ht="12.75" customHeight="1" x14ac:dyDescent="0.25">
      <c r="C21" s="45">
        <v>0</v>
      </c>
      <c r="E21" s="44" t="s">
        <v>166</v>
      </c>
      <c r="AA21" s="7">
        <f>INT(AA6/10)</f>
        <v>0</v>
      </c>
    </row>
    <row r="22" spans="1:27" ht="12.75" customHeight="1" x14ac:dyDescent="0.25">
      <c r="C22" s="46">
        <v>0</v>
      </c>
      <c r="E22" s="44" t="s">
        <v>167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1" t="s">
        <v>148</v>
      </c>
      <c r="B24" s="40" t="s">
        <v>149</v>
      </c>
      <c r="C24" s="125" t="s">
        <v>173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1" t="s">
        <v>150</v>
      </c>
      <c r="B26" s="40" t="s">
        <v>151</v>
      </c>
      <c r="C26" s="125" t="s">
        <v>174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1" t="s">
        <v>152</v>
      </c>
      <c r="B28" s="40" t="s">
        <v>153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175</v>
      </c>
      <c r="B1" s="7" t="s">
        <v>176</v>
      </c>
    </row>
    <row r="2" spans="1:3" x14ac:dyDescent="0.25">
      <c r="A2" s="7" t="s">
        <v>177</v>
      </c>
      <c r="B2" s="7" t="s">
        <v>168</v>
      </c>
    </row>
    <row r="3" spans="1:3" x14ac:dyDescent="0.25">
      <c r="A3" s="7" t="s">
        <v>178</v>
      </c>
      <c r="B3" s="7">
        <v>1</v>
      </c>
    </row>
    <row r="4" spans="1:3" x14ac:dyDescent="0.25">
      <c r="A4" s="7" t="s">
        <v>179</v>
      </c>
      <c r="B4" s="7">
        <v>0</v>
      </c>
    </row>
    <row r="5" spans="1:3" x14ac:dyDescent="0.25">
      <c r="A5" s="7" t="s">
        <v>180</v>
      </c>
      <c r="B5" s="7">
        <v>0</v>
      </c>
    </row>
    <row r="6" spans="1:3" x14ac:dyDescent="0.25">
      <c r="A6" s="7" t="s">
        <v>181</v>
      </c>
      <c r="B6" s="7">
        <v>1</v>
      </c>
    </row>
    <row r="7" spans="1:3" x14ac:dyDescent="0.25">
      <c r="A7" s="7" t="s">
        <v>182</v>
      </c>
      <c r="B7" s="7">
        <v>1</v>
      </c>
    </row>
    <row r="8" spans="1:3" x14ac:dyDescent="0.25">
      <c r="A8" s="7" t="s">
        <v>183</v>
      </c>
      <c r="B8" s="7">
        <v>0</v>
      </c>
    </row>
    <row r="9" spans="1:3" x14ac:dyDescent="0.25">
      <c r="A9" s="7" t="s">
        <v>184</v>
      </c>
      <c r="B9" s="7">
        <v>0</v>
      </c>
    </row>
    <row r="10" spans="1:3" x14ac:dyDescent="0.25">
      <c r="A10" s="7" t="s">
        <v>185</v>
      </c>
      <c r="C10" s="7" t="s">
        <v>186</v>
      </c>
    </row>
    <row r="11" spans="1:3" x14ac:dyDescent="0.25">
      <c r="A11" s="7" t="s">
        <v>187</v>
      </c>
      <c r="B11" s="7">
        <v>0</v>
      </c>
    </row>
    <row r="12" spans="1:3" x14ac:dyDescent="0.25">
      <c r="A12" s="7" t="s">
        <v>188</v>
      </c>
      <c r="B12" s="7" t="s">
        <v>189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6" t="s">
        <v>190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25">
      <c r="A4" s="41" t="s">
        <v>142</v>
      </c>
      <c r="B4" s="40" t="s">
        <v>191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25">
      <c r="A6" s="41" t="s">
        <v>144</v>
      </c>
      <c r="B6" s="40" t="s">
        <v>192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25">
      <c r="A8" s="41" t="s">
        <v>154</v>
      </c>
      <c r="B8" s="40" t="s">
        <v>193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25">
      <c r="A10" s="41" t="s">
        <v>156</v>
      </c>
      <c r="B10" s="40" t="s">
        <v>194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25">
      <c r="A12" s="41" t="s">
        <v>146</v>
      </c>
      <c r="B12" s="40" t="s">
        <v>195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25">
      <c r="A14" s="41" t="s">
        <v>158</v>
      </c>
      <c r="B14" s="40" t="s">
        <v>196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25">
      <c r="A16" s="41" t="s">
        <v>160</v>
      </c>
      <c r="B16" s="40" t="s">
        <v>197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25">
      <c r="A18" s="41" t="s">
        <v>162</v>
      </c>
      <c r="B18" s="40" t="s">
        <v>198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25">
      <c r="A20" s="41" t="s">
        <v>199</v>
      </c>
      <c r="B20" s="40" t="s">
        <v>200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25">
      <c r="A22" s="41" t="s">
        <v>148</v>
      </c>
      <c r="B22" s="40" t="s">
        <v>201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25">
      <c r="A24" s="41" t="s">
        <v>150</v>
      </c>
      <c r="B24" s="40" t="s">
        <v>202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25">
      <c r="A28" s="41" t="s">
        <v>152</v>
      </c>
      <c r="B28" s="40" t="s">
        <v>203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30" t="s">
        <v>204</v>
      </c>
      <c r="C2" s="130"/>
      <c r="D2" s="130"/>
      <c r="E2" s="130"/>
      <c r="F2" s="130"/>
    </row>
    <row r="4" spans="2:6" ht="12.75" customHeight="1" x14ac:dyDescent="0.25">
      <c r="B4" s="47" t="s">
        <v>205</v>
      </c>
      <c r="C4" s="47" t="s">
        <v>206</v>
      </c>
      <c r="D4" s="47" t="s">
        <v>207</v>
      </c>
      <c r="E4" s="47" t="s">
        <v>208</v>
      </c>
      <c r="F4" s="47" t="s">
        <v>209</v>
      </c>
    </row>
    <row r="6" spans="2:6" ht="12.75" customHeight="1" x14ac:dyDescent="0.2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2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2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2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2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2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2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2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2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2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2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2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2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2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2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2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2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2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2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2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2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2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2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2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2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9C713C80-B2BA-4CC0-8E4F-A5F40CD8DD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d5dd1-faa4-4a9a-9737-eaa9bb98c7d1"/>
    <ds:schemaRef ds:uri="29724690-3e90-443f-99da-225ec0a547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E2EF31-97B7-4E5B-9B72-0E53AFEFA6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C3062E-DA9C-4181-9D34-EFC0A828F6B9}">
  <ds:schemaRefs>
    <ds:schemaRef ds:uri="http://schemas.microsoft.com/office/2006/metadata/properties"/>
    <ds:schemaRef ds:uri="http://schemas.microsoft.com/office/infopath/2007/PartnerControls"/>
    <ds:schemaRef ds:uri="b4ad5dd1-faa4-4a9a-9737-eaa9bb98c7d1"/>
    <ds:schemaRef ds:uri="29724690-3e90-443f-99da-225ec0a547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Patrick CHAGNARD</cp:lastModifiedBy>
  <dcterms:created xsi:type="dcterms:W3CDTF">2025-03-04T14:51:20Z</dcterms:created>
  <dcterms:modified xsi:type="dcterms:W3CDTF">2025-03-04T15:48:09Z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