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<sst xmlns="http://schemas.openxmlformats.org/spreadsheetml/2006/main" count="447" uniqueCount="248">
  <si>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</si>
  <si>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</si>
  <si>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</si>
  <si>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</si>
  <si>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</si>
  <si>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</si>
  <si>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</si>
  <si>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</si>
  <si>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</si>
  <si>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</si>
  <si>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</si>
  <si>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</si>
  <si>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</si>
  <si>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</si>
  <si>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</si>
  <si>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</si>
  <si>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</si>
  <si>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</si>
  <si>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</si>
  <si>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</si>
  <si>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</si>
  <si>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</si>
  <si>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</si>
  <si>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</si>
  <si>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</si>
  <si>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</si>
  <si>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</si>
  <si>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</si>
  <si>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</si>
  <si>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</si>
  <si>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</si>
  <si>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</si>
  <si>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</si>
  <si>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</si>
  <si>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</si>
  <si>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</si>
  <si>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</si>
  <si>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</si>
  <si>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n°9</t>
  </si>
  <si>
    <t>PEINTURES</t>
  </si>
  <si>
    <t>2.T</t>
  </si>
  <si>
    <t>9.1</t>
  </si>
  <si>
    <t>DESCRIPTION DES OUVRAGES</t>
  </si>
  <si>
    <t>9.1.1</t>
  </si>
  <si>
    <t>PEINTURES INTERIEURES AU RDC</t>
  </si>
  <si>
    <t>4.T</t>
  </si>
  <si>
    <t>9.1.1.1</t>
  </si>
  <si>
    <t>PEINTURES SUR MURS ET PLAFONDS NEUFS</t>
  </si>
  <si>
    <t>9.1.1.1.1</t>
  </si>
  <si>
    <t xml:space="preserve">Peintures sur murs </t>
  </si>
  <si>
    <t>9.T</t>
  </si>
  <si>
    <t>9.L</t>
  </si>
  <si>
    <t>Localisation : Doublages, cloisons, plaque de plâtre, gaines</t>
  </si>
  <si>
    <t>9.M.Z</t>
  </si>
  <si>
    <t>9.&amp;</t>
  </si>
  <si>
    <t>9.1.1.1.2</t>
  </si>
  <si>
    <t>Peintures sur plafonds</t>
  </si>
  <si>
    <t>Localisation : Plafonds sur l'ensemble du RDC</t>
  </si>
  <si>
    <t>5.&amp;</t>
  </si>
  <si>
    <t>9.1.1.2</t>
  </si>
  <si>
    <t>PEINTURES SUR MURS ET PLAFONDS EXISTANTS</t>
  </si>
  <si>
    <t>9.1.1.2.1</t>
  </si>
  <si>
    <t>9.1.1.2.2</t>
  </si>
  <si>
    <t>Localisation : Provision divers</t>
  </si>
  <si>
    <t>9.1.1.3</t>
  </si>
  <si>
    <t>PEINTURES SUR OUVRAGES BOIS NEUFS</t>
  </si>
  <si>
    <t>5.T</t>
  </si>
  <si>
    <t>9.1.1.3.1</t>
  </si>
  <si>
    <t xml:space="preserve">Huisseries + porte + Chants :  Dimensions : 0.83 x 2.04 </t>
  </si>
  <si>
    <t>Localisation : Suivant plans</t>
  </si>
  <si>
    <t>9.1.1.3.2</t>
  </si>
  <si>
    <t xml:space="preserve">Plinthes en sapin de 100 mm de hauteur </t>
  </si>
  <si>
    <t>ML</t>
  </si>
  <si>
    <t xml:space="preserve">Localisation : Au droit du parquet existant </t>
  </si>
  <si>
    <t>9.1.1.3.3</t>
  </si>
  <si>
    <t>Tablette en MDF pour allège ouverture / Dimensions 1.40 x 0.40</t>
  </si>
  <si>
    <t>Localisation : SDB</t>
  </si>
  <si>
    <t>9.1.1.3.4</t>
  </si>
  <si>
    <t>Tablette en MDF pour allège ouverture / Dimensions 2.00 x 0.40</t>
  </si>
  <si>
    <t>Localisation : Cuisine</t>
  </si>
  <si>
    <t>9.1.1.3.5</t>
  </si>
  <si>
    <t xml:space="preserve">Tablette en MDF pour allège ouverture / Dimensions 0.90 x 0.40  </t>
  </si>
  <si>
    <t>Localisation : Salon</t>
  </si>
  <si>
    <t>9.1.1.4</t>
  </si>
  <si>
    <t>PEINTURES SUR OUVRAGES BOIS EXISTANTS</t>
  </si>
  <si>
    <t>9.1.1.4.1</t>
  </si>
  <si>
    <t>Localisation : Porte accès cave</t>
  </si>
  <si>
    <t>9.1.1.4.2</t>
  </si>
  <si>
    <t>Porte d'entrée + chants / Dimensions 0.90 x 2.30</t>
  </si>
  <si>
    <t>ENS</t>
  </si>
  <si>
    <t>Localisation : Ouvertures extérieures existantes</t>
  </si>
  <si>
    <t>9.1.1.4.3</t>
  </si>
  <si>
    <t>Encadrements bois des ouvertures extérieures existantes</t>
  </si>
  <si>
    <t>9.1.1.4.4</t>
  </si>
  <si>
    <t xml:space="preserve">Tablette bois pour allège ouverture / Dimensions 1.80 x 0.40  </t>
  </si>
  <si>
    <t>9.1.1.4.5</t>
  </si>
  <si>
    <t xml:space="preserve">Tablette bois pour allège ouverture / Dimensions 0.70 x 0.40   </t>
  </si>
  <si>
    <t>Localisation : WC</t>
  </si>
  <si>
    <t>9.1.1.4.6</t>
  </si>
  <si>
    <t xml:space="preserve">Tablette bois pour allège ouverture / Dimensions 0.60 x 0.40  </t>
  </si>
  <si>
    <t>9.1.1.4.7</t>
  </si>
  <si>
    <t xml:space="preserve">Tablette bois pour allège ouverture / Dimensions 0.90 x 0.40 </t>
  </si>
  <si>
    <t>Localisation : Entrée</t>
  </si>
  <si>
    <t>9.1.1.5</t>
  </si>
  <si>
    <t>PEINTURES SUR ESCALIER BOIS EXISTANT</t>
  </si>
  <si>
    <t>9.1.1.5.1</t>
  </si>
  <si>
    <t>Escalier bois accès R+1</t>
  </si>
  <si>
    <t>Localisation : Escalier bois d'accès au R+1 comprenant garde-corps, limons, sous faces
Non compris marches et contre marches à la charge du lot vitrification parquet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</si>
  <si>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Escalier bois d'accès au R+1 comprenant garde-corps, limons, sous faces
</t>
    </r>
    <r>
      <rPr>
        <i/>
        <u/>
        <sz val="8"/>
        <color rgb="FF000000"/>
        <rFont val="Arial"/>
        <family val="2"/>
      </rPr>
      <t>Non compris marches et contre marches à la charge du lot vitrification parquet</t>
    </r>
  </si>
  <si>
    <t>9.1.1.6</t>
  </si>
  <si>
    <t>PEINTURES SUR RADIATEURS ET CANALISATIONS</t>
  </si>
  <si>
    <t>9.1.1.6.1</t>
  </si>
  <si>
    <t>Peintures sur radiateurs en fonte</t>
  </si>
  <si>
    <t>9.1.1.6.2</t>
  </si>
  <si>
    <t>Peintures sur PVC et métaux non ferreux</t>
  </si>
  <si>
    <t>9.1.1.6.3</t>
  </si>
  <si>
    <t>Peintures sur canalisations</t>
  </si>
  <si>
    <t>4.&amp;</t>
  </si>
  <si>
    <t>9.1.2</t>
  </si>
  <si>
    <t>PEINTURES INTERIEURES AU R+1</t>
  </si>
  <si>
    <t>9.1.2.1</t>
  </si>
  <si>
    <t>9.1.2.1.1</t>
  </si>
  <si>
    <t>9.1.2.1.2</t>
  </si>
  <si>
    <t>Localisation : Plafonds sur l'ensemble de l'étage</t>
  </si>
  <si>
    <t>9.1.2.2</t>
  </si>
  <si>
    <t>9.1.2.2.1</t>
  </si>
  <si>
    <t>9.1.2.3</t>
  </si>
  <si>
    <t>9.1.2.3.1</t>
  </si>
  <si>
    <t>Localisation : Chambre 1</t>
  </si>
  <si>
    <t>9.1.2.3.2</t>
  </si>
  <si>
    <t>9.1.2.3.3</t>
  </si>
  <si>
    <t xml:space="preserve">Tablette en MDF pour allège ouverture / Dimensions 1.60 x 0.40  </t>
  </si>
  <si>
    <t>Localisation : Chambres 2 et 3</t>
  </si>
  <si>
    <t>9.1.2.3.4</t>
  </si>
  <si>
    <t xml:space="preserve">Trappe d'accès aux combles 60 x 60 </t>
  </si>
  <si>
    <t>Localisation : R+1 à déterminer</t>
  </si>
  <si>
    <t>9.1.2.4</t>
  </si>
  <si>
    <t>9.1.2.4.1</t>
  </si>
  <si>
    <t>Localisation : Portes SDE, Chambres 2 et 3, WC</t>
  </si>
  <si>
    <t>9.1.2.4.2</t>
  </si>
  <si>
    <t>9.1.2.4.3</t>
  </si>
  <si>
    <t xml:space="preserve">Tablette bois pour allège ouverture / Dimensions 1.40 x 0.40  </t>
  </si>
  <si>
    <t xml:space="preserve">Localisation : Chambre 1 </t>
  </si>
  <si>
    <t>9.1.2.4.4</t>
  </si>
  <si>
    <t xml:space="preserve">Tablette bois pour allège ouverture / Dimensions 1.20 x 0.40    </t>
  </si>
  <si>
    <t>Localisation : Palier</t>
  </si>
  <si>
    <t>9.1.2.4.5</t>
  </si>
  <si>
    <t xml:space="preserve">Tablette bois pour allège ouverture / Dimensions 0.70 x 0.40    </t>
  </si>
  <si>
    <t>9.1.2.5</t>
  </si>
  <si>
    <t>9.1.2.5.1</t>
  </si>
  <si>
    <t>9.1.2.5.2</t>
  </si>
  <si>
    <t>9.1.2.5.3</t>
  </si>
  <si>
    <t>9.1.3</t>
  </si>
  <si>
    <t>DOSSIER DES OUVRAGES EXECUTES (DOE)</t>
  </si>
  <si>
    <t>9.1.3.1</t>
  </si>
  <si>
    <t>DOE</t>
  </si>
  <si>
    <t>FT</t>
  </si>
  <si>
    <t>9.1.4</t>
  </si>
  <si>
    <t xml:space="preserve">NETTOYAGE DE FIN CHANTIER </t>
  </si>
  <si>
    <t>9.1.4.1</t>
  </si>
  <si>
    <t>Nettoyage de fin chantier</t>
  </si>
  <si>
    <t>Localisation : Pour l’ensemble de l'opération</t>
  </si>
  <si>
    <t>3.&amp;</t>
  </si>
  <si>
    <t>Total H.T. :</t>
  </si>
  <si>
    <t>Total T.V.A. (20%) :</t>
  </si>
  <si>
    <t>Total T.T.C. :</t>
  </si>
  <si>
    <t>RECAPITULATIF
Lot n°9 PEINTURES</t>
  </si>
  <si>
    <t>RECAPITULATIF DES CHAPITRES</t>
  </si>
  <si>
    <t>9.1 - DESCRIPTION DES OUVRAGES</t>
  </si>
  <si>
    <t>- 9.1.1 - PEINTURES INTERIEURES AU RDC</t>
  </si>
  <si>
    <t>- 9.1.2 - PEINTURES INTERIEURES AU R+1</t>
  </si>
  <si>
    <t>- 9.1.3 - DOSSIER DES OUVRAGES EXECUTES (DOE)</t>
  </si>
  <si>
    <t>- 9.1.4 - NETTOYAGE DE FIN CHANTIER</t>
  </si>
  <si>
    <t>Total du lot PEINTURES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</si>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</sst>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5" formatCode="0.00%"/>
    <numFmt numFmtId="166" formatCode="#,##0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2">
    <font>
      <sz val="11"/>
      <color theme="1"/>
      <name val="Calibri"/>
      <family val="2"/>
      <scheme val="minor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164" fontId="14" fillId="0" borderId="9" xfId="0" applyNumberFormat="1" applyFont="1" applyBorder="1" applyAlignment="1">
      <alignment horizontal="right" vertical="top" wrapText="1"/>
    </xf>
    <xf numFmtId="164" fontId="15" fillId="0" borderId="12" xfId="0" applyNumberFormat="1" applyFont="1" applyBorder="1" applyAlignment="1" applyProtection="1">
      <alignment vertical="top" wrapText="1"/>
      <protection locked="0"/>
    </xf>
    <xf numFmtId="164" fontId="15" fillId="0" borderId="9" xfId="0" applyNumberFormat="1" applyFont="1" applyBorder="1" applyAlignment="1">
      <alignment vertical="top" wrapText="1"/>
    </xf>
    <xf numFmtId="165" fontId="7" fillId="0" borderId="0" xfId="0" applyNumberFormat="1" applyFont="1" applyAlignment="1">
      <alignment horizontal="right" vertical="top" wrapText="1"/>
    </xf>
    <xf numFmtId="0" fontId="1" fillId="0" borderId="11" xfId="0" applyFont="1" applyBorder="1" applyAlignment="1">
      <alignment vertical="top" wrapText="1"/>
    </xf>
    <xf numFmtId="166" fontId="14" fillId="0" borderId="9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7" fontId="16" fillId="0" borderId="0" xfId="0" applyNumberFormat="1" applyFont="1" applyAlignment="1">
      <alignment horizontal="right" vertical="top" wrapText="1"/>
    </xf>
    <xf numFmtId="167" fontId="16" fillId="0" borderId="5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7" fontId="16" fillId="0" borderId="7" xfId="0" applyNumberFormat="1" applyFont="1" applyBorder="1" applyAlignment="1">
      <alignment horizontal="right" vertical="top" wrapText="1"/>
    </xf>
    <xf numFmtId="167" fontId="16" fillId="0" borderId="8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indent="1" wrapText="1"/>
    </xf>
    <xf numFmtId="0" fontId="20" fillId="0" borderId="0" xfId="0" applyFont="1" applyAlignment="1">
      <alignment vertical="top" wrapText="1"/>
    </xf>
    <xf numFmtId="167" fontId="20" fillId="0" borderId="0" xfId="0" applyNumberFormat="1" applyFont="1" applyAlignment="1">
      <alignment horizontal="right" vertical="top" indent="1" wrapText="1"/>
    </xf>
    <xf numFmtId="167" fontId="20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4" fillId="0" borderId="18" xfId="0" applyFont="1" applyBorder="1" applyAlignment="1">
      <alignment vertical="top" wrapText="1"/>
    </xf>
    <xf numFmtId="167" fontId="4" fillId="0" borderId="0" xfId="0" applyNumberFormat="1" applyFont="1" applyAlignment="1">
      <alignment vertical="top" wrapText="1"/>
    </xf>
    <xf numFmtId="167" fontId="2" fillId="0" borderId="0" xfId="0" applyNumberFormat="1" applyFont="1" applyAlignment="1">
      <alignment vertical="top" wrapText="1"/>
    </xf>
    <xf numFmtId="167" fontId="2" fillId="0" borderId="19" xfId="0" applyNumberFormat="1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7" fontId="4" fillId="0" borderId="21" xfId="0" applyNumberFormat="1" applyFont="1" applyBorder="1" applyAlignment="1">
      <alignment vertical="top" wrapText="1"/>
    </xf>
    <xf numFmtId="167" fontId="2" fillId="0" borderId="21" xfId="0" applyNumberFormat="1" applyFont="1" applyBorder="1" applyAlignment="1">
      <alignment vertical="top" wrapText="1"/>
    </xf>
    <xf numFmtId="167" fontId="2" fillId="0" borderId="22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2"/>
      <c r="C1" s="3"/>
      <c r="D1" s="4"/>
      <c r="E1" s="4"/>
      <c r="F1" s="4"/>
      <c r="G1" s="4"/>
      <c r="H1" s="4"/>
      <c r="I1" s="5"/>
    </row>
    <row r="2" spans="2:9" ht="9.00113" customHeight="1">
      <c r="B2" s="6"/>
      <c r="C2" s="7"/>
      <c r="D2" s="8"/>
      <c r="E2" s="8"/>
      <c r="F2" s="8"/>
      <c r="G2" s="8"/>
      <c r="H2" s="8"/>
      <c r="I2" s="9"/>
    </row>
    <row r="3" spans="2:9" ht="9.00113" customHeight="1">
      <c r="B3" s="6"/>
      <c r="C3" s="7"/>
      <c r="D3" s="8"/>
      <c r="E3" s="8"/>
      <c r="F3" s="8"/>
      <c r="G3" s="8"/>
      <c r="H3" s="8"/>
      <c r="I3" s="9"/>
    </row>
    <row r="4" spans="2:9" ht="9.00113" customHeight="1">
      <c r="B4" s="6"/>
      <c r="C4" s="7"/>
      <c r="D4" s="8"/>
      <c r="E4" s="8"/>
      <c r="F4" s="8"/>
      <c r="G4" s="8"/>
      <c r="H4" s="8"/>
      <c r="I4" s="9"/>
    </row>
    <row r="5" spans="2:9" ht="9.00113" customHeight="1">
      <c r="B5" s="6"/>
      <c r="C5" s="7"/>
      <c r="D5" s="8"/>
      <c r="E5" s="8"/>
      <c r="F5" s="8"/>
      <c r="G5" s="8"/>
      <c r="H5" s="8"/>
      <c r="I5" s="9"/>
    </row>
    <row r="6" spans="2:9" ht="9.00113" customHeight="1">
      <c r="B6" s="6"/>
      <c r="C6" s="7"/>
      <c r="D6" s="8"/>
      <c r="E6" s="8"/>
      <c r="F6" s="8"/>
      <c r="G6" s="8"/>
      <c r="H6" s="8"/>
      <c r="I6" s="9"/>
    </row>
    <row r="7" spans="2:9" ht="9.00113" customHeight="1">
      <c r="B7" s="6"/>
      <c r="C7" s="7"/>
      <c r="D7" s="8"/>
      <c r="E7" s="8"/>
      <c r="F7" s="8"/>
      <c r="G7" s="8"/>
      <c r="H7" s="8"/>
      <c r="I7" s="9"/>
    </row>
    <row r="8" spans="2:9" ht="9.00113" customHeight="1">
      <c r="B8" s="6"/>
      <c r="C8" s="7"/>
      <c r="D8" s="8"/>
      <c r="E8" s="8"/>
      <c r="F8" s="8"/>
      <c r="G8" s="8"/>
      <c r="H8" s="8"/>
      <c r="I8" s="9"/>
    </row>
    <row r="9" spans="2:9" ht="9.00113" customHeight="1">
      <c r="B9" s="6"/>
      <c r="C9" s="7"/>
      <c r="D9" s="8"/>
      <c r="E9" s="8"/>
      <c r="F9" s="8"/>
      <c r="G9" s="8"/>
      <c r="H9" s="8"/>
      <c r="I9" s="9"/>
    </row>
    <row r="10" spans="2:9" ht="9.00113" customHeight="1">
      <c r="B10" s="6"/>
      <c r="C10" s="7"/>
      <c r="D10" s="8"/>
      <c r="E10" s="8"/>
      <c r="F10" s="8"/>
      <c r="G10" s="8"/>
      <c r="H10" s="8"/>
      <c r="I10" s="9"/>
    </row>
    <row r="11" spans="2:9" ht="9.00113" customHeight="1">
      <c r="B11" s="6"/>
      <c r="C11" s="7"/>
      <c r="D11" s="8"/>
      <c r="E11" s="10">
        <f>IF('Paramètres'!C5&lt;&gt;"",'Paramètres'!C5,"")</f>
        <v/>
      </c>
      <c r="F11" s="10"/>
      <c r="G11" s="10"/>
      <c r="H11" s="10"/>
      <c r="I11" s="9"/>
    </row>
    <row r="12" spans="2:9" ht="9.00113" customHeight="1">
      <c r="B12" s="6"/>
      <c r="C12" s="7"/>
      <c r="D12" s="8"/>
      <c r="E12" s="10"/>
      <c r="F12" s="10"/>
      <c r="G12" s="10"/>
      <c r="H12" s="10"/>
      <c r="I12" s="9"/>
    </row>
    <row r="13" spans="2:9" ht="9.00113" customHeight="1">
      <c r="B13" s="6"/>
      <c r="C13" s="7"/>
      <c r="D13" s="8"/>
      <c r="E13" s="10"/>
      <c r="F13" s="10"/>
      <c r="G13" s="10"/>
      <c r="H13" s="10"/>
      <c r="I13" s="9"/>
    </row>
    <row r="14" spans="2:9" ht="9.00113" customHeight="1">
      <c r="B14" s="6"/>
      <c r="C14" s="7"/>
      <c r="D14" s="8"/>
      <c r="E14" s="10"/>
      <c r="F14" s="10"/>
      <c r="G14" s="10"/>
      <c r="H14" s="10"/>
      <c r="I14" s="9"/>
    </row>
    <row r="15" spans="2:9" ht="9.00113" customHeight="1">
      <c r="B15" s="6"/>
      <c r="C15" s="7"/>
      <c r="D15" s="8"/>
      <c r="E15" s="10"/>
      <c r="F15" s="10"/>
      <c r="G15" s="10"/>
      <c r="H15" s="10"/>
      <c r="I15" s="9"/>
    </row>
    <row r="16" spans="2:9" ht="9.00113" customHeight="1">
      <c r="B16" s="6"/>
      <c r="C16" s="7"/>
      <c r="D16" s="8"/>
      <c r="E16" s="10"/>
      <c r="F16" s="10"/>
      <c r="G16" s="10"/>
      <c r="H16" s="10"/>
      <c r="I16" s="9"/>
    </row>
    <row r="17" spans="2:9" ht="9.00113" customHeight="1">
      <c r="B17" s="6"/>
      <c r="C17" s="7"/>
      <c r="D17" s="8"/>
      <c r="E17" s="10"/>
      <c r="F17" s="10"/>
      <c r="G17" s="10"/>
      <c r="H17" s="10"/>
      <c r="I17" s="9"/>
    </row>
    <row r="18" spans="2:9" ht="9.00113" customHeight="1">
      <c r="B18" s="6"/>
      <c r="C18" s="7"/>
      <c r="D18" s="8"/>
      <c r="E18" s="10"/>
      <c r="F18" s="10"/>
      <c r="G18" s="10"/>
      <c r="H18" s="10"/>
      <c r="I18" s="9"/>
    </row>
    <row r="19" spans="2:9" ht="9.00113" customHeight="1">
      <c r="B19" s="6"/>
      <c r="C19" s="7"/>
      <c r="D19" s="8"/>
      <c r="E19" s="10"/>
      <c r="F19" s="10"/>
      <c r="G19" s="10"/>
      <c r="H19" s="10"/>
      <c r="I19" s="9"/>
    </row>
    <row r="20" spans="2:9" ht="9.00113" customHeight="1">
      <c r="B20" s="6"/>
      <c r="C20" s="7"/>
      <c r="D20" s="8"/>
      <c r="E20" s="10">
        <f>IF('Paramètres'!C24&lt;&gt;"",'Paramètres'!C24,"") &amp; CHAR(10) &amp; IF('Paramètres'!C26&lt;&gt;"",'Paramètres'!C26,"") &amp; CHAR(10) &amp; IF('Paramètres'!C28&lt;&gt;"",'Paramètres'!C28,"")</f>
        <v/>
      </c>
      <c r="F20" s="10"/>
      <c r="G20" s="10"/>
      <c r="H20" s="10"/>
      <c r="I20" s="9"/>
    </row>
    <row r="21" spans="2:9" ht="9.00113" customHeight="1">
      <c r="B21" s="6"/>
      <c r="C21" s="7"/>
      <c r="D21" s="8"/>
      <c r="E21" s="10"/>
      <c r="F21" s="10"/>
      <c r="G21" s="10"/>
      <c r="H21" s="10"/>
      <c r="I21" s="9"/>
    </row>
    <row r="22" spans="2:9" ht="9.00113" customHeight="1">
      <c r="B22" s="6"/>
      <c r="C22" s="7"/>
      <c r="D22" s="8"/>
      <c r="E22" s="10"/>
      <c r="F22" s="10"/>
      <c r="G22" s="10"/>
      <c r="H22" s="10"/>
      <c r="I22" s="9"/>
    </row>
    <row r="23" spans="2:9" ht="9.00113" customHeight="1">
      <c r="B23" s="6"/>
      <c r="C23" s="7"/>
      <c r="D23" s="8"/>
      <c r="E23" s="10"/>
      <c r="F23" s="10"/>
      <c r="G23" s="10"/>
      <c r="H23" s="10"/>
      <c r="I23" s="9"/>
    </row>
    <row r="24" spans="2:9" ht="9.00113" customHeight="1">
      <c r="B24" s="6"/>
      <c r="C24" s="7"/>
      <c r="D24" s="8"/>
      <c r="E24" s="10"/>
      <c r="F24" s="10"/>
      <c r="G24" s="10"/>
      <c r="H24" s="10"/>
      <c r="I24" s="9"/>
    </row>
    <row r="25" spans="2:9" ht="9.00113" customHeight="1">
      <c r="B25" s="6"/>
      <c r="C25" s="7"/>
      <c r="D25" s="8"/>
      <c r="E25" s="10"/>
      <c r="F25" s="10"/>
      <c r="G25" s="10"/>
      <c r="H25" s="10"/>
      <c r="I25" s="9"/>
    </row>
    <row r="26" spans="2:9" ht="9.00113" customHeight="1">
      <c r="B26" s="6"/>
      <c r="C26" s="7"/>
      <c r="D26" s="8"/>
      <c r="E26" s="10"/>
      <c r="F26" s="10"/>
      <c r="G26" s="10"/>
      <c r="H26" s="10"/>
      <c r="I26" s="9"/>
    </row>
    <row r="27" spans="2:9" ht="9.00113" customHeight="1">
      <c r="B27" s="6"/>
      <c r="C27" s="7"/>
      <c r="D27" s="8"/>
      <c r="E27" s="10"/>
      <c r="F27" s="10"/>
      <c r="G27" s="10"/>
      <c r="H27" s="10"/>
      <c r="I27" s="9"/>
    </row>
    <row r="28" spans="2:9" ht="9.00113" customHeight="1">
      <c r="B28" s="6"/>
      <c r="C28" s="7"/>
      <c r="D28" s="8"/>
      <c r="E28" s="8"/>
      <c r="F28" s="8"/>
      <c r="G28" s="8"/>
      <c r="H28" s="8"/>
      <c r="I28" s="9"/>
    </row>
    <row r="29" spans="2:9" ht="9.00113" customHeight="1">
      <c r="B29" s="6"/>
      <c r="C29" s="7"/>
      <c r="D29" s="8"/>
      <c r="E29" s="8"/>
      <c r="F29" s="8"/>
      <c r="G29" s="8"/>
      <c r="H29" s="8"/>
      <c r="I29" s="9"/>
    </row>
    <row r="30" spans="2:9" ht="9.00113" customHeight="1">
      <c r="B30" s="6"/>
      <c r="C30" s="7"/>
      <c r="D30" s="8"/>
      <c r="E30" s="8"/>
      <c r="F30" s="8"/>
      <c r="G30" s="8"/>
      <c r="H30" s="8"/>
      <c r="I30" s="9"/>
    </row>
    <row r="31" spans="2:9" ht="9.00113" customHeight="1">
      <c r="B31" s="6"/>
      <c r="C31" s="7"/>
      <c r="D31" s="8"/>
      <c r="E31" s="8"/>
      <c r="F31" s="8"/>
      <c r="G31" s="8"/>
      <c r="H31" s="8"/>
      <c r="I31" s="9"/>
    </row>
    <row r="32" spans="2:9" ht="9.00113" customHeight="1">
      <c r="B32" s="6"/>
      <c r="C32" s="7"/>
      <c r="D32" s="8"/>
      <c r="E32" s="8"/>
      <c r="F32" s="8"/>
      <c r="G32" s="8"/>
      <c r="H32" s="8"/>
      <c r="I32" s="9"/>
    </row>
    <row r="33" spans="2:9" ht="9.00113" customHeight="1">
      <c r="B33" s="6"/>
      <c r="C33" s="7"/>
      <c r="D33" s="8"/>
      <c r="E33" s="8"/>
      <c r="F33" s="8"/>
      <c r="G33" s="8"/>
      <c r="H33" s="8"/>
      <c r="I33" s="9"/>
    </row>
    <row r="34" spans="2:9" ht="9.00113" customHeight="1">
      <c r="B34" s="6"/>
      <c r="C34" s="7"/>
      <c r="D34" s="8"/>
      <c r="E34" s="8"/>
      <c r="F34" s="8"/>
      <c r="G34" s="8"/>
      <c r="H34" s="8"/>
      <c r="I34" s="9"/>
    </row>
    <row r="35" spans="2:9" ht="9.00113" customHeight="1">
      <c r="B35" s="6"/>
      <c r="C35" s="7"/>
      <c r="D35" s="8"/>
      <c r="E35" s="8"/>
      <c r="F35" s="8"/>
      <c r="G35" s="8"/>
      <c r="H35" s="8"/>
      <c r="I35" s="9"/>
    </row>
    <row r="36" spans="2:9" ht="9.00113" customHeight="1">
      <c r="B36" s="6"/>
      <c r="C36" s="7"/>
      <c r="D36" s="8"/>
      <c r="E36" s="8"/>
      <c r="F36" s="8"/>
      <c r="G36" s="8"/>
      <c r="H36" s="8"/>
      <c r="I36" s="9"/>
    </row>
    <row r="37" spans="2:9" ht="9.00113" customHeight="1">
      <c r="B37" s="6"/>
      <c r="C37" s="7"/>
      <c r="D37" s="8"/>
      <c r="E37" s="8"/>
      <c r="F37" s="8"/>
      <c r="G37" s="8"/>
      <c r="H37" s="8"/>
      <c r="I37" s="9"/>
    </row>
    <row r="38" spans="2:9" ht="9.00113" customHeight="1">
      <c r="B38" s="6"/>
      <c r="C38" s="7"/>
      <c r="D38" s="8"/>
      <c r="E38" s="8"/>
      <c r="F38" s="8"/>
      <c r="G38" s="8"/>
      <c r="H38" s="8"/>
      <c r="I38" s="9"/>
    </row>
    <row r="39" spans="2:9" ht="9.00113" customHeight="1">
      <c r="B39" s="6"/>
      <c r="C39" s="7"/>
      <c r="D39" s="8"/>
      <c r="E39" s="8"/>
      <c r="F39" s="8"/>
      <c r="G39" s="8"/>
      <c r="H39" s="8"/>
      <c r="I39" s="9"/>
    </row>
    <row r="40" spans="2:9" ht="9.00113" customHeight="1">
      <c r="B40" s="6"/>
      <c r="C40" s="7"/>
      <c r="D40" s="8"/>
      <c r="E40" s="8"/>
      <c r="F40" s="8"/>
      <c r="G40" s="8"/>
      <c r="H40" s="8"/>
      <c r="I40" s="9"/>
    </row>
    <row r="41" spans="2:9" ht="9.00113" customHeight="1">
      <c r="B41" s="6"/>
      <c r="C41" s="7"/>
      <c r="D41" s="8"/>
      <c r="E41" s="8"/>
      <c r="F41" s="8"/>
      <c r="G41" s="8"/>
      <c r="H41" s="8"/>
      <c r="I41" s="9"/>
    </row>
    <row r="42" spans="2:9" ht="9.00113" customHeight="1">
      <c r="B42" s="6"/>
      <c r="C42" s="7"/>
      <c r="D42" s="8"/>
      <c r="E42" s="8"/>
      <c r="F42" s="8"/>
      <c r="G42" s="8"/>
      <c r="H42" s="8"/>
      <c r="I42" s="9"/>
    </row>
    <row r="43" spans="2:9" ht="9.00113" customHeight="1">
      <c r="B43" s="6"/>
      <c r="C43" s="7"/>
      <c r="D43" s="8"/>
      <c r="E43" s="8"/>
      <c r="F43" s="8"/>
      <c r="G43" s="8"/>
      <c r="H43" s="8"/>
      <c r="I43" s="9"/>
    </row>
    <row r="44" spans="2:9" ht="9.00113" customHeight="1">
      <c r="B44" s="6"/>
      <c r="C44" s="7"/>
      <c r="D44" s="8"/>
      <c r="E44" s="8"/>
      <c r="F44" s="8"/>
      <c r="G44" s="8"/>
      <c r="H44" s="8"/>
      <c r="I44" s="9"/>
    </row>
    <row r="45" spans="2:9" ht="9.00113" customHeight="1">
      <c r="B45" s="6"/>
      <c r="C45" s="7"/>
      <c r="D45" s="8"/>
      <c r="E45" s="8"/>
      <c r="F45" s="8"/>
      <c r="G45" s="8"/>
      <c r="H45" s="8"/>
      <c r="I45" s="9"/>
    </row>
    <row r="46" spans="2:9" ht="9.00113" customHeight="1">
      <c r="B46" s="6"/>
      <c r="C46" s="7"/>
      <c r="D46" s="8"/>
      <c r="E46" s="8"/>
      <c r="F46" s="8"/>
      <c r="G46" s="8"/>
      <c r="H46" s="8"/>
      <c r="I46" s="9"/>
    </row>
    <row r="47" spans="2:9" ht="9.00113" customHeight="1">
      <c r="B47" s="6"/>
      <c r="C47" s="7"/>
      <c r="D47" s="8"/>
      <c r="E47" s="11" t="s">
        <v>4</v>
      </c>
      <c r="F47" s="8"/>
      <c r="G47" s="8"/>
      <c r="H47" s="8"/>
      <c r="I47" s="9"/>
    </row>
    <row r="48" spans="2:9" ht="9.00113" customHeight="1">
      <c r="B48" s="6"/>
      <c r="C48" s="7"/>
      <c r="D48" s="8"/>
      <c r="E48" s="8"/>
      <c r="F48" s="8"/>
      <c r="G48" s="8"/>
      <c r="H48" s="8"/>
      <c r="I48" s="9"/>
    </row>
    <row r="49" spans="2:9" ht="9.00113" customHeight="1">
      <c r="B49" s="6"/>
      <c r="C49" s="7"/>
      <c r="D49" s="8"/>
      <c r="E49" s="8"/>
      <c r="F49" s="8"/>
      <c r="G49" s="8"/>
      <c r="H49" s="8"/>
      <c r="I49" s="9"/>
    </row>
    <row r="50" spans="2:9" ht="9.00113" customHeight="1">
      <c r="B50" s="6"/>
      <c r="C50" s="7"/>
      <c r="D50" s="8"/>
      <c r="E50" s="8"/>
      <c r="F50" s="8"/>
      <c r="G50" s="8"/>
      <c r="H50" s="8"/>
      <c r="I50" s="9"/>
    </row>
    <row r="51" spans="2:9" ht="9.00113" customHeight="1">
      <c r="B51" s="6"/>
      <c r="C51" s="7"/>
      <c r="D51" s="8"/>
      <c r="E51" s="8"/>
      <c r="F51" s="8"/>
      <c r="G51" s="8"/>
      <c r="H51" s="8"/>
      <c r="I51" s="9"/>
    </row>
    <row r="52" spans="2:9" ht="9.00113" customHeight="1">
      <c r="B52" s="6"/>
      <c r="C52" s="7"/>
      <c r="D52" s="8"/>
      <c r="E52" s="8"/>
      <c r="F52" s="8"/>
      <c r="G52" s="8"/>
      <c r="H52" s="8"/>
      <c r="I52" s="9"/>
    </row>
    <row r="53" spans="2:9" ht="9.00113" customHeight="1">
      <c r="B53" s="6"/>
      <c r="C53" s="7"/>
      <c r="D53" s="8"/>
      <c r="E53" s="8"/>
      <c r="F53" s="8"/>
      <c r="G53" s="8"/>
      <c r="H53" s="8"/>
      <c r="I53" s="9"/>
    </row>
    <row r="54" spans="2:9" ht="9.00113" customHeight="1">
      <c r="B54" s="6"/>
      <c r="C54" s="7"/>
      <c r="D54" s="8"/>
      <c r="E54" s="8"/>
      <c r="F54" s="8"/>
      <c r="G54" s="8"/>
      <c r="H54" s="8"/>
      <c r="I54" s="9"/>
    </row>
    <row r="55" spans="2:9" ht="9.00113" customHeight="1">
      <c r="B55" s="6"/>
      <c r="C55" s="7"/>
      <c r="D55" s="8"/>
      <c r="E55" s="8"/>
      <c r="F55" s="8"/>
      <c r="G55" s="8"/>
      <c r="H55" s="8"/>
      <c r="I55" s="9"/>
    </row>
    <row r="56" spans="2:9" ht="9.00113" customHeight="1">
      <c r="B56" s="6"/>
      <c r="C56" s="7"/>
      <c r="D56" s="8"/>
      <c r="E56" s="8"/>
      <c r="F56" s="8"/>
      <c r="G56" s="8"/>
      <c r="H56" s="8"/>
      <c r="I56" s="9"/>
    </row>
    <row r="57" spans="2:9" ht="9.00113" customHeight="1">
      <c r="B57" s="6"/>
      <c r="C57" s="7"/>
      <c r="D57" s="8"/>
      <c r="E57" s="8"/>
      <c r="F57" s="8"/>
      <c r="G57" s="8"/>
      <c r="H57" s="8"/>
      <c r="I57" s="9"/>
    </row>
    <row r="58" spans="2:9" ht="9.00113" customHeight="1">
      <c r="B58" s="6"/>
      <c r="C58" s="7"/>
      <c r="D58" s="8"/>
      <c r="E58" s="8"/>
      <c r="F58" s="8"/>
      <c r="G58" s="8"/>
      <c r="H58" s="8"/>
      <c r="I58" s="9"/>
    </row>
    <row r="59" spans="2:9" ht="9.00113" customHeight="1">
      <c r="B59" s="6"/>
      <c r="C59" s="7"/>
      <c r="D59" s="8"/>
      <c r="E59" s="8"/>
      <c r="F59" s="8"/>
      <c r="G59" s="8"/>
      <c r="H59" s="8"/>
      <c r="I59" s="9"/>
    </row>
    <row r="60" spans="2:9" ht="9.00113" customHeight="1">
      <c r="B60" s="6"/>
      <c r="C60" s="7"/>
      <c r="D60" s="8"/>
      <c r="E60" s="8"/>
      <c r="F60" s="8"/>
      <c r="G60" s="8"/>
      <c r="H60" s="8"/>
      <c r="I60" s="9"/>
    </row>
    <row r="61" spans="2:9" ht="9.00113" customHeight="1">
      <c r="B61" s="6"/>
      <c r="C61" s="7"/>
      <c r="D61" s="8"/>
      <c r="E61" s="8"/>
      <c r="F61" s="8"/>
      <c r="G61" s="8"/>
      <c r="H61" s="8"/>
      <c r="I61" s="9"/>
    </row>
    <row r="62" spans="2:9" ht="9.00113" customHeight="1">
      <c r="B62" s="6"/>
      <c r="C62" s="7"/>
      <c r="D62" s="8"/>
      <c r="E62" s="12">
        <f>IF('Paramètres'!C9&lt;&gt;"",'Paramètres'!C9,"")</f>
        <v/>
      </c>
      <c r="F62" s="12"/>
      <c r="G62" s="12"/>
      <c r="H62" s="12"/>
      <c r="I62" s="9"/>
    </row>
    <row r="63" spans="2:9" ht="9.00113" customHeight="1">
      <c r="B63" s="6"/>
      <c r="C63" s="7"/>
      <c r="D63" s="8"/>
      <c r="E63" s="12"/>
      <c r="F63" s="12"/>
      <c r="G63" s="12"/>
      <c r="H63" s="12"/>
      <c r="I63" s="9"/>
    </row>
    <row r="64" spans="2:9" ht="9.00113" customHeight="1">
      <c r="B64" s="6"/>
      <c r="C64" s="7"/>
      <c r="D64" s="8"/>
      <c r="E64" s="12"/>
      <c r="F64" s="12"/>
      <c r="G64" s="12"/>
      <c r="H64" s="12"/>
      <c r="I64" s="9"/>
    </row>
    <row r="65" spans="2:9" ht="9.00113" customHeight="1">
      <c r="B65" s="6"/>
      <c r="C65" s="7"/>
      <c r="D65" s="8"/>
      <c r="E65" s="12"/>
      <c r="F65" s="12"/>
      <c r="G65" s="12"/>
      <c r="H65" s="12"/>
      <c r="I65" s="9"/>
    </row>
    <row r="66" spans="2:9" ht="9.00113" customHeight="1">
      <c r="B66" s="6"/>
      <c r="C66" s="7"/>
      <c r="D66" s="8"/>
      <c r="E66" s="12">
        <f>IF('Paramètres'!C11&lt;&gt;"",'Paramètres'!C11,"")</f>
        <v/>
      </c>
      <c r="F66" s="12"/>
      <c r="G66" s="12"/>
      <c r="H66" s="12"/>
      <c r="I66" s="9"/>
    </row>
    <row r="67" spans="2:9" ht="9.00113" customHeight="1">
      <c r="B67" s="6"/>
      <c r="C67" s="7"/>
      <c r="D67" s="8"/>
      <c r="E67" s="12"/>
      <c r="F67" s="12"/>
      <c r="G67" s="12"/>
      <c r="H67" s="12"/>
      <c r="I67" s="9"/>
    </row>
    <row r="68" spans="2:9" ht="9.00113" customHeight="1">
      <c r="B68" s="6"/>
      <c r="C68" s="7"/>
      <c r="D68" s="8"/>
      <c r="E68" s="12"/>
      <c r="F68" s="12"/>
      <c r="G68" s="12"/>
      <c r="H68" s="12"/>
      <c r="I68" s="9"/>
    </row>
    <row r="69" spans="2:9" ht="9.00113" customHeight="1">
      <c r="B69" s="6"/>
      <c r="C69" s="7"/>
      <c r="D69" s="8"/>
      <c r="E69" s="12"/>
      <c r="F69" s="12"/>
      <c r="G69" s="12"/>
      <c r="H69" s="12"/>
      <c r="I69" s="9"/>
    </row>
    <row r="70" spans="2:9" ht="9.00113" customHeight="1">
      <c r="B70" s="6"/>
      <c r="C70" s="7"/>
      <c r="D70" s="8"/>
      <c r="E70" s="12"/>
      <c r="F70" s="12"/>
      <c r="G70" s="12"/>
      <c r="H70" s="12"/>
      <c r="I70" s="9"/>
    </row>
    <row r="71" spans="2:9" ht="9.00113" customHeight="1">
      <c r="B71" s="6"/>
      <c r="C71" s="7"/>
      <c r="D71" s="8"/>
      <c r="E71" s="13">
        <f>IF('Paramètres'!C3&lt;&gt;"",'Paramètres'!C3,"")</f>
        <v/>
      </c>
      <c r="F71" s="14"/>
      <c r="G71" s="14"/>
      <c r="H71" s="15"/>
      <c r="I71" s="9"/>
    </row>
    <row r="72" spans="2:9" ht="9.00113" customHeight="1">
      <c r="B72" s="6"/>
      <c r="C72" s="7"/>
      <c r="D72" s="8"/>
      <c r="E72" s="16"/>
      <c r="F72" s="10"/>
      <c r="G72" s="10"/>
      <c r="H72" s="17"/>
      <c r="I72" s="9"/>
    </row>
    <row r="73" spans="2:9" ht="9.00113" customHeight="1">
      <c r="B73" s="6"/>
      <c r="C73" s="7"/>
      <c r="D73" s="8"/>
      <c r="E73" s="16"/>
      <c r="F73" s="10"/>
      <c r="G73" s="10"/>
      <c r="H73" s="17"/>
      <c r="I73" s="9"/>
    </row>
    <row r="74" spans="2:9" ht="9.00113" customHeight="1">
      <c r="B74" s="6"/>
      <c r="C74" s="7"/>
      <c r="D74" s="8"/>
      <c r="E74" s="16"/>
      <c r="F74" s="10"/>
      <c r="G74" s="10"/>
      <c r="H74" s="17"/>
      <c r="I74" s="9"/>
    </row>
    <row r="75" spans="2:9" ht="9.00113" customHeight="1">
      <c r="B75" s="6"/>
      <c r="C75" s="7"/>
      <c r="D75" s="8"/>
      <c r="E75" s="16"/>
      <c r="F75" s="10"/>
      <c r="G75" s="10"/>
      <c r="H75" s="17"/>
      <c r="I75" s="9"/>
    </row>
    <row r="76" spans="2:9" ht="9.00113" customHeight="1">
      <c r="B76" s="6"/>
      <c r="C76" s="7"/>
      <c r="D76" s="8"/>
      <c r="E76" s="16"/>
      <c r="F76" s="10"/>
      <c r="G76" s="10"/>
      <c r="H76" s="17"/>
      <c r="I76" s="9"/>
    </row>
    <row r="77" spans="2:9" ht="9.00113" customHeight="1">
      <c r="B77" s="6"/>
      <c r="C77" s="7"/>
      <c r="D77" s="8"/>
      <c r="E77" s="18"/>
      <c r="F77" s="19"/>
      <c r="G77" s="19"/>
      <c r="H77" s="20"/>
      <c r="I77" s="9"/>
    </row>
    <row r="78" spans="2:9" ht="9.00113" customHeight="1">
      <c r="B78" s="6"/>
      <c r="C78" s="7"/>
      <c r="D78" s="8"/>
      <c r="E78" s="8"/>
      <c r="F78" s="8"/>
      <c r="G78" s="8"/>
      <c r="H78" s="8"/>
      <c r="I78" s="9"/>
    </row>
    <row r="79" spans="2:9" ht="9.00113" customHeight="1">
      <c r="B79" s="6"/>
      <c r="C79" s="7"/>
      <c r="D79" s="8"/>
      <c r="E79" s="8"/>
      <c r="F79" s="21" t="s">
        <v>0</v>
      </c>
      <c r="G79" s="21">
        <f>IF('Paramètres'!C7&lt;&gt;"",'Paramètres'!C7,"")</f>
        <v/>
      </c>
      <c r="H79" s="8"/>
      <c r="I79" s="9"/>
    </row>
    <row r="80" spans="2:9" ht="9.00113" customHeight="1">
      <c r="B80" s="6"/>
      <c r="C80" s="22" t="s">
        <v>5</v>
      </c>
      <c r="D80" s="8"/>
      <c r="E80" s="8"/>
      <c r="F80" s="21"/>
      <c r="G80" s="21"/>
      <c r="H80" s="8"/>
      <c r="I80" s="9"/>
    </row>
    <row r="81" spans="2:9" ht="9.00113" customHeight="1">
      <c r="B81" s="6"/>
      <c r="C81" s="7"/>
      <c r="D81" s="8"/>
      <c r="E81" s="8"/>
      <c r="F81" s="21" t="s">
        <v>1</v>
      </c>
      <c r="G81" s="21">
        <f>IF('Paramètres'!C13&lt;&gt;"",'Paramètres'!C13,"")</f>
        <v/>
      </c>
      <c r="H81" s="8"/>
      <c r="I81" s="9"/>
    </row>
    <row r="82" spans="2:9" ht="9.00113" customHeight="1">
      <c r="B82" s="6"/>
      <c r="C82" s="7"/>
      <c r="D82" s="8"/>
      <c r="E82" s="8"/>
      <c r="F82" s="21"/>
      <c r="G82" s="21"/>
      <c r="H82" s="8"/>
      <c r="I82" s="9"/>
    </row>
    <row r="83" spans="2:9" ht="9.00113" customHeight="1">
      <c r="B83" s="6"/>
      <c r="C83" s="7"/>
      <c r="D83" s="8"/>
      <c r="E83" s="8"/>
      <c r="F83" s="21" t="s">
        <v>2</v>
      </c>
      <c r="G83" s="21">
        <f>IF('Paramètres'!C15&lt;&gt;"",'Paramètres'!C15,"")</f>
        <v/>
      </c>
      <c r="H83" s="8"/>
      <c r="I83" s="9"/>
    </row>
    <row r="84" spans="2:9" ht="9.00113" customHeight="1">
      <c r="B84" s="6"/>
      <c r="C84" s="7"/>
      <c r="D84" s="8"/>
      <c r="E84" s="8"/>
      <c r="F84" s="21"/>
      <c r="G84" s="21"/>
      <c r="H84" s="8"/>
      <c r="I84" s="9"/>
    </row>
    <row r="85" spans="2:9" ht="9.00113" customHeight="1">
      <c r="B85" s="6"/>
      <c r="C85" s="7"/>
      <c r="D85" s="8"/>
      <c r="E85" s="8"/>
      <c r="F85" s="21" t="s">
        <v>3</v>
      </c>
      <c r="G85" s="21">
        <f>IF('Paramètres'!C17&lt;&gt;"",'Paramètres'!C17,"")</f>
        <v/>
      </c>
      <c r="H85" s="8"/>
      <c r="I85" s="9"/>
    </row>
    <row r="86" spans="2:9" ht="9.00113" customHeight="1">
      <c r="B86" s="6"/>
      <c r="C86" s="7"/>
      <c r="D86" s="8"/>
      <c r="E86" s="8"/>
      <c r="F86" s="21"/>
      <c r="G86" s="21"/>
      <c r="H86" s="8"/>
      <c r="I86" s="9"/>
    </row>
    <row r="87" spans="2:9" ht="9.00113" customHeight="1">
      <c r="B87" s="23"/>
      <c r="C87" s="24"/>
      <c r="D87" s="25"/>
      <c r="E87" s="25"/>
      <c r="F87" s="25"/>
      <c r="G87" s="25"/>
      <c r="H87" s="25"/>
      <c r="I87" s="26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E47:H60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12"/>
  <sheetViews>
    <sheetView showGridLines="0" tabSelected="1" workbookViewId="0">
      <pane ySplit="3" topLeftCell="A4" activePane="bottomLeft" state="frozen"/>
      <selection pane="bottomLeft" activeCell="J23" sqref="J23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N1" s="8" t="s">
        <v>18</v>
      </c>
      <c r="O1" s="8" t="s">
        <v>19</v>
      </c>
      <c r="P1" s="8" t="s">
        <v>20</v>
      </c>
      <c r="Q1" s="8" t="s">
        <v>21</v>
      </c>
      <c r="R1" s="8" t="s">
        <v>22</v>
      </c>
    </row>
    <row r="3" spans="1:18">
      <c r="A3" s="8" t="s">
        <v>23</v>
      </c>
      <c r="B3" s="27" t="s">
        <v>24</v>
      </c>
      <c r="C3" s="27" t="s">
        <v>25</v>
      </c>
      <c r="D3" s="27" t="s">
        <v>26</v>
      </c>
      <c r="E3" s="27"/>
      <c r="F3" s="27"/>
      <c r="G3" s="27" t="s">
        <v>12</v>
      </c>
      <c r="H3" s="27" t="s">
        <v>27</v>
      </c>
      <c r="I3" s="27" t="s">
        <v>28</v>
      </c>
      <c r="J3" s="27" t="s">
        <v>29</v>
      </c>
      <c r="K3" s="27" t="s">
        <v>30</v>
      </c>
      <c r="L3" s="27" t="s">
        <v>31</v>
      </c>
      <c r="M3" s="27" t="s">
        <v>32</v>
      </c>
      <c r="N3" s="27" t="s">
        <v>33</v>
      </c>
      <c r="O3" s="27" t="s">
        <v>34</v>
      </c>
      <c r="P3" s="27" t="s">
        <v>35</v>
      </c>
      <c r="Q3" s="27" t="s">
        <v>36</v>
      </c>
      <c r="R3" s="27" t="s">
        <v>37</v>
      </c>
    </row>
    <row r="4" spans="1:18" ht="15.75" customHeight="1">
      <c r="A4" s="8">
        <v>2</v>
      </c>
      <c r="B4" s="28" t="s">
        <v>38</v>
      </c>
      <c r="C4" s="28"/>
      <c r="D4" s="29" t="s">
        <v>39</v>
      </c>
      <c r="E4" s="29"/>
      <c r="F4" s="29"/>
      <c r="G4" s="29"/>
      <c r="H4" s="29"/>
      <c r="I4" s="29"/>
      <c r="J4" s="29"/>
      <c r="K4" s="30"/>
      <c r="L4" s="8"/>
    </row>
    <row r="5" spans="1:18" hidden="1">
      <c r="A5" s="8" t="s">
        <v>40</v>
      </c>
    </row>
    <row r="6" spans="1:18" hidden="1">
      <c r="A6" s="8" t="s">
        <v>40</v>
      </c>
    </row>
    <row r="7" spans="1:18" hidden="1">
      <c r="A7" s="8" t="s">
        <v>40</v>
      </c>
    </row>
    <row r="8" spans="1:18" hidden="1">
      <c r="A8" s="8" t="s">
        <v>40</v>
      </c>
    </row>
    <row r="9" spans="1:18" hidden="1">
      <c r="A9" s="8" t="s">
        <v>40</v>
      </c>
    </row>
    <row r="10" spans="1:18" hidden="1">
      <c r="A10" s="8" t="s">
        <v>40</v>
      </c>
    </row>
    <row r="11" spans="1:18" hidden="1">
      <c r="A11" s="8" t="s">
        <v>40</v>
      </c>
    </row>
    <row r="12" spans="1:18" hidden="1">
      <c r="A12" s="8" t="s">
        <v>40</v>
      </c>
    </row>
    <row r="13" spans="1:18" hidden="1">
      <c r="A13" s="8" t="s">
        <v>40</v>
      </c>
    </row>
    <row r="14" spans="1:18" hidden="1">
      <c r="A14" s="8" t="s">
        <v>40</v>
      </c>
    </row>
    <row r="15" spans="1:18" hidden="1">
      <c r="A15" s="8" t="s">
        <v>40</v>
      </c>
    </row>
    <row r="16" spans="1:18" hidden="1">
      <c r="A16" s="8" t="s">
        <v>40</v>
      </c>
    </row>
    <row r="17" spans="1:18" hidden="1">
      <c r="A17" s="8" t="s">
        <v>40</v>
      </c>
    </row>
    <row r="18" spans="1:18" hidden="1">
      <c r="A18" s="8" t="s">
        <v>40</v>
      </c>
    </row>
    <row r="19" spans="1:18" ht="15.75" customHeight="1">
      <c r="A19" s="8">
        <v>3</v>
      </c>
      <c r="B19" s="31" t="s">
        <v>41</v>
      </c>
      <c r="C19" s="31"/>
      <c r="D19" s="32" t="s">
        <v>42</v>
      </c>
      <c r="E19" s="32"/>
      <c r="F19" s="32"/>
      <c r="G19" s="32"/>
      <c r="H19" s="32"/>
      <c r="I19" s="32"/>
      <c r="J19" s="32"/>
      <c r="K19" s="33"/>
      <c r="L19" s="8"/>
    </row>
    <row r="20" spans="1:18">
      <c r="A20" s="8">
        <v>4</v>
      </c>
      <c r="B20" s="31" t="s">
        <v>43</v>
      </c>
      <c r="C20" s="31"/>
      <c r="D20" s="34" t="s">
        <v>44</v>
      </c>
      <c r="E20" s="34"/>
      <c r="F20" s="34"/>
      <c r="G20" s="34"/>
      <c r="H20" s="34"/>
      <c r="I20" s="34"/>
      <c r="J20" s="34"/>
      <c r="K20" s="35"/>
      <c r="L20" s="8"/>
    </row>
    <row r="21" spans="1:18" hidden="1">
      <c r="A21" s="8" t="s">
        <v>45</v>
      </c>
    </row>
    <row r="22" spans="1:18">
      <c r="A22" s="8">
        <v>5</v>
      </c>
      <c r="B22" s="31" t="s">
        <v>46</v>
      </c>
      <c r="C22" s="31"/>
      <c r="D22" s="36" t="s">
        <v>47</v>
      </c>
      <c r="E22" s="36"/>
      <c r="F22" s="36"/>
      <c r="G22" s="36"/>
      <c r="H22" s="36"/>
      <c r="I22" s="36"/>
      <c r="J22" s="36"/>
      <c r="K22" s="37"/>
      <c r="L22" s="8"/>
    </row>
    <row r="23" spans="1:18">
      <c r="A23" s="8">
        <v>9</v>
      </c>
      <c r="B23" s="38" t="s">
        <v>48</v>
      </c>
      <c r="C23" s="38"/>
      <c r="D23" s="39" t="s">
        <v>49</v>
      </c>
      <c r="E23" s="40"/>
      <c r="F23" s="40"/>
      <c r="G23" s="41" t="s">
        <v>11</v>
      </c>
      <c r="H23" s="42">
        <v>143</v>
      </c>
      <c r="I23" s="42"/>
      <c r="J23" s="43"/>
      <c r="K23" s="44">
        <f>IF(AND(H23= "",I23= ""), 0, ROUND(ROUND(J23, 2) * ROUND(IF(I23="",H23,I23),  2), 2))</f>
        <v/>
      </c>
      <c r="L23" s="8"/>
      <c r="N23" s="45">
        <v>0.2</v>
      </c>
      <c r="R23" s="8">
        <v>1353</v>
      </c>
    </row>
    <row r="24" spans="1:18" hidden="1">
      <c r="A24" s="8" t="s">
        <v>50</v>
      </c>
    </row>
    <row r="25" spans="1:18">
      <c r="A25" s="8" t="s">
        <v>51</v>
      </c>
      <c r="B25" s="46"/>
      <c r="C25" s="46"/>
      <c r="D25" s="46" t="s">
        <v>52</v>
      </c>
      <c r="E25" s="46"/>
      <c r="F25" s="46"/>
      <c r="G25" s="46"/>
      <c r="H25" s="46"/>
      <c r="I25" s="46"/>
      <c r="J25" s="46"/>
      <c r="K25" s="46"/>
    </row>
    <row r="26" spans="1:18" hidden="1">
      <c r="A26" s="8" t="s">
        <v>53</v>
      </c>
    </row>
    <row r="27" spans="1:18" hidden="1">
      <c r="A27" s="8" t="s">
        <v>53</v>
      </c>
    </row>
    <row r="28" spans="1:18" hidden="1">
      <c r="A28" s="8" t="s">
        <v>53</v>
      </c>
    </row>
    <row r="29" spans="1:18" hidden="1">
      <c r="A29" s="8" t="s">
        <v>53</v>
      </c>
    </row>
    <row r="30" spans="1:18" hidden="1">
      <c r="A30" s="8" t="s">
        <v>53</v>
      </c>
    </row>
    <row r="31" spans="1:18" hidden="1">
      <c r="A31" s="8" t="s">
        <v>54</v>
      </c>
    </row>
    <row r="32" spans="1:18">
      <c r="A32" s="8">
        <v>9</v>
      </c>
      <c r="B32" s="38" t="s">
        <v>55</v>
      </c>
      <c r="C32" s="38"/>
      <c r="D32" s="39" t="s">
        <v>56</v>
      </c>
      <c r="E32" s="40"/>
      <c r="F32" s="40"/>
      <c r="G32" s="41" t="s">
        <v>11</v>
      </c>
      <c r="H32" s="42">
        <v>70</v>
      </c>
      <c r="I32" s="42"/>
      <c r="J32" s="43"/>
      <c r="K32" s="44">
        <f>IF(AND(H32= "",I32= ""), 0, ROUND(ROUND(J32, 2) * ROUND(IF(I32="",H32,I32),  2), 2))</f>
        <v/>
      </c>
      <c r="L32" s="8"/>
      <c r="N32" s="45">
        <v>0.2</v>
      </c>
      <c r="R32" s="8">
        <v>1353</v>
      </c>
    </row>
    <row r="33" spans="1:18" hidden="1">
      <c r="A33" s="8" t="s">
        <v>50</v>
      </c>
    </row>
    <row r="34" spans="1:18">
      <c r="A34" s="8" t="s">
        <v>51</v>
      </c>
      <c r="B34" s="46"/>
      <c r="C34" s="46"/>
      <c r="D34" s="46" t="s">
        <v>57</v>
      </c>
      <c r="E34" s="46"/>
      <c r="F34" s="46"/>
      <c r="G34" s="46"/>
      <c r="H34" s="46"/>
      <c r="I34" s="46"/>
      <c r="J34" s="46"/>
      <c r="K34" s="46"/>
    </row>
    <row r="35" spans="1:18" hidden="1">
      <c r="A35" s="8" t="s">
        <v>54</v>
      </c>
    </row>
    <row r="36" spans="1:18" hidden="1">
      <c r="A36" s="8" t="s">
        <v>58</v>
      </c>
    </row>
    <row r="37" spans="1:18">
      <c r="A37" s="8">
        <v>5</v>
      </c>
      <c r="B37" s="31" t="s">
        <v>59</v>
      </c>
      <c r="C37" s="31"/>
      <c r="D37" s="36" t="s">
        <v>60</v>
      </c>
      <c r="E37" s="36"/>
      <c r="F37" s="36"/>
      <c r="G37" s="36"/>
      <c r="H37" s="36"/>
      <c r="I37" s="36"/>
      <c r="J37" s="36"/>
      <c r="K37" s="37"/>
      <c r="L37" s="8"/>
    </row>
    <row r="38" spans="1:18">
      <c r="A38" s="8">
        <v>9</v>
      </c>
      <c r="B38" s="38" t="s">
        <v>61</v>
      </c>
      <c r="C38" s="38"/>
      <c r="D38" s="39" t="s">
        <v>49</v>
      </c>
      <c r="E38" s="40"/>
      <c r="F38" s="40"/>
      <c r="G38" s="41" t="s">
        <v>11</v>
      </c>
      <c r="H38" s="42">
        <v>130</v>
      </c>
      <c r="I38" s="42"/>
      <c r="J38" s="43"/>
      <c r="K38" s="44">
        <f>IF(AND(H38= "",I38= ""), 0, ROUND(ROUND(J38, 2) * ROUND(IF(I38="",H38,I38),  2), 2))</f>
        <v/>
      </c>
      <c r="L38" s="8"/>
      <c r="N38" s="45">
        <v>0.2</v>
      </c>
      <c r="R38" s="8">
        <v>1353</v>
      </c>
    </row>
    <row r="39" spans="1:18" hidden="1">
      <c r="A39" s="8" t="s">
        <v>50</v>
      </c>
    </row>
    <row r="40" spans="1:18">
      <c r="A40" s="8" t="s">
        <v>51</v>
      </c>
      <c r="B40" s="46"/>
      <c r="C40" s="46"/>
      <c r="D40" s="46" t="s">
        <v>52</v>
      </c>
      <c r="E40" s="46"/>
      <c r="F40" s="46"/>
      <c r="G40" s="46"/>
      <c r="H40" s="46"/>
      <c r="I40" s="46"/>
      <c r="J40" s="46"/>
      <c r="K40" s="46"/>
    </row>
    <row r="41" spans="1:18" hidden="1">
      <c r="A41" s="8" t="s">
        <v>54</v>
      </c>
    </row>
    <row r="42" spans="1:18">
      <c r="A42" s="8">
        <v>9</v>
      </c>
      <c r="B42" s="38" t="s">
        <v>62</v>
      </c>
      <c r="C42" s="38"/>
      <c r="D42" s="39" t="s">
        <v>56</v>
      </c>
      <c r="E42" s="40"/>
      <c r="F42" s="40"/>
      <c r="G42" s="41" t="s">
        <v>11</v>
      </c>
      <c r="H42" s="42">
        <v>10</v>
      </c>
      <c r="I42" s="42"/>
      <c r="J42" s="43"/>
      <c r="K42" s="44">
        <f>IF(AND(H42= "",I42= ""), 0, ROUND(ROUND(J42, 2) * ROUND(IF(I42="",H42,I42),  2), 2))</f>
        <v/>
      </c>
      <c r="L42" s="8"/>
      <c r="N42" s="45">
        <v>0.2</v>
      </c>
      <c r="R42" s="8">
        <v>1353</v>
      </c>
    </row>
    <row r="43" spans="1:18" hidden="1">
      <c r="A43" s="8" t="s">
        <v>50</v>
      </c>
    </row>
    <row r="44" spans="1:18">
      <c r="A44" s="8" t="s">
        <v>51</v>
      </c>
      <c r="B44" s="46"/>
      <c r="C44" s="46"/>
      <c r="D44" s="46" t="s">
        <v>63</v>
      </c>
      <c r="E44" s="46"/>
      <c r="F44" s="46"/>
      <c r="G44" s="46"/>
      <c r="H44" s="46"/>
      <c r="I44" s="46"/>
      <c r="J44" s="46"/>
      <c r="K44" s="46"/>
    </row>
    <row r="45" spans="1:18" hidden="1">
      <c r="A45" s="8" t="s">
        <v>54</v>
      </c>
    </row>
    <row r="46" spans="1:18" hidden="1">
      <c r="A46" s="8" t="s">
        <v>58</v>
      </c>
    </row>
    <row r="47" spans="1:18">
      <c r="A47" s="8">
        <v>5</v>
      </c>
      <c r="B47" s="31" t="s">
        <v>64</v>
      </c>
      <c r="C47" s="31"/>
      <c r="D47" s="36" t="s">
        <v>65</v>
      </c>
      <c r="E47" s="36"/>
      <c r="F47" s="36"/>
      <c r="G47" s="36"/>
      <c r="H47" s="36"/>
      <c r="I47" s="36"/>
      <c r="J47" s="36"/>
      <c r="K47" s="37"/>
      <c r="L47" s="8"/>
    </row>
    <row r="48" spans="1:18" hidden="1">
      <c r="A48" s="8" t="s">
        <v>66</v>
      </c>
    </row>
    <row r="49" spans="1:18">
      <c r="A49" s="8">
        <v>9</v>
      </c>
      <c r="B49" s="38" t="s">
        <v>67</v>
      </c>
      <c r="C49" s="38"/>
      <c r="D49" s="39" t="s">
        <v>68</v>
      </c>
      <c r="E49" s="40"/>
      <c r="F49" s="40"/>
      <c r="G49" s="41" t="s">
        <v>12</v>
      </c>
      <c r="H49" s="47">
        <v>5</v>
      </c>
      <c r="I49" s="47"/>
      <c r="J49" s="43"/>
      <c r="K49" s="44">
        <f>IF(AND(H49= "",I49= ""), 0, ROUND(ROUND(J49, 2) * ROUND(IF(I49="",H49,I49),  0), 2))</f>
        <v/>
      </c>
      <c r="L49" s="8"/>
      <c r="N49" s="45">
        <v>0.2</v>
      </c>
      <c r="R49" s="8">
        <v>1353</v>
      </c>
    </row>
    <row r="50" spans="1:18">
      <c r="A50" s="8" t="s">
        <v>51</v>
      </c>
      <c r="B50" s="46"/>
      <c r="C50" s="46"/>
      <c r="D50" s="46" t="s">
        <v>69</v>
      </c>
      <c r="E50" s="46"/>
      <c r="F50" s="46"/>
      <c r="G50" s="46"/>
      <c r="H50" s="46"/>
      <c r="I50" s="46"/>
      <c r="J50" s="46"/>
      <c r="K50" s="46"/>
    </row>
    <row r="51" spans="1:18" hidden="1">
      <c r="A51" s="8" t="s">
        <v>54</v>
      </c>
    </row>
    <row r="52" spans="1:18">
      <c r="A52" s="8">
        <v>9</v>
      </c>
      <c r="B52" s="38" t="s">
        <v>70</v>
      </c>
      <c r="C52" s="38"/>
      <c r="D52" s="39" t="s">
        <v>71</v>
      </c>
      <c r="E52" s="40"/>
      <c r="F52" s="40"/>
      <c r="G52" s="41" t="s">
        <v>72</v>
      </c>
      <c r="H52" s="42">
        <v>44.5</v>
      </c>
      <c r="I52" s="42"/>
      <c r="J52" s="43"/>
      <c r="K52" s="44">
        <f>IF(AND(H52= "",I52= ""), 0, ROUND(ROUND(J52, 2) * ROUND(IF(I52="",H52,I52),  2), 2))</f>
        <v/>
      </c>
      <c r="L52" s="8"/>
      <c r="N52" s="45">
        <v>0.2</v>
      </c>
      <c r="R52" s="8">
        <v>1353</v>
      </c>
    </row>
    <row r="53" spans="1:18">
      <c r="A53" s="8" t="s">
        <v>51</v>
      </c>
      <c r="B53" s="46"/>
      <c r="C53" s="46"/>
      <c r="D53" s="46" t="s">
        <v>73</v>
      </c>
      <c r="E53" s="46"/>
      <c r="F53" s="46"/>
      <c r="G53" s="46"/>
      <c r="H53" s="46"/>
      <c r="I53" s="46"/>
      <c r="J53" s="46"/>
      <c r="K53" s="46"/>
    </row>
    <row r="54" spans="1:18" hidden="1">
      <c r="A54" s="8" t="s">
        <v>54</v>
      </c>
    </row>
    <row r="55" spans="1:18">
      <c r="A55" s="8">
        <v>9</v>
      </c>
      <c r="B55" s="38" t="s">
        <v>74</v>
      </c>
      <c r="C55" s="38"/>
      <c r="D55" s="39" t="s">
        <v>75</v>
      </c>
      <c r="E55" s="40"/>
      <c r="F55" s="40"/>
      <c r="G55" s="41" t="s">
        <v>12</v>
      </c>
      <c r="H55" s="47">
        <v>1</v>
      </c>
      <c r="I55" s="47"/>
      <c r="J55" s="43"/>
      <c r="K55" s="44">
        <f>IF(AND(H55= "",I55= ""), 0, ROUND(ROUND(J55, 2) * ROUND(IF(I55="",H55,I55),  0), 2))</f>
        <v/>
      </c>
      <c r="L55" s="8"/>
      <c r="N55" s="45">
        <v>0.2</v>
      </c>
      <c r="R55" s="8">
        <v>1353</v>
      </c>
    </row>
    <row r="56" spans="1:18">
      <c r="A56" s="8" t="s">
        <v>51</v>
      </c>
      <c r="B56" s="46"/>
      <c r="C56" s="46"/>
      <c r="D56" s="46" t="s">
        <v>76</v>
      </c>
      <c r="E56" s="46"/>
      <c r="F56" s="46"/>
      <c r="G56" s="46"/>
      <c r="H56" s="46"/>
      <c r="I56" s="46"/>
      <c r="J56" s="46"/>
      <c r="K56" s="46"/>
    </row>
    <row r="57" spans="1:18" hidden="1">
      <c r="A57" s="8" t="s">
        <v>54</v>
      </c>
    </row>
    <row r="58" spans="1:18">
      <c r="A58" s="8">
        <v>9</v>
      </c>
      <c r="B58" s="38" t="s">
        <v>77</v>
      </c>
      <c r="C58" s="38"/>
      <c r="D58" s="39" t="s">
        <v>78</v>
      </c>
      <c r="E58" s="40"/>
      <c r="F58" s="40"/>
      <c r="G58" s="41" t="s">
        <v>12</v>
      </c>
      <c r="H58" s="47">
        <v>1</v>
      </c>
      <c r="I58" s="47"/>
      <c r="J58" s="43"/>
      <c r="K58" s="44">
        <f>IF(AND(H58= "",I58= ""), 0, ROUND(ROUND(J58, 2) * ROUND(IF(I58="",H58,I58),  0), 2))</f>
        <v/>
      </c>
      <c r="L58" s="8"/>
      <c r="N58" s="45">
        <v>0.2</v>
      </c>
      <c r="R58" s="8">
        <v>1353</v>
      </c>
    </row>
    <row r="59" spans="1:18">
      <c r="A59" s="8" t="s">
        <v>51</v>
      </c>
      <c r="B59" s="46"/>
      <c r="C59" s="46"/>
      <c r="D59" s="46" t="s">
        <v>79</v>
      </c>
      <c r="E59" s="46"/>
      <c r="F59" s="46"/>
      <c r="G59" s="46"/>
      <c r="H59" s="46"/>
      <c r="I59" s="46"/>
      <c r="J59" s="46"/>
      <c r="K59" s="46"/>
    </row>
    <row r="60" spans="1:18" hidden="1">
      <c r="A60" s="8" t="s">
        <v>54</v>
      </c>
    </row>
    <row r="61" spans="1:18">
      <c r="A61" s="8">
        <v>9</v>
      </c>
      <c r="B61" s="38" t="s">
        <v>80</v>
      </c>
      <c r="C61" s="38"/>
      <c r="D61" s="39" t="s">
        <v>81</v>
      </c>
      <c r="E61" s="40"/>
      <c r="F61" s="40"/>
      <c r="G61" s="41" t="s">
        <v>12</v>
      </c>
      <c r="H61" s="47">
        <v>1</v>
      </c>
      <c r="I61" s="47"/>
      <c r="J61" s="43"/>
      <c r="K61" s="44">
        <f>IF(AND(H61= "",I61= ""), 0, ROUND(ROUND(J61, 2) * ROUND(IF(I61="",H61,I61),  0), 2))</f>
        <v/>
      </c>
      <c r="L61" s="8"/>
      <c r="N61" s="45">
        <v>0.2</v>
      </c>
      <c r="R61" s="8">
        <v>1353</v>
      </c>
    </row>
    <row r="62" spans="1:18">
      <c r="A62" s="8" t="s">
        <v>51</v>
      </c>
      <c r="B62" s="46"/>
      <c r="C62" s="46"/>
      <c r="D62" s="46" t="s">
        <v>82</v>
      </c>
      <c r="E62" s="46"/>
      <c r="F62" s="46"/>
      <c r="G62" s="46"/>
      <c r="H62" s="46"/>
      <c r="I62" s="46"/>
      <c r="J62" s="46"/>
      <c r="K62" s="46"/>
    </row>
    <row r="63" spans="1:18" hidden="1">
      <c r="A63" s="8" t="s">
        <v>54</v>
      </c>
    </row>
    <row r="64" spans="1:18" hidden="1">
      <c r="A64" s="8" t="s">
        <v>58</v>
      </c>
    </row>
    <row r="65" spans="1:18">
      <c r="A65" s="8">
        <v>5</v>
      </c>
      <c r="B65" s="31" t="s">
        <v>83</v>
      </c>
      <c r="C65" s="31"/>
      <c r="D65" s="36" t="s">
        <v>84</v>
      </c>
      <c r="E65" s="36"/>
      <c r="F65" s="36"/>
      <c r="G65" s="36"/>
      <c r="H65" s="36"/>
      <c r="I65" s="36"/>
      <c r="J65" s="36"/>
      <c r="K65" s="37"/>
      <c r="L65" s="8"/>
    </row>
    <row r="66" spans="1:18" hidden="1">
      <c r="A66" s="8" t="s">
        <v>66</v>
      </c>
    </row>
    <row r="67" spans="1:18">
      <c r="A67" s="8">
        <v>9</v>
      </c>
      <c r="B67" s="38" t="s">
        <v>85</v>
      </c>
      <c r="C67" s="38"/>
      <c r="D67" s="39" t="s">
        <v>68</v>
      </c>
      <c r="E67" s="40"/>
      <c r="F67" s="40"/>
      <c r="G67" s="41" t="s">
        <v>12</v>
      </c>
      <c r="H67" s="47">
        <v>1</v>
      </c>
      <c r="I67" s="47"/>
      <c r="J67" s="43"/>
      <c r="K67" s="44">
        <f>IF(AND(H67= "",I67= ""), 0, ROUND(ROUND(J67, 2) * ROUND(IF(I67="",H67,I67),  0), 2))</f>
        <v/>
      </c>
      <c r="L67" s="8"/>
      <c r="N67" s="45">
        <v>0.2</v>
      </c>
      <c r="R67" s="8">
        <v>1353</v>
      </c>
    </row>
    <row r="68" spans="1:18">
      <c r="A68" s="8" t="s">
        <v>51</v>
      </c>
      <c r="B68" s="46"/>
      <c r="C68" s="46"/>
      <c r="D68" s="46" t="s">
        <v>86</v>
      </c>
      <c r="E68" s="46"/>
      <c r="F68" s="46"/>
      <c r="G68" s="46"/>
      <c r="H68" s="46"/>
      <c r="I68" s="46"/>
      <c r="J68" s="46"/>
      <c r="K68" s="46"/>
    </row>
    <row r="69" spans="1:18" hidden="1">
      <c r="A69" s="8" t="s">
        <v>54</v>
      </c>
    </row>
    <row r="70" spans="1:18">
      <c r="A70" s="8">
        <v>9</v>
      </c>
      <c r="B70" s="38" t="s">
        <v>87</v>
      </c>
      <c r="C70" s="38"/>
      <c r="D70" s="39" t="s">
        <v>88</v>
      </c>
      <c r="E70" s="40"/>
      <c r="F70" s="40"/>
      <c r="G70" s="41" t="s">
        <v>89</v>
      </c>
      <c r="H70" s="47">
        <v>1</v>
      </c>
      <c r="I70" s="47"/>
      <c r="J70" s="43"/>
      <c r="K70" s="44">
        <f>IF(AND(H70= "",I70= ""), 0, ROUND(ROUND(J70, 2) * ROUND(IF(I70="",H70,I70),  0), 2))</f>
        <v/>
      </c>
      <c r="L70" s="8"/>
      <c r="N70" s="45">
        <v>0.2</v>
      </c>
      <c r="R70" s="8">
        <v>1353</v>
      </c>
    </row>
    <row r="71" spans="1:18">
      <c r="A71" s="8" t="s">
        <v>51</v>
      </c>
      <c r="B71" s="46"/>
      <c r="C71" s="46"/>
      <c r="D71" s="46" t="s">
        <v>90</v>
      </c>
      <c r="E71" s="46"/>
      <c r="F71" s="46"/>
      <c r="G71" s="46"/>
      <c r="H71" s="46"/>
      <c r="I71" s="46"/>
      <c r="J71" s="46"/>
      <c r="K71" s="46"/>
    </row>
    <row r="72" spans="1:18" hidden="1">
      <c r="A72" s="8" t="s">
        <v>54</v>
      </c>
    </row>
    <row r="73" spans="1:18">
      <c r="A73" s="8">
        <v>9</v>
      </c>
      <c r="B73" s="38" t="s">
        <v>91</v>
      </c>
      <c r="C73" s="38"/>
      <c r="D73" s="39" t="s">
        <v>92</v>
      </c>
      <c r="E73" s="40"/>
      <c r="F73" s="40"/>
      <c r="G73" s="41" t="s">
        <v>72</v>
      </c>
      <c r="H73" s="42">
        <v>40</v>
      </c>
      <c r="I73" s="42"/>
      <c r="J73" s="43"/>
      <c r="K73" s="44">
        <f>IF(AND(H73= "",I73= ""), 0, ROUND(ROUND(J73, 2) * ROUND(IF(I73="",H73,I73),  2), 2))</f>
        <v/>
      </c>
      <c r="L73" s="8"/>
      <c r="N73" s="45">
        <v>0.2</v>
      </c>
      <c r="R73" s="8">
        <v>1353</v>
      </c>
    </row>
    <row r="74" spans="1:18">
      <c r="A74" s="8" t="s">
        <v>51</v>
      </c>
      <c r="B74" s="46"/>
      <c r="C74" s="46"/>
      <c r="D74" s="46" t="s">
        <v>90</v>
      </c>
      <c r="E74" s="46"/>
      <c r="F74" s="46"/>
      <c r="G74" s="46"/>
      <c r="H74" s="46"/>
      <c r="I74" s="46"/>
      <c r="J74" s="46"/>
      <c r="K74" s="46"/>
    </row>
    <row r="75" spans="1:18" hidden="1">
      <c r="A75" s="8" t="s">
        <v>54</v>
      </c>
    </row>
    <row r="76" spans="1:18">
      <c r="A76" s="8">
        <v>9</v>
      </c>
      <c r="B76" s="38" t="s">
        <v>93</v>
      </c>
      <c r="C76" s="38"/>
      <c r="D76" s="39" t="s">
        <v>94</v>
      </c>
      <c r="E76" s="40"/>
      <c r="F76" s="40"/>
      <c r="G76" s="41" t="s">
        <v>12</v>
      </c>
      <c r="H76" s="47">
        <v>1</v>
      </c>
      <c r="I76" s="47"/>
      <c r="J76" s="43"/>
      <c r="K76" s="44">
        <f>IF(AND(H76= "",I76= ""), 0, ROUND(ROUND(J76, 2) * ROUND(IF(I76="",H76,I76),  0), 2))</f>
        <v/>
      </c>
      <c r="L76" s="8"/>
      <c r="N76" s="45">
        <v>0.2</v>
      </c>
      <c r="R76" s="8">
        <v>1353</v>
      </c>
    </row>
    <row r="77" spans="1:18">
      <c r="A77" s="8" t="s">
        <v>51</v>
      </c>
      <c r="B77" s="46"/>
      <c r="C77" s="46"/>
      <c r="D77" s="46" t="s">
        <v>82</v>
      </c>
      <c r="E77" s="46"/>
      <c r="F77" s="46"/>
      <c r="G77" s="46"/>
      <c r="H77" s="46"/>
      <c r="I77" s="46"/>
      <c r="J77" s="46"/>
      <c r="K77" s="46"/>
    </row>
    <row r="78" spans="1:18" hidden="1">
      <c r="A78" s="8" t="s">
        <v>54</v>
      </c>
    </row>
    <row r="79" spans="1:18">
      <c r="A79" s="8">
        <v>9</v>
      </c>
      <c r="B79" s="38" t="s">
        <v>95</v>
      </c>
      <c r="C79" s="38"/>
      <c r="D79" s="39" t="s">
        <v>96</v>
      </c>
      <c r="E79" s="40"/>
      <c r="F79" s="40"/>
      <c r="G79" s="41" t="s">
        <v>12</v>
      </c>
      <c r="H79" s="47">
        <v>1</v>
      </c>
      <c r="I79" s="47"/>
      <c r="J79" s="43"/>
      <c r="K79" s="44">
        <f>IF(AND(H79= "",I79= ""), 0, ROUND(ROUND(J79, 2) * ROUND(IF(I79="",H79,I79),  0), 2))</f>
        <v/>
      </c>
      <c r="L79" s="8"/>
      <c r="N79" s="45">
        <v>0.2</v>
      </c>
      <c r="R79" s="8">
        <v>1353</v>
      </c>
    </row>
    <row r="80" spans="1:18">
      <c r="A80" s="8" t="s">
        <v>51</v>
      </c>
      <c r="B80" s="46"/>
      <c r="C80" s="46"/>
      <c r="D80" s="46" t="s">
        <v>97</v>
      </c>
      <c r="E80" s="46"/>
      <c r="F80" s="46"/>
      <c r="G80" s="46"/>
      <c r="H80" s="46"/>
      <c r="I80" s="46"/>
      <c r="J80" s="46"/>
      <c r="K80" s="46"/>
    </row>
    <row r="81" spans="1:18" hidden="1">
      <c r="A81" s="8" t="s">
        <v>54</v>
      </c>
    </row>
    <row r="82" spans="1:18">
      <c r="A82" s="8">
        <v>9</v>
      </c>
      <c r="B82" s="38" t="s">
        <v>98</v>
      </c>
      <c r="C82" s="38"/>
      <c r="D82" s="39" t="s">
        <v>99</v>
      </c>
      <c r="E82" s="40"/>
      <c r="F82" s="40"/>
      <c r="G82" s="41" t="s">
        <v>12</v>
      </c>
      <c r="H82" s="47">
        <v>1</v>
      </c>
      <c r="I82" s="47"/>
      <c r="J82" s="43"/>
      <c r="K82" s="44">
        <f>IF(AND(H82= "",I82= ""), 0, ROUND(ROUND(J82, 2) * ROUND(IF(I82="",H82,I82),  0), 2))</f>
        <v/>
      </c>
      <c r="L82" s="8"/>
      <c r="N82" s="45">
        <v>0.2</v>
      </c>
      <c r="R82" s="8">
        <v>1353</v>
      </c>
    </row>
    <row r="83" spans="1:18">
      <c r="A83" s="8" t="s">
        <v>51</v>
      </c>
      <c r="B83" s="46"/>
      <c r="C83" s="46"/>
      <c r="D83" s="46" t="s">
        <v>76</v>
      </c>
      <c r="E83" s="46"/>
      <c r="F83" s="46"/>
      <c r="G83" s="46"/>
      <c r="H83" s="46"/>
      <c r="I83" s="46"/>
      <c r="J83" s="46"/>
      <c r="K83" s="46"/>
    </row>
    <row r="84" spans="1:18" hidden="1">
      <c r="A84" s="8" t="s">
        <v>54</v>
      </c>
    </row>
    <row r="85" spans="1:18">
      <c r="A85" s="8">
        <v>9</v>
      </c>
      <c r="B85" s="38" t="s">
        <v>100</v>
      </c>
      <c r="C85" s="38"/>
      <c r="D85" s="39" t="s">
        <v>101</v>
      </c>
      <c r="E85" s="40"/>
      <c r="F85" s="40"/>
      <c r="G85" s="41" t="s">
        <v>12</v>
      </c>
      <c r="H85" s="47">
        <v>1</v>
      </c>
      <c r="I85" s="47"/>
      <c r="J85" s="43"/>
      <c r="K85" s="44">
        <f>IF(AND(H85= "",I85= ""), 0, ROUND(ROUND(J85, 2) * ROUND(IF(I85="",H85,I85),  0), 2))</f>
        <v/>
      </c>
      <c r="L85" s="8"/>
      <c r="N85" s="45">
        <v>0.2</v>
      </c>
      <c r="R85" s="8">
        <v>1353</v>
      </c>
    </row>
    <row r="86" spans="1:18">
      <c r="A86" s="8" t="s">
        <v>51</v>
      </c>
      <c r="B86" s="46"/>
      <c r="C86" s="46"/>
      <c r="D86" s="46" t="s">
        <v>102</v>
      </c>
      <c r="E86" s="46"/>
      <c r="F86" s="46"/>
      <c r="G86" s="46"/>
      <c r="H86" s="46"/>
      <c r="I86" s="46"/>
      <c r="J86" s="46"/>
      <c r="K86" s="46"/>
    </row>
    <row r="87" spans="1:18" hidden="1">
      <c r="A87" s="8" t="s">
        <v>54</v>
      </c>
    </row>
    <row r="88" spans="1:18" hidden="1">
      <c r="A88" s="8" t="s">
        <v>58</v>
      </c>
    </row>
    <row r="89" spans="1:18">
      <c r="A89" s="8">
        <v>5</v>
      </c>
      <c r="B89" s="31" t="s">
        <v>103</v>
      </c>
      <c r="C89" s="31"/>
      <c r="D89" s="36" t="s">
        <v>104</v>
      </c>
      <c r="E89" s="36"/>
      <c r="F89" s="36"/>
      <c r="G89" s="36"/>
      <c r="H89" s="36"/>
      <c r="I89" s="36"/>
      <c r="J89" s="36"/>
      <c r="K89" s="37"/>
      <c r="L89" s="8"/>
    </row>
    <row r="90" spans="1:18" hidden="1">
      <c r="A90" s="8" t="s">
        <v>66</v>
      </c>
    </row>
    <row r="91" spans="1:18">
      <c r="A91" s="8">
        <v>9</v>
      </c>
      <c r="B91" s="38" t="s">
        <v>105</v>
      </c>
      <c r="C91" s="38"/>
      <c r="D91" s="39" t="s">
        <v>106</v>
      </c>
      <c r="E91" s="40"/>
      <c r="F91" s="40"/>
      <c r="G91" s="41" t="s">
        <v>89</v>
      </c>
      <c r="H91" s="47">
        <v>1</v>
      </c>
      <c r="I91" s="47"/>
      <c r="J91" s="43"/>
      <c r="K91" s="44">
        <f>IF(AND(H91= "",I91= ""), 0, ROUND(ROUND(J91, 2) * ROUND(IF(I91="",H91,I91),  0), 2))</f>
        <v/>
      </c>
      <c r="L91" s="8"/>
      <c r="N91" s="45">
        <v>0.2</v>
      </c>
      <c r="R91" s="8">
        <v>1353</v>
      </c>
    </row>
    <row r="92" spans="1:18" ht="22.5" customHeight="1">
      <c r="A92" s="8" t="s">
        <v>51</v>
      </c>
      <c r="B92" s="46"/>
      <c r="C92" s="46"/>
      <c r="D92" s="1" t="s">
        <v>108</v>
      </c>
      <c r="E92" s="46"/>
      <c r="F92" s="46"/>
      <c r="G92" s="46"/>
      <c r="H92" s="46"/>
      <c r="I92" s="46"/>
      <c r="J92" s="46"/>
      <c r="K92" s="46"/>
    </row>
    <row r="93" spans="1:18" hidden="1">
      <c r="A93" s="8" t="s">
        <v>54</v>
      </c>
    </row>
    <row r="94" spans="1:18" hidden="1">
      <c r="A94" s="8" t="s">
        <v>58</v>
      </c>
    </row>
    <row r="95" spans="1:18">
      <c r="A95" s="8">
        <v>5</v>
      </c>
      <c r="B95" s="31" t="s">
        <v>109</v>
      </c>
      <c r="C95" s="31"/>
      <c r="D95" s="36" t="s">
        <v>110</v>
      </c>
      <c r="E95" s="36"/>
      <c r="F95" s="36"/>
      <c r="G95" s="36"/>
      <c r="H95" s="36"/>
      <c r="I95" s="36"/>
      <c r="J95" s="36"/>
      <c r="K95" s="37"/>
      <c r="L95" s="8"/>
    </row>
    <row r="96" spans="1:18">
      <c r="A96" s="8">
        <v>9</v>
      </c>
      <c r="B96" s="38" t="s">
        <v>111</v>
      </c>
      <c r="C96" s="38"/>
      <c r="D96" s="39" t="s">
        <v>112</v>
      </c>
      <c r="E96" s="40"/>
      <c r="F96" s="40"/>
      <c r="G96" s="41" t="s">
        <v>89</v>
      </c>
      <c r="H96" s="47">
        <v>4</v>
      </c>
      <c r="I96" s="47"/>
      <c r="J96" s="43"/>
      <c r="K96" s="44">
        <f>IF(AND(H96= "",I96= ""), 0, ROUND(ROUND(J96, 2) * ROUND(IF(I96="",H96,I96),  0), 2))</f>
        <v/>
      </c>
      <c r="L96" s="8"/>
      <c r="N96" s="45">
        <v>0.2</v>
      </c>
      <c r="R96" s="8">
        <v>1353</v>
      </c>
    </row>
    <row r="97" spans="1:18" hidden="1">
      <c r="A97" s="8" t="s">
        <v>50</v>
      </c>
    </row>
    <row r="98" spans="1:18" hidden="1">
      <c r="A98" s="8" t="s">
        <v>54</v>
      </c>
    </row>
    <row r="99" spans="1:18">
      <c r="A99" s="8">
        <v>9</v>
      </c>
      <c r="B99" s="38" t="s">
        <v>113</v>
      </c>
      <c r="C99" s="38"/>
      <c r="D99" s="39" t="s">
        <v>114</v>
      </c>
      <c r="E99" s="40"/>
      <c r="F99" s="40"/>
      <c r="G99" s="41" t="s">
        <v>89</v>
      </c>
      <c r="H99" s="47">
        <v>1</v>
      </c>
      <c r="I99" s="47"/>
      <c r="J99" s="43"/>
      <c r="K99" s="44">
        <f>IF(AND(H99= "",I99= ""), 0, ROUND(ROUND(J99, 2) * ROUND(IF(I99="",H99,I99),  0), 2))</f>
        <v/>
      </c>
      <c r="L99" s="8"/>
      <c r="N99" s="45">
        <v>0.2</v>
      </c>
      <c r="R99" s="8">
        <v>1353</v>
      </c>
    </row>
    <row r="100" spans="1:18" hidden="1">
      <c r="A100" s="8" t="s">
        <v>50</v>
      </c>
    </row>
    <row r="101" spans="1:18" hidden="1">
      <c r="A101" s="8" t="s">
        <v>54</v>
      </c>
    </row>
    <row r="102" spans="1:18">
      <c r="A102" s="8">
        <v>9</v>
      </c>
      <c r="B102" s="38" t="s">
        <v>115</v>
      </c>
      <c r="C102" s="38"/>
      <c r="D102" s="39" t="s">
        <v>116</v>
      </c>
      <c r="E102" s="40"/>
      <c r="F102" s="40"/>
      <c r="G102" s="41" t="s">
        <v>89</v>
      </c>
      <c r="H102" s="47">
        <v>1</v>
      </c>
      <c r="I102" s="47"/>
      <c r="J102" s="43"/>
      <c r="K102" s="44">
        <f>IF(AND(H102= "",I102= ""), 0, ROUND(ROUND(J102, 2) * ROUND(IF(I102="",H102,I102),  0), 2))</f>
        <v/>
      </c>
      <c r="L102" s="8"/>
      <c r="N102" s="45">
        <v>0.2</v>
      </c>
      <c r="R102" s="8">
        <v>1353</v>
      </c>
    </row>
    <row r="103" spans="1:18" hidden="1">
      <c r="A103" s="8" t="s">
        <v>50</v>
      </c>
    </row>
    <row r="104" spans="1:18" hidden="1">
      <c r="A104" s="8" t="s">
        <v>54</v>
      </c>
    </row>
    <row r="105" spans="1:18" hidden="1">
      <c r="A105" s="8" t="s">
        <v>58</v>
      </c>
    </row>
    <row r="106" spans="1:18" hidden="1">
      <c r="A106" s="8" t="s">
        <v>117</v>
      </c>
    </row>
    <row r="107" spans="1:18">
      <c r="A107" s="8">
        <v>4</v>
      </c>
      <c r="B107" s="31" t="s">
        <v>118</v>
      </c>
      <c r="C107" s="31"/>
      <c r="D107" s="34" t="s">
        <v>119</v>
      </c>
      <c r="E107" s="34"/>
      <c r="F107" s="34"/>
      <c r="G107" s="34"/>
      <c r="H107" s="34"/>
      <c r="I107" s="34"/>
      <c r="J107" s="34"/>
      <c r="K107" s="35"/>
      <c r="L107" s="8"/>
    </row>
    <row r="108" spans="1:18" hidden="1">
      <c r="A108" s="8" t="s">
        <v>45</v>
      </c>
    </row>
    <row r="109" spans="1:18">
      <c r="A109" s="8">
        <v>5</v>
      </c>
      <c r="B109" s="31" t="s">
        <v>120</v>
      </c>
      <c r="C109" s="31"/>
      <c r="D109" s="36" t="s">
        <v>47</v>
      </c>
      <c r="E109" s="36"/>
      <c r="F109" s="36"/>
      <c r="G109" s="36"/>
      <c r="H109" s="36"/>
      <c r="I109" s="36"/>
      <c r="J109" s="36"/>
      <c r="K109" s="37"/>
      <c r="L109" s="8"/>
    </row>
    <row r="110" spans="1:18">
      <c r="A110" s="8">
        <v>9</v>
      </c>
      <c r="B110" s="38" t="s">
        <v>121</v>
      </c>
      <c r="C110" s="38"/>
      <c r="D110" s="39" t="s">
        <v>49</v>
      </c>
      <c r="E110" s="40"/>
      <c r="F110" s="40"/>
      <c r="G110" s="41" t="s">
        <v>11</v>
      </c>
      <c r="H110" s="42">
        <v>96</v>
      </c>
      <c r="I110" s="42"/>
      <c r="J110" s="43"/>
      <c r="K110" s="44">
        <f>IF(AND(H110= "",I110= ""), 0, ROUND(ROUND(J110, 2) * ROUND(IF(I110="",H110,I110),  2), 2))</f>
        <v/>
      </c>
      <c r="L110" s="8"/>
      <c r="N110" s="45">
        <v>0.2</v>
      </c>
      <c r="R110" s="8">
        <v>1353</v>
      </c>
    </row>
    <row r="111" spans="1:18" hidden="1">
      <c r="A111" s="8" t="s">
        <v>50</v>
      </c>
    </row>
    <row r="112" spans="1:18">
      <c r="A112" s="8" t="s">
        <v>51</v>
      </c>
      <c r="B112" s="46"/>
      <c r="C112" s="46"/>
      <c r="D112" s="46" t="s">
        <v>52</v>
      </c>
      <c r="E112" s="46"/>
      <c r="F112" s="46"/>
      <c r="G112" s="46"/>
      <c r="H112" s="46"/>
      <c r="I112" s="46"/>
      <c r="J112" s="46"/>
      <c r="K112" s="46"/>
    </row>
    <row r="113" spans="1:18" hidden="1">
      <c r="A113" s="8" t="s">
        <v>53</v>
      </c>
    </row>
    <row r="114" spans="1:18" hidden="1">
      <c r="A114" s="8" t="s">
        <v>53</v>
      </c>
    </row>
    <row r="115" spans="1:18" hidden="1">
      <c r="A115" s="8" t="s">
        <v>53</v>
      </c>
    </row>
    <row r="116" spans="1:18" hidden="1">
      <c r="A116" s="8" t="s">
        <v>53</v>
      </c>
    </row>
    <row r="117" spans="1:18" hidden="1">
      <c r="A117" s="8" t="s">
        <v>53</v>
      </c>
    </row>
    <row r="118" spans="1:18" hidden="1">
      <c r="A118" s="8" t="s">
        <v>54</v>
      </c>
    </row>
    <row r="119" spans="1:18">
      <c r="A119" s="8">
        <v>9</v>
      </c>
      <c r="B119" s="38" t="s">
        <v>122</v>
      </c>
      <c r="C119" s="38"/>
      <c r="D119" s="39" t="s">
        <v>56</v>
      </c>
      <c r="E119" s="40"/>
      <c r="F119" s="40"/>
      <c r="G119" s="41" t="s">
        <v>11</v>
      </c>
      <c r="H119" s="42">
        <v>80</v>
      </c>
      <c r="I119" s="42"/>
      <c r="J119" s="43"/>
      <c r="K119" s="44">
        <f>IF(AND(H119= "",I119= ""), 0, ROUND(ROUND(J119, 2) * ROUND(IF(I119="",H119,I119),  2), 2))</f>
        <v/>
      </c>
      <c r="L119" s="8"/>
      <c r="N119" s="45">
        <v>0.2</v>
      </c>
      <c r="R119" s="8">
        <v>1353</v>
      </c>
    </row>
    <row r="120" spans="1:18" hidden="1">
      <c r="A120" s="8" t="s">
        <v>50</v>
      </c>
    </row>
    <row r="121" spans="1:18">
      <c r="A121" s="8" t="s">
        <v>51</v>
      </c>
      <c r="B121" s="46"/>
      <c r="C121" s="46"/>
      <c r="D121" s="46" t="s">
        <v>123</v>
      </c>
      <c r="E121" s="46"/>
      <c r="F121" s="46"/>
      <c r="G121" s="46"/>
      <c r="H121" s="46"/>
      <c r="I121" s="46"/>
      <c r="J121" s="46"/>
      <c r="K121" s="46"/>
    </row>
    <row r="122" spans="1:18" hidden="1">
      <c r="A122" s="8" t="s">
        <v>54</v>
      </c>
    </row>
    <row r="123" spans="1:18" hidden="1">
      <c r="A123" s="8" t="s">
        <v>58</v>
      </c>
    </row>
    <row r="124" spans="1:18">
      <c r="A124" s="8">
        <v>5</v>
      </c>
      <c r="B124" s="31" t="s">
        <v>124</v>
      </c>
      <c r="C124" s="31"/>
      <c r="D124" s="36" t="s">
        <v>60</v>
      </c>
      <c r="E124" s="36"/>
      <c r="F124" s="36"/>
      <c r="G124" s="36"/>
      <c r="H124" s="36"/>
      <c r="I124" s="36"/>
      <c r="J124" s="36"/>
      <c r="K124" s="37"/>
      <c r="L124" s="8"/>
    </row>
    <row r="125" spans="1:18">
      <c r="A125" s="8">
        <v>9</v>
      </c>
      <c r="B125" s="38" t="s">
        <v>125</v>
      </c>
      <c r="C125" s="38"/>
      <c r="D125" s="39" t="s">
        <v>49</v>
      </c>
      <c r="E125" s="40"/>
      <c r="F125" s="40"/>
      <c r="G125" s="41" t="s">
        <v>11</v>
      </c>
      <c r="H125" s="42">
        <v>140</v>
      </c>
      <c r="I125" s="42"/>
      <c r="J125" s="43"/>
      <c r="K125" s="44">
        <f>IF(AND(H125= "",I125= ""), 0, ROUND(ROUND(J125, 2) * ROUND(IF(I125="",H125,I125),  2), 2))</f>
        <v/>
      </c>
      <c r="L125" s="8"/>
      <c r="N125" s="45">
        <v>0.2</v>
      </c>
      <c r="R125" s="8">
        <v>1353</v>
      </c>
    </row>
    <row r="126" spans="1:18" hidden="1">
      <c r="A126" s="8" t="s">
        <v>50</v>
      </c>
    </row>
    <row r="127" spans="1:18">
      <c r="A127" s="8" t="s">
        <v>51</v>
      </c>
      <c r="B127" s="46"/>
      <c r="C127" s="46"/>
      <c r="D127" s="46" t="s">
        <v>52</v>
      </c>
      <c r="E127" s="46"/>
      <c r="F127" s="46"/>
      <c r="G127" s="46"/>
      <c r="H127" s="46"/>
      <c r="I127" s="46"/>
      <c r="J127" s="46"/>
      <c r="K127" s="46"/>
    </row>
    <row r="128" spans="1:18" hidden="1">
      <c r="A128" s="8" t="s">
        <v>54</v>
      </c>
    </row>
    <row r="129" spans="1:18" hidden="1">
      <c r="A129" s="8" t="s">
        <v>58</v>
      </c>
    </row>
    <row r="130" spans="1:18">
      <c r="A130" s="8">
        <v>5</v>
      </c>
      <c r="B130" s="31" t="s">
        <v>126</v>
      </c>
      <c r="C130" s="31"/>
      <c r="D130" s="36" t="s">
        <v>65</v>
      </c>
      <c r="E130" s="36"/>
      <c r="F130" s="36"/>
      <c r="G130" s="36"/>
      <c r="H130" s="36"/>
      <c r="I130" s="36"/>
      <c r="J130" s="36"/>
      <c r="K130" s="37"/>
      <c r="L130" s="8"/>
    </row>
    <row r="131" spans="1:18" hidden="1">
      <c r="A131" s="8" t="s">
        <v>66</v>
      </c>
    </row>
    <row r="132" spans="1:18">
      <c r="A132" s="8">
        <v>9</v>
      </c>
      <c r="B132" s="38" t="s">
        <v>127</v>
      </c>
      <c r="C132" s="38"/>
      <c r="D132" s="39" t="s">
        <v>68</v>
      </c>
      <c r="E132" s="40"/>
      <c r="F132" s="40"/>
      <c r="G132" s="41" t="s">
        <v>12</v>
      </c>
      <c r="H132" s="47">
        <v>1</v>
      </c>
      <c r="I132" s="47"/>
      <c r="J132" s="43"/>
      <c r="K132" s="44">
        <f>IF(AND(H132= "",I132= ""), 0, ROUND(ROUND(J132, 2) * ROUND(IF(I132="",H132,I132),  0), 2))</f>
        <v/>
      </c>
      <c r="L132" s="8"/>
      <c r="N132" s="45">
        <v>0.2</v>
      </c>
      <c r="R132" s="8">
        <v>1353</v>
      </c>
    </row>
    <row r="133" spans="1:18">
      <c r="A133" s="8" t="s">
        <v>51</v>
      </c>
      <c r="B133" s="46"/>
      <c r="C133" s="46"/>
      <c r="D133" s="46" t="s">
        <v>128</v>
      </c>
      <c r="E133" s="46"/>
      <c r="F133" s="46"/>
      <c r="G133" s="46"/>
      <c r="H133" s="46"/>
      <c r="I133" s="46"/>
      <c r="J133" s="46"/>
      <c r="K133" s="46"/>
    </row>
    <row r="134" spans="1:18" hidden="1">
      <c r="A134" s="8" t="s">
        <v>54</v>
      </c>
    </row>
    <row r="135" spans="1:18">
      <c r="A135" s="8">
        <v>9</v>
      </c>
      <c r="B135" s="38" t="s">
        <v>129</v>
      </c>
      <c r="C135" s="38"/>
      <c r="D135" s="39" t="s">
        <v>71</v>
      </c>
      <c r="E135" s="40"/>
      <c r="F135" s="40"/>
      <c r="G135" s="41" t="s">
        <v>72</v>
      </c>
      <c r="H135" s="42">
        <v>44.5</v>
      </c>
      <c r="I135" s="42"/>
      <c r="J135" s="43"/>
      <c r="K135" s="44">
        <f>IF(AND(H135= "",I135= ""), 0, ROUND(ROUND(J135, 2) * ROUND(IF(I135="",H135,I135),  2), 2))</f>
        <v/>
      </c>
      <c r="L135" s="8"/>
      <c r="N135" s="45">
        <v>0.2</v>
      </c>
      <c r="R135" s="8">
        <v>1353</v>
      </c>
    </row>
    <row r="136" spans="1:18">
      <c r="A136" s="8" t="s">
        <v>51</v>
      </c>
      <c r="B136" s="46"/>
      <c r="C136" s="46"/>
      <c r="D136" s="46" t="s">
        <v>73</v>
      </c>
      <c r="E136" s="46"/>
      <c r="F136" s="46"/>
      <c r="G136" s="46"/>
      <c r="H136" s="46"/>
      <c r="I136" s="46"/>
      <c r="J136" s="46"/>
      <c r="K136" s="46"/>
    </row>
    <row r="137" spans="1:18" hidden="1">
      <c r="A137" s="8" t="s">
        <v>54</v>
      </c>
    </row>
    <row r="138" spans="1:18">
      <c r="A138" s="8">
        <v>9</v>
      </c>
      <c r="B138" s="38" t="s">
        <v>130</v>
      </c>
      <c r="C138" s="38"/>
      <c r="D138" s="39" t="s">
        <v>131</v>
      </c>
      <c r="E138" s="40"/>
      <c r="F138" s="40"/>
      <c r="G138" s="41" t="s">
        <v>12</v>
      </c>
      <c r="H138" s="47">
        <v>2</v>
      </c>
      <c r="I138" s="47"/>
      <c r="J138" s="43"/>
      <c r="K138" s="44">
        <f>IF(AND(H138= "",I138= ""), 0, ROUND(ROUND(J138, 2) * ROUND(IF(I138="",H138,I138),  0), 2))</f>
        <v/>
      </c>
      <c r="L138" s="8"/>
      <c r="N138" s="45">
        <v>0.2</v>
      </c>
      <c r="R138" s="8">
        <v>1353</v>
      </c>
    </row>
    <row r="139" spans="1:18">
      <c r="A139" s="8" t="s">
        <v>51</v>
      </c>
      <c r="B139" s="46"/>
      <c r="C139" s="46"/>
      <c r="D139" s="46" t="s">
        <v>132</v>
      </c>
      <c r="E139" s="46"/>
      <c r="F139" s="46"/>
      <c r="G139" s="46"/>
      <c r="H139" s="46"/>
      <c r="I139" s="46"/>
      <c r="J139" s="46"/>
      <c r="K139" s="46"/>
    </row>
    <row r="140" spans="1:18" hidden="1">
      <c r="A140" s="8" t="s">
        <v>54</v>
      </c>
    </row>
    <row r="141" spans="1:18">
      <c r="A141" s="8">
        <v>9</v>
      </c>
      <c r="B141" s="38" t="s">
        <v>133</v>
      </c>
      <c r="C141" s="38"/>
      <c r="D141" s="39" t="s">
        <v>134</v>
      </c>
      <c r="E141" s="40"/>
      <c r="F141" s="40"/>
      <c r="G141" s="41" t="s">
        <v>12</v>
      </c>
      <c r="H141" s="47">
        <v>1</v>
      </c>
      <c r="I141" s="47"/>
      <c r="J141" s="43"/>
      <c r="K141" s="44">
        <f>IF(AND(H141= "",I141= ""), 0, ROUND(ROUND(J141, 2) * ROUND(IF(I141="",H141,I141),  0), 2))</f>
        <v/>
      </c>
      <c r="L141" s="8"/>
      <c r="N141" s="45">
        <v>0.2</v>
      </c>
      <c r="R141" s="8">
        <v>1353</v>
      </c>
    </row>
    <row r="142" spans="1:18">
      <c r="A142" s="8" t="s">
        <v>51</v>
      </c>
      <c r="B142" s="46"/>
      <c r="C142" s="46"/>
      <c r="D142" s="46" t="s">
        <v>135</v>
      </c>
      <c r="E142" s="46"/>
      <c r="F142" s="46"/>
      <c r="G142" s="46"/>
      <c r="H142" s="46"/>
      <c r="I142" s="46"/>
      <c r="J142" s="46"/>
      <c r="K142" s="46"/>
    </row>
    <row r="143" spans="1:18" hidden="1">
      <c r="A143" s="8" t="s">
        <v>54</v>
      </c>
    </row>
    <row r="144" spans="1:18" hidden="1">
      <c r="A144" s="8" t="s">
        <v>58</v>
      </c>
    </row>
    <row r="145" spans="1:18">
      <c r="A145" s="8">
        <v>5</v>
      </c>
      <c r="B145" s="31" t="s">
        <v>136</v>
      </c>
      <c r="C145" s="31"/>
      <c r="D145" s="36" t="s">
        <v>84</v>
      </c>
      <c r="E145" s="36"/>
      <c r="F145" s="36"/>
      <c r="G145" s="36"/>
      <c r="H145" s="36"/>
      <c r="I145" s="36"/>
      <c r="J145" s="36"/>
      <c r="K145" s="37"/>
      <c r="L145" s="8"/>
    </row>
    <row r="146" spans="1:18" hidden="1">
      <c r="A146" s="8" t="s">
        <v>66</v>
      </c>
    </row>
    <row r="147" spans="1:18">
      <c r="A147" s="8">
        <v>9</v>
      </c>
      <c r="B147" s="38" t="s">
        <v>137</v>
      </c>
      <c r="C147" s="38"/>
      <c r="D147" s="39" t="s">
        <v>68</v>
      </c>
      <c r="E147" s="40"/>
      <c r="F147" s="40"/>
      <c r="G147" s="41" t="s">
        <v>12</v>
      </c>
      <c r="H147" s="47">
        <v>4</v>
      </c>
      <c r="I147" s="47"/>
      <c r="J147" s="43"/>
      <c r="K147" s="44">
        <f>IF(AND(H147= "",I147= ""), 0, ROUND(ROUND(J147, 2) * ROUND(IF(I147="",H147,I147),  0), 2))</f>
        <v/>
      </c>
      <c r="L147" s="8"/>
      <c r="N147" s="45">
        <v>0.2</v>
      </c>
      <c r="R147" s="8">
        <v>1353</v>
      </c>
    </row>
    <row r="148" spans="1:18">
      <c r="A148" s="8" t="s">
        <v>51</v>
      </c>
      <c r="B148" s="46"/>
      <c r="C148" s="46"/>
      <c r="D148" s="46" t="s">
        <v>138</v>
      </c>
      <c r="E148" s="46"/>
      <c r="F148" s="46"/>
      <c r="G148" s="46"/>
      <c r="H148" s="46"/>
      <c r="I148" s="46"/>
      <c r="J148" s="46"/>
      <c r="K148" s="46"/>
    </row>
    <row r="149" spans="1:18" hidden="1">
      <c r="A149" s="8" t="s">
        <v>54</v>
      </c>
    </row>
    <row r="150" spans="1:18">
      <c r="A150" s="8">
        <v>9</v>
      </c>
      <c r="B150" s="38" t="s">
        <v>139</v>
      </c>
      <c r="C150" s="38"/>
      <c r="D150" s="39" t="s">
        <v>92</v>
      </c>
      <c r="E150" s="40"/>
      <c r="F150" s="40"/>
      <c r="G150" s="41" t="s">
        <v>72</v>
      </c>
      <c r="H150" s="42">
        <v>40</v>
      </c>
      <c r="I150" s="42"/>
      <c r="J150" s="43"/>
      <c r="K150" s="44">
        <f>IF(AND(H150= "",I150= ""), 0, ROUND(ROUND(J150, 2) * ROUND(IF(I150="",H150,I150),  2), 2))</f>
        <v/>
      </c>
      <c r="L150" s="8"/>
      <c r="N150" s="45">
        <v>0.2</v>
      </c>
      <c r="R150" s="8">
        <v>1353</v>
      </c>
    </row>
    <row r="151" spans="1:18">
      <c r="A151" s="8" t="s">
        <v>51</v>
      </c>
      <c r="B151" s="46"/>
      <c r="C151" s="46"/>
      <c r="D151" s="46" t="s">
        <v>90</v>
      </c>
      <c r="E151" s="46"/>
      <c r="F151" s="46"/>
      <c r="G151" s="46"/>
      <c r="H151" s="46"/>
      <c r="I151" s="46"/>
      <c r="J151" s="46"/>
      <c r="K151" s="46"/>
    </row>
    <row r="152" spans="1:18" hidden="1">
      <c r="A152" s="8" t="s">
        <v>54</v>
      </c>
    </row>
    <row r="153" spans="1:18">
      <c r="A153" s="8">
        <v>9</v>
      </c>
      <c r="B153" s="38" t="s">
        <v>140</v>
      </c>
      <c r="C153" s="38"/>
      <c r="D153" s="39" t="s">
        <v>141</v>
      </c>
      <c r="E153" s="40"/>
      <c r="F153" s="40"/>
      <c r="G153" s="41" t="s">
        <v>12</v>
      </c>
      <c r="H153" s="47">
        <v>1</v>
      </c>
      <c r="I153" s="47"/>
      <c r="J153" s="43"/>
      <c r="K153" s="44">
        <f>IF(AND(H153= "",I153= ""), 0, ROUND(ROUND(J153, 2) * ROUND(IF(I153="",H153,I153),  0), 2))</f>
        <v/>
      </c>
      <c r="L153" s="8"/>
      <c r="N153" s="45">
        <v>0.2</v>
      </c>
      <c r="R153" s="8">
        <v>1353</v>
      </c>
    </row>
    <row r="154" spans="1:18">
      <c r="A154" s="8" t="s">
        <v>51</v>
      </c>
      <c r="B154" s="46"/>
      <c r="C154" s="46"/>
      <c r="D154" s="46" t="s">
        <v>142</v>
      </c>
      <c r="E154" s="46"/>
      <c r="F154" s="46"/>
      <c r="G154" s="46"/>
      <c r="H154" s="46"/>
      <c r="I154" s="46"/>
      <c r="J154" s="46"/>
      <c r="K154" s="46"/>
    </row>
    <row r="155" spans="1:18" hidden="1">
      <c r="A155" s="8" t="s">
        <v>54</v>
      </c>
    </row>
    <row r="156" spans="1:18">
      <c r="A156" s="8">
        <v>9</v>
      </c>
      <c r="B156" s="38" t="s">
        <v>143</v>
      </c>
      <c r="C156" s="38"/>
      <c r="D156" s="39" t="s">
        <v>144</v>
      </c>
      <c r="E156" s="40"/>
      <c r="F156" s="40"/>
      <c r="G156" s="41" t="s">
        <v>12</v>
      </c>
      <c r="H156" s="47">
        <v>1</v>
      </c>
      <c r="I156" s="47"/>
      <c r="J156" s="43"/>
      <c r="K156" s="44">
        <f>IF(AND(H156= "",I156= ""), 0, ROUND(ROUND(J156, 2) * ROUND(IF(I156="",H156,I156),  0), 2))</f>
        <v/>
      </c>
      <c r="L156" s="8"/>
      <c r="N156" s="45">
        <v>0.2</v>
      </c>
      <c r="R156" s="8">
        <v>1353</v>
      </c>
    </row>
    <row r="157" spans="1:18">
      <c r="A157" s="8" t="s">
        <v>51</v>
      </c>
      <c r="B157" s="46"/>
      <c r="C157" s="46"/>
      <c r="D157" s="46" t="s">
        <v>145</v>
      </c>
      <c r="E157" s="46"/>
      <c r="F157" s="46"/>
      <c r="G157" s="46"/>
      <c r="H157" s="46"/>
      <c r="I157" s="46"/>
      <c r="J157" s="46"/>
      <c r="K157" s="46"/>
    </row>
    <row r="158" spans="1:18" hidden="1">
      <c r="A158" s="8" t="s">
        <v>54</v>
      </c>
    </row>
    <row r="159" spans="1:18">
      <c r="A159" s="8">
        <v>9</v>
      </c>
      <c r="B159" s="38" t="s">
        <v>146</v>
      </c>
      <c r="C159" s="38"/>
      <c r="D159" s="39" t="s">
        <v>147</v>
      </c>
      <c r="E159" s="40"/>
      <c r="F159" s="40"/>
      <c r="G159" s="41" t="s">
        <v>12</v>
      </c>
      <c r="H159" s="47">
        <v>1</v>
      </c>
      <c r="I159" s="47"/>
      <c r="J159" s="43"/>
      <c r="K159" s="44">
        <f>IF(AND(H159= "",I159= ""), 0, ROUND(ROUND(J159, 2) * ROUND(IF(I159="",H159,I159),  0), 2))</f>
        <v/>
      </c>
      <c r="L159" s="8"/>
      <c r="N159" s="45">
        <v>0.2</v>
      </c>
      <c r="R159" s="8">
        <v>1353</v>
      </c>
    </row>
    <row r="160" spans="1:18">
      <c r="A160" s="8" t="s">
        <v>51</v>
      </c>
      <c r="B160" s="46"/>
      <c r="C160" s="46"/>
      <c r="D160" s="46" t="s">
        <v>97</v>
      </c>
      <c r="E160" s="46"/>
      <c r="F160" s="46"/>
      <c r="G160" s="46"/>
      <c r="H160" s="46"/>
      <c r="I160" s="46"/>
      <c r="J160" s="46"/>
      <c r="K160" s="46"/>
    </row>
    <row r="161" spans="1:18" hidden="1">
      <c r="A161" s="8" t="s">
        <v>54</v>
      </c>
    </row>
    <row r="162" spans="1:18" hidden="1">
      <c r="A162" s="8" t="s">
        <v>58</v>
      </c>
    </row>
    <row r="163" spans="1:18">
      <c r="A163" s="8">
        <v>5</v>
      </c>
      <c r="B163" s="31" t="s">
        <v>148</v>
      </c>
      <c r="C163" s="31"/>
      <c r="D163" s="36" t="s">
        <v>110</v>
      </c>
      <c r="E163" s="36"/>
      <c r="F163" s="36"/>
      <c r="G163" s="36"/>
      <c r="H163" s="36"/>
      <c r="I163" s="36"/>
      <c r="J163" s="36"/>
      <c r="K163" s="37"/>
      <c r="L163" s="8"/>
    </row>
    <row r="164" spans="1:18">
      <c r="A164" s="8">
        <v>9</v>
      </c>
      <c r="B164" s="38" t="s">
        <v>149</v>
      </c>
      <c r="C164" s="38"/>
      <c r="D164" s="39" t="s">
        <v>112</v>
      </c>
      <c r="E164" s="40"/>
      <c r="F164" s="40"/>
      <c r="G164" s="41" t="s">
        <v>89</v>
      </c>
      <c r="H164" s="47">
        <v>4</v>
      </c>
      <c r="I164" s="47"/>
      <c r="J164" s="43"/>
      <c r="K164" s="44">
        <f>IF(AND(H164= "",I164= ""), 0, ROUND(ROUND(J164, 2) * ROUND(IF(I164="",H164,I164),  0), 2))</f>
        <v/>
      </c>
      <c r="L164" s="8"/>
      <c r="N164" s="45">
        <v>0.2</v>
      </c>
      <c r="R164" s="8">
        <v>1353</v>
      </c>
    </row>
    <row r="165" spans="1:18" hidden="1">
      <c r="A165" s="8" t="s">
        <v>50</v>
      </c>
    </row>
    <row r="166" spans="1:18" hidden="1">
      <c r="A166" s="8" t="s">
        <v>54</v>
      </c>
    </row>
    <row r="167" spans="1:18">
      <c r="A167" s="8">
        <v>9</v>
      </c>
      <c r="B167" s="38" t="s">
        <v>150</v>
      </c>
      <c r="C167" s="38"/>
      <c r="D167" s="39" t="s">
        <v>114</v>
      </c>
      <c r="E167" s="40"/>
      <c r="F167" s="40"/>
      <c r="G167" s="41" t="s">
        <v>89</v>
      </c>
      <c r="H167" s="47">
        <v>1</v>
      </c>
      <c r="I167" s="47"/>
      <c r="J167" s="43"/>
      <c r="K167" s="44">
        <f>IF(AND(H167= "",I167= ""), 0, ROUND(ROUND(J167, 2) * ROUND(IF(I167="",H167,I167),  0), 2))</f>
        <v/>
      </c>
      <c r="L167" s="8"/>
      <c r="N167" s="45">
        <v>0.2</v>
      </c>
      <c r="R167" s="8">
        <v>1353</v>
      </c>
    </row>
    <row r="168" spans="1:18" hidden="1">
      <c r="A168" s="8" t="s">
        <v>50</v>
      </c>
    </row>
    <row r="169" spans="1:18" hidden="1">
      <c r="A169" s="8" t="s">
        <v>54</v>
      </c>
    </row>
    <row r="170" spans="1:18">
      <c r="A170" s="8">
        <v>9</v>
      </c>
      <c r="B170" s="38" t="s">
        <v>151</v>
      </c>
      <c r="C170" s="38"/>
      <c r="D170" s="39" t="s">
        <v>116</v>
      </c>
      <c r="E170" s="40"/>
      <c r="F170" s="40"/>
      <c r="G170" s="41" t="s">
        <v>89</v>
      </c>
      <c r="H170" s="47">
        <v>1</v>
      </c>
      <c r="I170" s="47"/>
      <c r="J170" s="43"/>
      <c r="K170" s="44">
        <f>IF(AND(H170= "",I170= ""), 0, ROUND(ROUND(J170, 2) * ROUND(IF(I170="",H170,I170),  0), 2))</f>
        <v/>
      </c>
      <c r="L170" s="8"/>
      <c r="N170" s="45">
        <v>0.2</v>
      </c>
      <c r="R170" s="8">
        <v>1353</v>
      </c>
    </row>
    <row r="171" spans="1:18" hidden="1">
      <c r="A171" s="8" t="s">
        <v>50</v>
      </c>
    </row>
    <row r="172" spans="1:18" hidden="1">
      <c r="A172" s="8" t="s">
        <v>54</v>
      </c>
    </row>
    <row r="173" spans="1:18" hidden="1">
      <c r="A173" s="8" t="s">
        <v>58</v>
      </c>
    </row>
    <row r="174" spans="1:18" hidden="1">
      <c r="A174" s="8" t="s">
        <v>117</v>
      </c>
    </row>
    <row r="175" spans="1:18">
      <c r="A175" s="8">
        <v>4</v>
      </c>
      <c r="B175" s="31" t="s">
        <v>152</v>
      </c>
      <c r="C175" s="31"/>
      <c r="D175" s="34" t="s">
        <v>153</v>
      </c>
      <c r="E175" s="34"/>
      <c r="F175" s="34"/>
      <c r="G175" s="34"/>
      <c r="H175" s="34"/>
      <c r="I175" s="34"/>
      <c r="J175" s="34"/>
      <c r="K175" s="35"/>
      <c r="L175" s="8"/>
    </row>
    <row r="176" spans="1:18">
      <c r="A176" s="8">
        <v>9</v>
      </c>
      <c r="B176" s="38" t="s">
        <v>154</v>
      </c>
      <c r="C176" s="38"/>
      <c r="D176" s="39" t="s">
        <v>155</v>
      </c>
      <c r="E176" s="40"/>
      <c r="F176" s="40"/>
      <c r="G176" s="41" t="s">
        <v>156</v>
      </c>
      <c r="H176" s="47">
        <v>1</v>
      </c>
      <c r="I176" s="47"/>
      <c r="J176" s="43"/>
      <c r="K176" s="44">
        <f>IF(AND(H176= "",I176= ""), 0, ROUND(ROUND(J176, 2) * ROUND(IF(I176="",H176,I176),  0), 2))</f>
        <v/>
      </c>
      <c r="L176" s="8"/>
      <c r="N176" s="45">
        <v>0.2</v>
      </c>
      <c r="R176" s="8">
        <v>1353</v>
      </c>
    </row>
    <row r="177" spans="1:18" hidden="1">
      <c r="A177" s="8" t="s">
        <v>50</v>
      </c>
    </row>
    <row r="178" spans="1:18" hidden="1">
      <c r="A178" s="8" t="s">
        <v>54</v>
      </c>
    </row>
    <row r="179" spans="1:18" hidden="1">
      <c r="A179" s="8" t="s">
        <v>117</v>
      </c>
    </row>
    <row r="180" spans="1:18">
      <c r="A180" s="8">
        <v>4</v>
      </c>
      <c r="B180" s="31" t="s">
        <v>157</v>
      </c>
      <c r="C180" s="31"/>
      <c r="D180" s="34" t="s">
        <v>158</v>
      </c>
      <c r="E180" s="34"/>
      <c r="F180" s="34"/>
      <c r="G180" s="34"/>
      <c r="H180" s="34"/>
      <c r="I180" s="34"/>
      <c r="J180" s="34"/>
      <c r="K180" s="35"/>
      <c r="L180" s="8"/>
    </row>
    <row r="181" spans="1:18">
      <c r="A181" s="8">
        <v>9</v>
      </c>
      <c r="B181" s="38" t="s">
        <v>159</v>
      </c>
      <c r="C181" s="38"/>
      <c r="D181" s="39" t="s">
        <v>160</v>
      </c>
      <c r="E181" s="40"/>
      <c r="F181" s="40"/>
      <c r="G181" s="41" t="s">
        <v>156</v>
      </c>
      <c r="H181" s="47">
        <v>1</v>
      </c>
      <c r="I181" s="47"/>
      <c r="J181" s="43"/>
      <c r="K181" s="44">
        <f>IF(AND(H181= "",I181= ""), 0, ROUND(ROUND(J181, 2) * ROUND(IF(I181="",H181,I181),  0), 2))</f>
        <v/>
      </c>
      <c r="L181" s="8"/>
      <c r="N181" s="45">
        <v>0.2</v>
      </c>
      <c r="R181" s="8">
        <v>1353</v>
      </c>
    </row>
    <row r="182" spans="1:18" hidden="1">
      <c r="A182" s="8" t="s">
        <v>50</v>
      </c>
    </row>
    <row r="183" spans="1:18">
      <c r="A183" s="8" t="s">
        <v>51</v>
      </c>
      <c r="B183" s="46"/>
      <c r="C183" s="46"/>
      <c r="D183" s="46" t="s">
        <v>161</v>
      </c>
      <c r="E183" s="46"/>
      <c r="F183" s="46"/>
      <c r="G183" s="46"/>
      <c r="H183" s="46"/>
      <c r="I183" s="46"/>
      <c r="J183" s="46"/>
      <c r="K183" s="46"/>
    </row>
    <row r="184" spans="1:18" hidden="1">
      <c r="A184" s="8" t="s">
        <v>54</v>
      </c>
    </row>
    <row r="185" spans="1:18" hidden="1">
      <c r="A185" s="8" t="s">
        <v>117</v>
      </c>
    </row>
    <row r="186" spans="1:18">
      <c r="A186" s="8" t="s">
        <v>162</v>
      </c>
      <c r="B186" s="40"/>
      <c r="C186" s="40"/>
      <c r="K186" s="40"/>
    </row>
    <row r="187" spans="1:18">
      <c r="B187" s="40"/>
      <c r="C187" s="40"/>
      <c r="D187" s="48" t="s">
        <v>42</v>
      </c>
      <c r="E187" s="49"/>
      <c r="F187" s="49"/>
      <c r="G187" s="50"/>
      <c r="H187" s="50"/>
      <c r="I187" s="50"/>
      <c r="J187" s="50"/>
      <c r="K187" s="51"/>
    </row>
    <row r="188" spans="1:18">
      <c r="B188" s="40"/>
      <c r="C188" s="40"/>
      <c r="D188" s="52"/>
      <c r="E188" s="8"/>
      <c r="F188" s="8"/>
      <c r="G188" s="8"/>
      <c r="H188" s="8"/>
      <c r="I188" s="8"/>
      <c r="J188" s="8"/>
      <c r="K188" s="9"/>
    </row>
    <row r="189" spans="1:18">
      <c r="B189" s="40"/>
      <c r="C189" s="40"/>
      <c r="D189" s="53" t="s">
        <v>163</v>
      </c>
      <c r="E189" s="54"/>
      <c r="F189" s="54"/>
      <c r="G189" s="55">
        <f>SUMIF(L20:L186, IF(L19="","",L19), K20:K186)</f>
        <v/>
      </c>
      <c r="H189" s="55"/>
      <c r="I189" s="55"/>
      <c r="J189" s="55"/>
      <c r="K189" s="56"/>
    </row>
    <row r="190" spans="1:18">
      <c r="B190" s="40"/>
      <c r="C190" s="40"/>
      <c r="D190" s="53" t="s">
        <v>164</v>
      </c>
      <c r="E190" s="54"/>
      <c r="F190" s="54"/>
      <c r="G190" s="55">
        <f>ROUND(SUMIF(L20:L186, IF(L19="","",L19), K20:K186) * 0.2, 2)</f>
        <v/>
      </c>
      <c r="H190" s="55"/>
      <c r="I190" s="55"/>
      <c r="J190" s="55"/>
      <c r="K190" s="56"/>
    </row>
    <row r="191" spans="1:18">
      <c r="B191" s="40"/>
      <c r="C191" s="40"/>
      <c r="D191" s="57" t="s">
        <v>165</v>
      </c>
      <c r="E191" s="58"/>
      <c r="F191" s="58"/>
      <c r="G191" s="59">
        <f>SUM(G189:G190)</f>
        <v/>
      </c>
      <c r="H191" s="59"/>
      <c r="I191" s="59"/>
      <c r="J191" s="59"/>
      <c r="K191" s="60"/>
    </row>
    <row r="192" spans="1:18" ht="31.5" customHeight="1">
      <c r="B192" s="4"/>
      <c r="C192" s="4"/>
      <c r="D192" s="61" t="s">
        <v>166</v>
      </c>
      <c r="E192" s="61"/>
      <c r="F192" s="61"/>
      <c r="G192" s="61"/>
      <c r="H192" s="61"/>
      <c r="I192" s="61"/>
      <c r="J192" s="61"/>
      <c r="K192" s="61"/>
    </row>
    <row r="194" spans="1:11">
      <c r="D194" s="62" t="s">
        <v>167</v>
      </c>
      <c r="E194" s="62"/>
      <c r="F194" s="62"/>
      <c r="G194" s="62"/>
      <c r="H194" s="62"/>
      <c r="I194" s="62"/>
      <c r="J194" s="62"/>
      <c r="K194" s="62"/>
    </row>
    <row r="195" spans="1:11">
      <c r="D195" s="63" t="s">
        <v>168</v>
      </c>
      <c r="E195" s="64"/>
      <c r="F195" s="64"/>
      <c r="G195" s="65">
        <f>SUMIF(L23:L181, "", K23:K181)</f>
        <v/>
      </c>
      <c r="H195" s="65"/>
      <c r="I195" s="65"/>
      <c r="J195" s="65"/>
      <c r="K195" s="65"/>
    </row>
    <row r="196" spans="1:11">
      <c r="D196" s="66" t="s">
        <v>169</v>
      </c>
      <c r="E196" s="67"/>
      <c r="F196" s="67"/>
      <c r="G196" s="68">
        <f>SUMIF(L23:L102, "", K23:K102)</f>
        <v/>
      </c>
      <c r="H196" s="69"/>
      <c r="I196" s="69"/>
      <c r="J196" s="69"/>
      <c r="K196" s="69"/>
    </row>
    <row r="197" spans="1:11">
      <c r="D197" s="66" t="s">
        <v>170</v>
      </c>
      <c r="E197" s="67"/>
      <c r="F197" s="67"/>
      <c r="G197" s="68">
        <f>SUMIF(L110:L170, "", K110:K170)</f>
        <v/>
      </c>
      <c r="H197" s="69"/>
      <c r="I197" s="69"/>
      <c r="J197" s="69"/>
      <c r="K197" s="69"/>
    </row>
    <row r="198" spans="1:11">
      <c r="D198" s="66" t="s">
        <v>171</v>
      </c>
      <c r="E198" s="67"/>
      <c r="F198" s="67"/>
      <c r="G198" s="68">
        <f>SUMIF(L176:L176, "", K176:K176)</f>
        <v/>
      </c>
      <c r="H198" s="69"/>
      <c r="I198" s="69"/>
      <c r="J198" s="69"/>
      <c r="K198" s="69"/>
    </row>
    <row r="199" spans="1:11">
      <c r="D199" s="66" t="s">
        <v>172</v>
      </c>
      <c r="E199" s="67"/>
      <c r="F199" s="67"/>
      <c r="G199" s="68">
        <f>SUMIF(L181:L181, "", K181:K181)</f>
        <v/>
      </c>
      <c r="H199" s="69"/>
      <c r="I199" s="69"/>
      <c r="J199" s="69"/>
      <c r="K199" s="69"/>
    </row>
    <row r="200" spans="1:11">
      <c r="D200" s="70" t="s">
        <v>173</v>
      </c>
      <c r="E200" s="71"/>
      <c r="F200" s="71"/>
      <c r="G200" s="72"/>
      <c r="H200" s="72"/>
      <c r="I200" s="72"/>
      <c r="J200" s="72"/>
      <c r="K200" s="73"/>
    </row>
    <row r="201" spans="1:11">
      <c r="D201" s="74"/>
      <c r="E201" s="4"/>
      <c r="F201" s="4"/>
      <c r="G201" s="4"/>
      <c r="H201" s="4"/>
      <c r="I201" s="4"/>
      <c r="J201" s="4"/>
      <c r="K201" s="75"/>
    </row>
    <row r="202" spans="1:11">
      <c r="A202" s="76"/>
      <c r="D202" s="77" t="s">
        <v>163</v>
      </c>
      <c r="E202" s="8"/>
      <c r="F202" s="8"/>
      <c r="G202" s="78">
        <f>SUMIF(L5:L192, IF(L4="","",L4), K5:K192)</f>
        <v/>
      </c>
      <c r="H202" s="79"/>
      <c r="I202" s="79"/>
      <c r="J202" s="79"/>
      <c r="K202" s="80"/>
    </row>
    <row r="203" spans="1:11">
      <c r="A203" s="76"/>
      <c r="D203" s="77" t="s">
        <v>164</v>
      </c>
      <c r="E203" s="8"/>
      <c r="F203" s="8"/>
      <c r="G203" s="78">
        <f>ROUND(SUMIF(L5:L192, IF(L4="","",L4), K5:K192) * 0.2, 2)</f>
        <v/>
      </c>
      <c r="H203" s="79"/>
      <c r="I203" s="79"/>
      <c r="J203" s="79"/>
      <c r="K203" s="80"/>
    </row>
    <row r="204" spans="1:11">
      <c r="D204" s="81" t="s">
        <v>165</v>
      </c>
      <c r="E204" s="82"/>
      <c r="F204" s="82"/>
      <c r="G204" s="83">
        <f>SUM(G202:G203)</f>
        <v/>
      </c>
      <c r="H204" s="84"/>
      <c r="I204" s="84"/>
      <c r="J204" s="84"/>
      <c r="K204" s="85"/>
    </row>
    <row r="205" spans="1:11">
      <c r="D205" s="67"/>
      <c r="E205" s="8"/>
      <c r="F205" s="8"/>
      <c r="G205" s="8"/>
      <c r="H205" s="8"/>
      <c r="I205" s="8"/>
      <c r="J205" s="8"/>
      <c r="K205" s="8"/>
    </row>
    <row r="206" spans="1:11">
      <c r="D206" s="86" t="s">
        <v>174</v>
      </c>
      <c r="E206" s="86"/>
      <c r="F206" s="86"/>
      <c r="G206" s="86"/>
      <c r="H206" s="86"/>
      <c r="I206" s="86"/>
      <c r="J206" s="86"/>
      <c r="K206" s="86"/>
    </row>
    <row r="207" spans="1:11">
      <c r="D207" s="87">
        <f>IF('Paramètres'!AA2&lt;&gt;"",'Paramètres'!AA2,"")</f>
        <v/>
      </c>
      <c r="E207" s="87"/>
      <c r="F207" s="87"/>
      <c r="G207" s="87"/>
      <c r="H207" s="87"/>
      <c r="I207" s="87"/>
      <c r="J207" s="87"/>
      <c r="K207" s="87"/>
    </row>
    <row r="208" spans="1:11">
      <c r="D208" s="87"/>
      <c r="E208" s="87"/>
      <c r="F208" s="87"/>
      <c r="G208" s="87"/>
      <c r="H208" s="87"/>
      <c r="I208" s="87"/>
      <c r="J208" s="87"/>
      <c r="K208" s="87"/>
    </row>
    <row r="209" spans="4:11" ht="56.7" customHeight="1">
      <c r="G209" s="88" t="s">
        <v>175</v>
      </c>
      <c r="H209" s="88"/>
      <c r="I209" s="88"/>
      <c r="J209" s="88"/>
      <c r="K209" s="88"/>
    </row>
    <row r="211" spans="4:11" ht="85.05" customHeight="1">
      <c r="D211" s="89" t="s">
        <v>176</v>
      </c>
      <c r="E211" s="89"/>
      <c r="G211" s="89" t="s">
        <v>177</v>
      </c>
      <c r="H211" s="89"/>
      <c r="I211" s="89"/>
      <c r="J211" s="89"/>
      <c r="K211" s="89"/>
    </row>
    <row r="212" spans="4:11">
      <c r="D212" s="90" t="s">
        <v>178</v>
      </c>
      <c r="E212" s="90"/>
      <c r="F212" s="90"/>
      <c r="G212" s="90"/>
      <c r="H212" s="90"/>
      <c r="I212" s="90"/>
      <c r="J212" s="90"/>
      <c r="K212" s="90"/>
    </row>
  </sheetData>
  <sheetProtection password="E95E" sheet="1" objects="1" selectLockedCells="1"/>
  <mergeCells count="124">
    <mergeCell ref="D3:F3"/>
    <mergeCell ref="D4:F4"/>
    <mergeCell ref="D19:F19"/>
    <mergeCell ref="D20:F20"/>
    <mergeCell ref="D22:F22"/>
    <mergeCell ref="D23:F23"/>
    <mergeCell ref="D25:J25"/>
    <mergeCell ref="D32:F32"/>
    <mergeCell ref="D34:J34"/>
    <mergeCell ref="D37:F37"/>
    <mergeCell ref="D38:F38"/>
    <mergeCell ref="D40:J40"/>
    <mergeCell ref="D42:F42"/>
    <mergeCell ref="D44:J44"/>
    <mergeCell ref="D47:F47"/>
    <mergeCell ref="D49:F49"/>
    <mergeCell ref="D50:J50"/>
    <mergeCell ref="D52:F52"/>
    <mergeCell ref="D53:J53"/>
    <mergeCell ref="D55:F55"/>
    <mergeCell ref="D56:J56"/>
    <mergeCell ref="D58:F58"/>
    <mergeCell ref="D59:J59"/>
    <mergeCell ref="D61:F61"/>
    <mergeCell ref="D62:J62"/>
    <mergeCell ref="D65:F65"/>
    <mergeCell ref="D67:F67"/>
    <mergeCell ref="D68:J68"/>
    <mergeCell ref="D70:F70"/>
    <mergeCell ref="D71:J71"/>
    <mergeCell ref="D73:F73"/>
    <mergeCell ref="D74:J74"/>
    <mergeCell ref="D76:F76"/>
    <mergeCell ref="D77:J77"/>
    <mergeCell ref="D79:F79"/>
    <mergeCell ref="D80:J80"/>
    <mergeCell ref="D82:F82"/>
    <mergeCell ref="D83:J83"/>
    <mergeCell ref="D85:F85"/>
    <mergeCell ref="D86:J86"/>
    <mergeCell ref="D89:F89"/>
    <mergeCell ref="D91:F91"/>
    <mergeCell ref="D92:J92"/>
    <mergeCell ref="D95:F95"/>
    <mergeCell ref="D96:F96"/>
    <mergeCell ref="D99:F99"/>
    <mergeCell ref="D102:F102"/>
    <mergeCell ref="D107:F107"/>
    <mergeCell ref="D109:F109"/>
    <mergeCell ref="D110:F110"/>
    <mergeCell ref="D112:J112"/>
    <mergeCell ref="D119:F119"/>
    <mergeCell ref="D121:J121"/>
    <mergeCell ref="D124:F124"/>
    <mergeCell ref="D125:F125"/>
    <mergeCell ref="D127:J127"/>
    <mergeCell ref="D130:F130"/>
    <mergeCell ref="D132:F132"/>
    <mergeCell ref="D133:J133"/>
    <mergeCell ref="D135:F135"/>
    <mergeCell ref="D136:J136"/>
    <mergeCell ref="D138:F138"/>
    <mergeCell ref="D139:J139"/>
    <mergeCell ref="D141:F141"/>
    <mergeCell ref="D142:J142"/>
    <mergeCell ref="D145:F145"/>
    <mergeCell ref="D147:F147"/>
    <mergeCell ref="D148:J148"/>
    <mergeCell ref="D150:F150"/>
    <mergeCell ref="D151:J151"/>
    <mergeCell ref="D153:F153"/>
    <mergeCell ref="D154:J154"/>
    <mergeCell ref="D156:F156"/>
    <mergeCell ref="D157:J157"/>
    <mergeCell ref="D159:F159"/>
    <mergeCell ref="D160:J160"/>
    <mergeCell ref="D163:F163"/>
    <mergeCell ref="D164:F164"/>
    <mergeCell ref="D167:F167"/>
    <mergeCell ref="D170:F170"/>
    <mergeCell ref="D175:F175"/>
    <mergeCell ref="D176:F176"/>
    <mergeCell ref="D180:F180"/>
    <mergeCell ref="D181:F181"/>
    <mergeCell ref="D183:J183"/>
    <mergeCell ref="D186:F186"/>
    <mergeCell ref="G187:K187"/>
    <mergeCell ref="D187:F187"/>
    <mergeCell ref="G188:K188"/>
    <mergeCell ref="D188:F188"/>
    <mergeCell ref="G189:K189"/>
    <mergeCell ref="D189:F189"/>
    <mergeCell ref="G190:K190"/>
    <mergeCell ref="D190:F190"/>
    <mergeCell ref="G191:K191"/>
    <mergeCell ref="D191:F191"/>
    <mergeCell ref="D192:K192"/>
    <mergeCell ref="D194:K194"/>
    <mergeCell ref="G195:K195"/>
    <mergeCell ref="D195:F195"/>
    <mergeCell ref="G196:K196"/>
    <mergeCell ref="D196:F196"/>
    <mergeCell ref="G197:K197"/>
    <mergeCell ref="D197:F197"/>
    <mergeCell ref="G198:K198"/>
    <mergeCell ref="D198:F198"/>
    <mergeCell ref="G199:K199"/>
    <mergeCell ref="D199:F199"/>
    <mergeCell ref="D200:F200"/>
    <mergeCell ref="D201:K201"/>
    <mergeCell ref="D202:F202"/>
    <mergeCell ref="G202:K202"/>
    <mergeCell ref="D203:F203"/>
    <mergeCell ref="G203:K203"/>
    <mergeCell ref="D204:F204"/>
    <mergeCell ref="G204:K204"/>
    <mergeCell ref="D205:K205"/>
    <mergeCell ref="D206:K206"/>
    <mergeCell ref="D207:K207"/>
    <mergeCell ref="D208:K208"/>
    <mergeCell ref="G209:K209"/>
    <mergeCell ref="D211:E211"/>
    <mergeCell ref="G211:K211"/>
    <mergeCell ref="D212:K21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&amp;L24-267 - Rénovation d'une maison d'habitation
65 Rue de Saint Brieuc - 35042 RENNES CEDEX&amp;RDPGF - Lot n°9 PEINTURES 
PRO - Edition du 12/02/2025</oddHeader>
    <oddFooter>&amp;CEdition du 12/02/2025&amp;RPage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4" t="s">
        <v>179</v>
      </c>
      <c r="AA1" s="8">
        <f>IF('DPGF'!G204&lt;&gt;"",'DPGF'!G204,"0")</f>
        <v/>
      </c>
    </row>
    <row r="2" spans="1:27" ht="12.75" customHeight="1">
      <c r="AA2" s="8">
        <f>UPPER(MID(AA98,1,1))&amp;MID(AA98,2,168)</f>
        <v/>
      </c>
    </row>
    <row r="3" spans="1:27" ht="25.5" customHeight="1">
      <c r="A3" s="91" t="s">
        <v>180</v>
      </c>
      <c r="B3" s="88" t="s">
        <v>181</v>
      </c>
      <c r="C3" s="92" t="s">
        <v>206</v>
      </c>
      <c r="D3" s="92"/>
      <c r="E3" s="92"/>
      <c r="F3" s="92"/>
      <c r="G3" s="92"/>
      <c r="H3" s="92"/>
      <c r="I3" s="92"/>
      <c r="J3" s="92"/>
      <c r="AA3" s="8">
        <f>INT(AA1/1000000)</f>
        <v/>
      </c>
    </row>
    <row r="4" spans="1:27" ht="12.75" customHeight="1">
      <c r="AA4" s="8">
        <f>INT((AA1-AA3*1000000)/1000)</f>
        <v/>
      </c>
    </row>
    <row r="5" spans="1:27" ht="25.5" customHeight="1">
      <c r="A5" s="91" t="s">
        <v>182</v>
      </c>
      <c r="B5" s="88" t="s">
        <v>183</v>
      </c>
      <c r="C5" s="92" t="s">
        <v>207</v>
      </c>
      <c r="D5" s="92"/>
      <c r="E5" s="92"/>
      <c r="F5" s="92"/>
      <c r="G5" s="92"/>
      <c r="H5" s="92"/>
      <c r="I5" s="92"/>
      <c r="J5" s="92"/>
      <c r="AA5" s="8">
        <f>INT(AA1-AA3*1000000-AA4*1000)</f>
        <v/>
      </c>
    </row>
    <row r="6" spans="1:27" ht="12.75" customHeight="1">
      <c r="AA6" s="8">
        <f>ROUND(AA1-AA3*1000000-AA4*1000-AA5,2)*100</f>
        <v/>
      </c>
    </row>
    <row r="7" spans="1:27" ht="12.75" customHeight="1">
      <c r="A7" s="91" t="s">
        <v>192</v>
      </c>
      <c r="B7" s="88" t="s">
        <v>193</v>
      </c>
      <c r="C7" s="92" t="s">
        <v>208</v>
      </c>
      <c r="AA7" s="8">
        <f>AA3-AA12*100</f>
        <v/>
      </c>
    </row>
    <row r="8" spans="1:27" ht="12.75" customHeight="1">
      <c r="AA8" s="8">
        <f>0</f>
        <v/>
      </c>
    </row>
    <row r="9" spans="1:27" ht="12.75" customHeight="1">
      <c r="A9" s="91" t="s">
        <v>194</v>
      </c>
      <c r="B9" s="88" t="s">
        <v>195</v>
      </c>
      <c r="C9" s="92" t="s">
        <v>38</v>
      </c>
      <c r="AA9" s="8">
        <f>AA4-AA15*100</f>
        <v/>
      </c>
    </row>
    <row r="10" spans="1:27" ht="12.75" customHeight="1">
      <c r="AA10" s="8">
        <f>ROUND(AA5-AA18*100,0)</f>
        <v/>
      </c>
    </row>
    <row r="11" spans="1:27" ht="25.5" customHeight="1">
      <c r="A11" s="91" t="s">
        <v>184</v>
      </c>
      <c r="B11" s="88" t="s">
        <v>185</v>
      </c>
      <c r="C11" s="92" t="s">
        <v>39</v>
      </c>
      <c r="D11" s="92"/>
      <c r="E11" s="92"/>
      <c r="F11" s="92"/>
      <c r="G11" s="92"/>
      <c r="H11" s="92"/>
      <c r="I11" s="92"/>
      <c r="J11" s="92"/>
      <c r="AA11" s="8">
        <f>AA6</f>
        <v/>
      </c>
    </row>
    <row r="12" spans="1:27" ht="12.75" customHeight="1">
      <c r="AA12" s="8">
        <f>INT(AA3/100)</f>
        <v/>
      </c>
    </row>
    <row r="13" spans="1:27" ht="12.75" customHeight="1">
      <c r="A13" s="91" t="s">
        <v>196</v>
      </c>
      <c r="B13" s="88" t="s">
        <v>197</v>
      </c>
      <c r="C13" s="92" t="s">
        <v>209</v>
      </c>
      <c r="AA13" s="8">
        <f>INT((AA3-AA12*100)/10)</f>
        <v/>
      </c>
    </row>
    <row r="14" spans="1:27" ht="12.75" customHeight="1">
      <c r="AA14" s="8">
        <f>AA3-AA12*100-AA13*10</f>
        <v/>
      </c>
    </row>
    <row r="15" spans="1:27" ht="12.75" customHeight="1">
      <c r="A15" s="91" t="s">
        <v>198</v>
      </c>
      <c r="B15" s="88" t="s">
        <v>199</v>
      </c>
      <c r="C15" s="92" t="s">
        <v>210</v>
      </c>
      <c r="AA15" s="8">
        <f>INT(AA4/100)</f>
        <v/>
      </c>
    </row>
    <row r="16" spans="1:27" ht="12.75" customHeight="1">
      <c r="AA16" s="8">
        <f>INT((AA4-AA15*100)/10)</f>
        <v/>
      </c>
    </row>
    <row r="17" spans="1:27" ht="12.75" customHeight="1">
      <c r="A17" s="91" t="s">
        <v>200</v>
      </c>
      <c r="B17" s="88" t="s">
        <v>201</v>
      </c>
      <c r="C17" s="92"/>
      <c r="AA17" s="8">
        <f>AA4-AA15*100-AA16*10</f>
        <v/>
      </c>
    </row>
    <row r="18" spans="1:27" ht="12.75" customHeight="1">
      <c r="AA18" s="8">
        <f>INT(AA5/100)</f>
        <v/>
      </c>
    </row>
    <row r="19" spans="1:27" ht="12.75" customHeight="1">
      <c r="C19" s="93">
        <v>0.2</v>
      </c>
      <c r="E19" s="94" t="s">
        <v>202</v>
      </c>
      <c r="AA19" s="8">
        <f>INT((AA5-AA18*100)/10)</f>
        <v/>
      </c>
    </row>
    <row r="20" spans="1:27" ht="12.75" customHeight="1">
      <c r="C20" s="95">
        <v>0.055</v>
      </c>
      <c r="E20" s="94" t="s">
        <v>203</v>
      </c>
      <c r="AA20" s="8">
        <f>AA5-AA18*100-AA19*10</f>
        <v/>
      </c>
    </row>
    <row r="21" spans="1:27" ht="12.75" customHeight="1">
      <c r="C21" s="95">
        <v>0</v>
      </c>
      <c r="E21" s="94" t="s">
        <v>204</v>
      </c>
      <c r="AA21" s="8">
        <f>INT(AA6/10)</f>
        <v/>
      </c>
    </row>
    <row r="22" spans="1:27" ht="12.75" customHeight="1">
      <c r="C22" s="96">
        <v>0</v>
      </c>
      <c r="E22" s="94" t="s">
        <v>205</v>
      </c>
      <c r="AA22" s="8">
        <f>ROUND(AA6-AA21*10,0)</f>
        <v/>
      </c>
    </row>
    <row r="23" spans="1:27" ht="12.75" customHeight="1">
      <c r="AA23" s="8">
        <f>IF(AA12=0,"",IF(AA12=1,"",IF(AA12=2,"deux ",IF(AA12=3,"trois ",IF(AA12=4,"quatre ",IF(AA12=5,"cinq ",AA42))))))</f>
        <v/>
      </c>
    </row>
    <row r="24" spans="1:27" ht="12.75" customHeight="1">
      <c r="A24" s="91" t="s">
        <v>186</v>
      </c>
      <c r="B24" s="88" t="s">
        <v>187</v>
      </c>
      <c r="C24" s="92" t="s">
        <v>211</v>
      </c>
      <c r="D24" s="92"/>
      <c r="E24" s="92"/>
      <c r="F24" s="92"/>
      <c r="G24" s="92"/>
      <c r="H24" s="92"/>
      <c r="I24" s="92"/>
      <c r="J24" s="92"/>
      <c r="AA24" s="8">
        <f>IF(AA12=0,"",IF(AA12&lt;2,"cent ",AA43))</f>
        <v/>
      </c>
    </row>
    <row r="25" spans="1:27" ht="12.75" customHeight="1">
      <c r="AA25" s="8">
        <f>IF(AA13=1,AA44,IF(AA13=7,AA64,IF(AA13=9,AA80,AA89)))</f>
        <v/>
      </c>
    </row>
    <row r="26" spans="1:27" ht="12.75" customHeight="1">
      <c r="A26" s="91" t="s">
        <v>188</v>
      </c>
      <c r="B26" s="88" t="s">
        <v>189</v>
      </c>
      <c r="C26" s="92" t="s">
        <v>212</v>
      </c>
      <c r="D26" s="92"/>
      <c r="E26" s="92"/>
      <c r="F26" s="92"/>
      <c r="G26" s="92"/>
      <c r="H26" s="92"/>
      <c r="I26" s="92"/>
      <c r="J26" s="92"/>
      <c r="AA26" s="8">
        <f>IF(AA7=11,"",IF(AA7=12,"",IF(AA7=13,"",IF(AA7=14,"",IF(AA7=15,"",IF(AA7=16,"",AA45))))))</f>
        <v/>
      </c>
    </row>
    <row r="27" spans="1:27" ht="12.75" customHeight="1">
      <c r="AA27" s="8">
        <f>IF(AA3=0,"",IF(AA3&lt;2,"million ","millions "))</f>
        <v/>
      </c>
    </row>
    <row r="28" spans="1:27" ht="12.75" customHeight="1">
      <c r="A28" s="91" t="s">
        <v>190</v>
      </c>
      <c r="B28" s="88" t="s">
        <v>191</v>
      </c>
      <c r="C28" s="92"/>
      <c r="D28" s="92"/>
      <c r="E28" s="92"/>
      <c r="F28" s="92"/>
      <c r="G28" s="92"/>
      <c r="H28" s="92"/>
      <c r="I28" s="92"/>
      <c r="J28" s="92"/>
      <c r="AA28" s="8">
        <f>IF(AA8=1,"",IF(AA15=0,"",IF(AA15=1,"",IF(AA15=2,"deux ",IF(AA15=3,"trois ",IF(AA15=4,"quatre ",IF(AA15=5,"cinq ",AA46)))))))</f>
        <v/>
      </c>
    </row>
    <row r="29" spans="1:27" ht="12.75" customHeight="1">
      <c r="AA29" s="8">
        <f>IF(AA15=0,"",IF(AA15&lt;2,"cent ",AA47))</f>
        <v/>
      </c>
    </row>
    <row r="30" spans="1:27" ht="12.75" customHeight="1">
      <c r="AA30" s="8">
        <f>IF(AA16=1,AA48,IF(AA16=7,AA66,IF(AA16=9,AA81,AA90)))</f>
        <v/>
      </c>
    </row>
    <row r="31" spans="1:27" ht="12.75" customHeight="1">
      <c r="AA31" s="8">
        <f>IF(AA4=1,"",AA49)</f>
        <v/>
      </c>
    </row>
    <row r="32" spans="1:27" ht="12.75" customHeight="1">
      <c r="AA32" s="8">
        <f>IF(AA4&gt;0,"mille ","")</f>
        <v/>
      </c>
    </row>
    <row r="33" spans="27:27" ht="12.75" customHeight="1">
      <c r="AA33" s="8">
        <f>IF(INT(AA1)=0,"zéro ",IF(AA18=0,"",IF(AA18=1,"",IF(AA18=2,"deux ",IF(AA18=3,"trois ",IF(AA18=4,"quatre ",IF(AA18=5,"cinq ",AA50)))))))</f>
        <v/>
      </c>
    </row>
    <row r="34" spans="27:27" ht="12.75" customHeight="1">
      <c r="AA34" s="8">
        <f>IF(AA18=0,"",IF(AA18&lt;2,"cent ",AA51))</f>
        <v/>
      </c>
    </row>
    <row r="35" spans="27:27" ht="12.75" customHeight="1">
      <c r="AA35" s="8">
        <f>IF(AA19=1,AA52,IF(AA19=7,AA68,IF(AA19=9,AA83,AA91)))</f>
        <v/>
      </c>
    </row>
    <row r="36" spans="27:27" ht="12.75" customHeight="1">
      <c r="AA36" s="8">
        <f>IF(AA10=11,"",IF(AA10=12,"",IF(AA10=13,"",IF(AA10=14,"",IF(AA10=15,"",IF(AA10=16,"",AA53))))))</f>
        <v/>
      </c>
    </row>
    <row r="37" spans="27:27" ht="12.75" customHeight="1">
      <c r="AA37" s="8">
        <f>IF(INT(AA1&lt;2),"euro ","euros ")</f>
        <v/>
      </c>
    </row>
    <row r="38" spans="27:27" ht="12.75" customHeight="1">
      <c r="AA38" s="8">
        <f>IF(AA6&gt;0,"et ","")</f>
        <v/>
      </c>
    </row>
    <row r="39" spans="27:27" ht="12.75" customHeight="1">
      <c r="AA39" s="8">
        <f>IF(AA21=1,AA54,IF(AA21=7,AA70,IF(AA21=9,AA84,AA92)))</f>
        <v/>
      </c>
    </row>
    <row r="40" spans="27:27" ht="12.75" customHeight="1">
      <c r="AA40" s="8">
        <f>IF(AA11=11,"",IF(AA11=12,"",IF(AA11=13,"",IF(AA11=14,"",IF(AA11=15,"",IF(AA11=16,"",AA55))))))</f>
        <v/>
      </c>
    </row>
    <row r="41" spans="27:27" ht="12.75" customHeight="1">
      <c r="AA41" s="8">
        <f>IF(AA6=0,"",IF(AA6&lt;2,"centime","centimes"))</f>
        <v/>
      </c>
    </row>
    <row r="42" spans="27:27" ht="12.75" customHeight="1">
      <c r="AA42" s="8">
        <f>IF(AA3=0," ",IF(AA12=6,"six ",IF(AA12=7,"sept ",IF(AA12=8,"huit ",IF(AA12=9,"neuf ",)))))</f>
        <v/>
      </c>
    </row>
    <row r="43" spans="27:27" ht="12.75" customHeight="1">
      <c r="AA43" s="8">
        <f>IF(AA7&gt;0,"cent ", "cents ")</f>
        <v/>
      </c>
    </row>
    <row r="44" spans="27:27" ht="12.75" customHeight="1">
      <c r="AA44" s="8">
        <f>IF(AA7=10,"dix ",IF(AA7=11,"onze ",IF(AA7=12,"douze ",IF(AA7=13,"treize ",IF(AA7=14,"quatorze ",IF(AA7=15,"quinze ",AA56))))))</f>
        <v/>
      </c>
    </row>
    <row r="45" spans="27:27" ht="12.75" customHeight="1">
      <c r="AA45" s="8">
        <f>IF(AA7=17,"",IF(AA7=18,"",IF(AA7=19,"",AA57)))</f>
        <v/>
      </c>
    </row>
    <row r="46" spans="27:27" ht="12.75" customHeight="1">
      <c r="AA46" s="8">
        <f>IF(AA15=6,"six ",IF(AA15=7,"sept ",IF(AA15=8,"huit ",IF(AA15=9,"neuf ",))))</f>
        <v/>
      </c>
    </row>
    <row r="47" spans="27:27" ht="12.75" customHeight="1">
      <c r="AA47" s="8">
        <f>IF(AA9&gt;0,"cent ", "cents ")</f>
        <v/>
      </c>
    </row>
    <row r="48" spans="27:27" ht="12.75" customHeight="1">
      <c r="AA48" s="8">
        <f>IF(AA9=10,"dix ",IF(AA9=11,"onze ",IF(AA9=12,"douze ",IF(AA9=13,"treize ",IF(AA9=14,"quatorze ",IF(AA9=15,"quinze ",AA58))))))</f>
        <v/>
      </c>
    </row>
    <row r="49" spans="27:27" ht="12.75" customHeight="1">
      <c r="AA49" s="8">
        <f>IF(AA9=11,"",IF(AA9=12,"",IF(AA9=13,"",IF(AA9=14,"",IF(AA9=15,"",IF(AA9=16,"",AA59))))))</f>
        <v/>
      </c>
    </row>
    <row r="50" spans="27:27" ht="12.75" customHeight="1">
      <c r="AA50" s="8">
        <f>IF(AA18=6,"six ",IF(AA18=7,"sept ",IF(AA18=8,"huit ",IF(AA18=9,"neuf ",))))</f>
        <v/>
      </c>
    </row>
    <row r="51" spans="27:27" ht="12.75" customHeight="1">
      <c r="AA51" s="8">
        <f>IF(AA10&gt;0,"cent ", "cents ")</f>
        <v/>
      </c>
    </row>
    <row r="52" spans="27:27" ht="12.75" customHeight="1">
      <c r="AA52" s="8">
        <f>IF(AA10=10,"dix ",IF(AA10=11,"onze ",IF(AA10=12,"douze ",IF(AA10=13,"treize ",IF(AA10=14,"quatorze ",IF(AA10=15,"quinze ",AA60))))))</f>
        <v/>
      </c>
    </row>
    <row r="53" spans="27:27" ht="12.75" customHeight="1">
      <c r="AA53" s="8">
        <f>IF(AA10=17,"",IF(AA10=18,"",IF(AA10=19,"",AA61)))</f>
        <v/>
      </c>
    </row>
    <row r="54" spans="27:27" ht="12.75" customHeight="1">
      <c r="AA54" s="8">
        <f>IF(AA11=10,"dix ",IF(AA11=11,"onze ",IF(AA11=12,"douze ",IF(AA11=13,"treize ",IF(AA11=14,"quatorze ",IF(AA11=15,"quinze ",AA62))))))</f>
        <v/>
      </c>
    </row>
    <row r="55" spans="27:27" ht="12.75" customHeight="1">
      <c r="AA55" s="8">
        <f>IF(AA11=17,"",IF(AA11=18,"",IF(AA11=19,"",AA63)))</f>
        <v/>
      </c>
    </row>
    <row r="56" spans="27:27" ht="12.75" customHeight="1">
      <c r="AA56" s="8">
        <f>IF(AA7=16,"seize ",IF(AA7=17,"dix-sept ",IF(AA7=18,"dix-huit ",IF(AA7=19,"dix-neuf ",AA64))))</f>
        <v/>
      </c>
    </row>
    <row r="57" spans="27:27" ht="12.75" customHeight="1">
      <c r="AA57" s="8">
        <f>IF(AA7=21,"et un ",IF(AA7=31,"et un ",IF(AA7=41,"et un ",IF(AA7=51,"et un ",IF(AA7=61,"et un ",AA65)))))</f>
        <v/>
      </c>
    </row>
    <row r="58" spans="27:27" ht="12.75" customHeight="1">
      <c r="AA58" s="8">
        <f>IF(AA9=16,"seize ",IF(AA9=17,"dix-sept ",IF(AA9=18,"dix-huit ",IF(AA9=19,"dix-neuf ",AA66))))</f>
        <v/>
      </c>
    </row>
    <row r="59" spans="27:27" ht="12.75" customHeight="1">
      <c r="AA59" s="8">
        <f>IF(AA9=17,"",IF(AA9=18,"",IF(AA9=19,"",AA67)))</f>
        <v/>
      </c>
    </row>
    <row r="60" spans="27:27" ht="12.75" customHeight="1">
      <c r="AA60" s="8">
        <f>IF(AA10=16,"seize ",IF(AA10=17,"dix-sept ",IF(AA10=18,"dix-huit ",IF(AA10=19,"dix-neuf ",AA68))))</f>
        <v/>
      </c>
    </row>
    <row r="61" spans="27:27" ht="12.75" customHeight="1">
      <c r="AA61" s="8">
        <f>IF(AA10=21,"et un ",IF(AA10=31,"et un ",IF(AA10=41,"et un ",IF(AA10=51,"et un ",IF(AA10=61,"et un ",AA69)))))</f>
        <v/>
      </c>
    </row>
    <row r="62" spans="27:27" ht="12.75" customHeight="1">
      <c r="AA62" s="8">
        <f>IF(AA11=16,"seize ",IF(AA11=17,"dix-sept ",IF(AA11=18,"dix-huit ",IF(AA11=19,"dix-neuf ",AA70))))</f>
        <v/>
      </c>
    </row>
    <row r="63" spans="27:27" ht="12.75" customHeight="1">
      <c r="AA63" s="8">
        <f>IF(AA11=21,"et un ",IF(AA11=31,"et un ",IF(AA11=41,"et un ",IF(AA11=51,"et un ",IF(AA11=61,"et un ",AA71)))))</f>
        <v/>
      </c>
    </row>
    <row r="64" spans="27:27" ht="12.75" customHeight="1">
      <c r="AA64" s="8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8">
        <f>IF(AA13=9,"",IF(AA13=7,"",IF(AA14=0,"",IF(AA14=1,"un ",IF(AA14=2,"deux ",IF(AA14=3,"trois ",IF(AA14=4,"quatre ",IF(AA14=5,"cinq ",AA73))))))))</f>
        <v/>
      </c>
    </row>
    <row r="66" spans="27:27" ht="12.75" customHeight="1">
      <c r="AA66" s="8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8">
        <f>IF(AA9=21,"et un ",IF(AA9=31,"et un ",IF(AA9=41,"et un ",IF(AA9=51,"et un ",IF(AA9=61,"et un ",AA75)))))</f>
        <v/>
      </c>
    </row>
    <row r="68" spans="27:27" ht="12.75" customHeight="1">
      <c r="AA68" s="8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8">
        <f>IF(AA19=9,"",IF(AA19=7,"",IF(AA20=0,"",IF(AA20=1,"un ",IF(AA20=2,"deux ",IF(AA20=3,"trois ",IF(AA20=4,"quatre ",IF(AA20=5,"cinq ",AA77))))))))</f>
        <v/>
      </c>
    </row>
    <row r="70" spans="27:27" ht="12.75" customHeight="1">
      <c r="AA70" s="8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8">
        <f>IF(AA21=9,"",IF(AA21=7,"",IF(AA22=0,"",IF(AA22=1,"un ",IF(AA22=2,"deux ",IF(AA22=3,"trois ",IF(AA22=4,"quatre ",IF(AA22=5,"cinq ",AA79))))))))</f>
        <v/>
      </c>
    </row>
    <row r="72" spans="27:27" ht="12.75" customHeight="1">
      <c r="AA72" s="8">
        <f>IF(AA7=76,"soixante-seize ",IF(AA7=77,"soixante-dix-sept ",IF(AA7=78,"soixante-dix-huit ",IF(AA7=79,"soixante-dix-neuf ",AA80))))</f>
        <v/>
      </c>
    </row>
    <row r="73" spans="27:27" ht="12.75" customHeight="1">
      <c r="AA73" s="8">
        <f>IF(AA13=9,"",IF(AA14=6,"six ",IF(AA14=7,"sept ",IF(AA14=8,"huit ",IF(AA14=9,"neuf ",)))))</f>
        <v/>
      </c>
    </row>
    <row r="74" spans="27:27" ht="12.75" customHeight="1">
      <c r="AA74" s="8">
        <f>IF(AA9=76,"soixante-seize ",IF(AA9=77,"soixante-dix-sept ",IF(AA9=78,"soixante-dix-huit ",IF(AA9=79,"soixante-dix-neuf ",AA81))))</f>
        <v/>
      </c>
    </row>
    <row r="75" spans="27:27" ht="12.75" customHeight="1">
      <c r="AA75" s="8">
        <f>IF(AA16=9,"",IF(AA16=7,"",IF(AA17=0,"",IF(AA17=1,"un ",IF(AA17=2,"deux ",IF(AA17=3,"trois ",IF(AA17=4,"quatre ",IF(AA17=5,"cinq ",AA82))))))))</f>
        <v/>
      </c>
    </row>
    <row r="76" spans="27:27" ht="12.75" customHeight="1">
      <c r="AA76" s="8">
        <f>IF(AA10=76,"soixante-seize ",IF(AA10=77,"soixante-dix-sept ",IF(AA10=78,"soixante-dix-huit ",IF(AA10=79,"soixante-dix-neuf ",AA83))))</f>
        <v/>
      </c>
    </row>
    <row r="77" spans="27:27" ht="12.75" customHeight="1">
      <c r="AA77" s="8">
        <f>IF(AA19=9,"",IF(AA20=6,"six ",IF(AA20=7,"sept ",IF(AA20=8,"huit ",IF(AA20=9,"neuf ",)))))</f>
        <v/>
      </c>
    </row>
    <row r="78" spans="27:27" ht="12.75" customHeight="1">
      <c r="AA78" s="8">
        <f>IF(AA11=76,"soixante-seize ",IF(AA11=77,"soixante-dix-sept ",IF(AA11=78,"soixante-dix-huit ",IF(AA11=79,"soixante-dix-neuf ",AA84))))</f>
        <v/>
      </c>
    </row>
    <row r="79" spans="27:27" ht="12.75" customHeight="1">
      <c r="AA79" s="8">
        <f>IF(AA21=9,"",IF(AA22=6,"six ",IF(AA22=7,"sept ",IF(AA22=8,"huit ",IF(AA22=9,"neuf ",)))))</f>
        <v/>
      </c>
    </row>
    <row r="80" spans="27:27" ht="12.75" customHeight="1">
      <c r="AA80" s="8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8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8">
        <f>IF(AA16=9,"",IF(AA17=6,"six ",IF(AA17=7,"sept ",IF(AA17=8,"huit ",IF(AA17=9,"neuf ",)))))</f>
        <v/>
      </c>
    </row>
    <row r="83" spans="27:27" ht="12.75" customHeight="1">
      <c r="AA83" s="8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8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8">
        <f>IF(AA7=96,"quatre-vingt-seize ",IF(AA7=97,"quatre-vingt-dix-sept ",IF(AA7=98,"quatre-vingt-dix-huit ",IF(AA7=99,"quatre-vingt-dix-neuf ",AA89))))</f>
        <v/>
      </c>
    </row>
    <row r="86" spans="27:27" ht="12.75" customHeight="1">
      <c r="AA86" s="8">
        <f>IF(AA9=96,"quatre-vingt-seize ",IF(AA9=97,"quatre-vingt-dix-sept ",IF(AA9=98,"quatre-vingt-dix-huit ",IF(AA9=99,"quatre-vingt-dix-neuf ",AA90))))</f>
        <v/>
      </c>
    </row>
    <row r="87" spans="27:27" ht="12.75" customHeight="1">
      <c r="AA87" s="8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8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8">
        <f>IF(AA13=2,"vingt ",IF(AA13=3,"trente ",IF(AA13=4,"quarante ",IF(AA13=5,"cinquante ",AA93))))</f>
        <v/>
      </c>
    </row>
    <row r="90" spans="27:27" ht="12.75" customHeight="1">
      <c r="AA90" s="8">
        <f>IF(AA16=2,"vingt ",IF(AA16=3,"trente ",IF(AA16=4,"quarante ",IF(AA16=5,"cinquante ",AA94))))</f>
        <v/>
      </c>
    </row>
    <row r="91" spans="27:27" ht="12.75" customHeight="1">
      <c r="AA91" s="8">
        <f>IF(AA19=2,"vingt ",IF(AA19=3,"trente ",IF(AA19=4,"quarante ",IF(AA19=5,"cinquante ",AA95))))</f>
        <v/>
      </c>
    </row>
    <row r="92" spans="27:27" ht="12.75" customHeight="1">
      <c r="AA92" s="8">
        <f>IF(AA21=2,"vingt ",IF(AA21=3,"trente ",IF(AA21=4,"quarante ",IF(AA21=5,"cinquante ",AA96))))</f>
        <v/>
      </c>
    </row>
    <row r="93" spans="27:27" ht="12.75" customHeight="1">
      <c r="AA93" s="8">
        <f>IF(AA13=6,"soixante ",IF(AA7=80,"quatre-vingts ",IF(AA13=8,"quatre-vingt-","")))</f>
        <v/>
      </c>
    </row>
    <row r="94" spans="27:27" ht="12.75" customHeight="1">
      <c r="AA94" s="8">
        <f>IF(AA16=6,"soixante ",IF(AA9=80,"quatre-vingts ",IF(AA16=8,"quatre-vingt-","")))</f>
        <v/>
      </c>
    </row>
    <row r="95" spans="27:27" ht="12.75" customHeight="1">
      <c r="AA95" s="8">
        <f>IF(AA19=6,"soixante ",IF(AA10=80,"quatre-vingts ",IF(AA19=8,"quatre-vingt-","")))</f>
        <v/>
      </c>
    </row>
    <row r="96" spans="27:27" ht="12.75" customHeight="1">
      <c r="AA96" s="8">
        <f>IF(AA21=6,"soixante ",IF(AA11=80,"quatre-vingts ",IF(AA21=8,"quatre-vingt-","")))</f>
        <v/>
      </c>
    </row>
    <row r="97" spans="27:27" ht="12.75" customHeight="1">
      <c r="AA97" s="8">
        <f>0</f>
        <v/>
      </c>
    </row>
    <row r="98" spans="27:27" ht="12.75" customHeight="1">
      <c r="AA98" s="8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8" t="s">
        <v>213</v>
      </c>
      <c r="B1" s="8" t="s">
        <v>214</v>
      </c>
    </row>
    <row r="2" spans="1:3">
      <c r="A2" s="8" t="s">
        <v>215</v>
      </c>
      <c r="B2" s="8" t="s">
        <v>206</v>
      </c>
    </row>
    <row r="3" spans="1:3">
      <c r="A3" s="8" t="s">
        <v>216</v>
      </c>
      <c r="B3" s="8">
        <v>1</v>
      </c>
    </row>
    <row r="4" spans="1:3">
      <c r="A4" s="8" t="s">
        <v>217</v>
      </c>
      <c r="B4" s="8">
        <v>0</v>
      </c>
    </row>
    <row r="5" spans="1:3">
      <c r="A5" s="8" t="s">
        <v>218</v>
      </c>
      <c r="B5" s="8">
        <v>0</v>
      </c>
    </row>
    <row r="6" spans="1:3">
      <c r="A6" s="8" t="s">
        <v>219</v>
      </c>
      <c r="B6" s="8">
        <v>1</v>
      </c>
    </row>
    <row r="7" spans="1:3">
      <c r="A7" s="8" t="s">
        <v>220</v>
      </c>
      <c r="B7" s="8">
        <v>1</v>
      </c>
    </row>
    <row r="8" spans="1:3">
      <c r="A8" s="8" t="s">
        <v>221</v>
      </c>
      <c r="B8" s="8">
        <v>0</v>
      </c>
    </row>
    <row r="9" spans="1:3">
      <c r="A9" s="8" t="s">
        <v>222</v>
      </c>
      <c r="B9" s="8">
        <v>0</v>
      </c>
    </row>
    <row r="10" spans="1:3">
      <c r="A10" s="8" t="s">
        <v>223</v>
      </c>
      <c r="C10" s="8" t="s">
        <v>224</v>
      </c>
    </row>
    <row r="11" spans="1:3">
      <c r="A11" s="8" t="s">
        <v>225</v>
      </c>
      <c r="B11" s="8">
        <v>0</v>
      </c>
    </row>
    <row r="12" spans="1:3">
      <c r="A12" s="8" t="s">
        <v>226</v>
      </c>
      <c r="B12" s="8" t="s">
        <v>227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7" t="s">
        <v>228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1" t="s">
        <v>180</v>
      </c>
      <c r="B4" s="88" t="s">
        <v>229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1" t="s">
        <v>182</v>
      </c>
      <c r="B6" s="88" t="s">
        <v>230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1" t="s">
        <v>192</v>
      </c>
      <c r="B8" s="88" t="s">
        <v>231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1" t="s">
        <v>194</v>
      </c>
      <c r="B10" s="88" t="s">
        <v>232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1" t="s">
        <v>184</v>
      </c>
      <c r="B12" s="88" t="s">
        <v>233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1" t="s">
        <v>196</v>
      </c>
      <c r="B14" s="88" t="s">
        <v>234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1" t="s">
        <v>198</v>
      </c>
      <c r="B16" s="88" t="s">
        <v>235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1" t="s">
        <v>200</v>
      </c>
      <c r="B18" s="88" t="s">
        <v>236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1" t="s">
        <v>237</v>
      </c>
      <c r="B20" s="88" t="s">
        <v>238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1" t="s">
        <v>186</v>
      </c>
      <c r="B22" s="88" t="s">
        <v>239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1" t="s">
        <v>188</v>
      </c>
      <c r="B24" s="88" t="s">
        <v>240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1" t="s">
        <v>190</v>
      </c>
      <c r="B28" s="88" t="s">
        <v>241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1" t="s">
        <v>242</v>
      </c>
      <c r="C2" s="101"/>
      <c r="D2" s="101"/>
      <c r="E2" s="101"/>
      <c r="F2" s="101"/>
    </row>
    <row r="4" spans="2:6" ht="12.75" customHeight="1">
      <c r="B4" s="102" t="s">
        <v>243</v>
      </c>
      <c r="C4" s="102" t="s">
        <v>244</v>
      </c>
      <c r="D4" s="102" t="s">
        <v>245</v>
      </c>
      <c r="E4" s="102" t="s">
        <v>246</v>
      </c>
      <c r="F4" s="102" t="s">
        <v>247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F02C8AAC-5B48-421B-8737-055F4253DF50}"/>
</file>

<file path=customXml/itemProps2.xml><?xml version="1.0" encoding="utf-8"?>
<ds:datastoreItem xmlns:ds="http://schemas.openxmlformats.org/officeDocument/2006/customXml" ds:itemID="{8CD43DBC-631E-4B1B-ADC3-CE538FAAFB5B}"/>
</file>

<file path=customXml/itemProps3.xml><?xml version="1.0" encoding="utf-8"?>
<ds:datastoreItem xmlns:ds="http://schemas.openxmlformats.org/officeDocument/2006/customXml" ds:itemID="{CEC96D1F-4DF0-4BA3-AF46-F69D571DE4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2025-02-26T11:31:10Z</dcterms:created>
  <dcterms:modified xsi:type="dcterms:W3CDTF">2025-02-26T11:31:10Z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