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<sst xmlns="http://schemas.openxmlformats.org/spreadsheetml/2006/main" count="486" uniqueCount="287">
  <si>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</si>
  <si>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</si>
  <si>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</si>
  <si>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</si>
  <si>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</si>
  <si>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</si>
  <si>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</si>
  <si>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</si>
  <si>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</si>
  <si>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</si>
  <si>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</si>
  <si>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</si>
  <si>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</si>
  <si>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</si>
  <si>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</si>
  <si>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</si>
  <si>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</si>
  <si>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</si>
  <si>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</si>
  <si>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</si>
  <si>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</si>
  <si>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</si>
  <si>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</si>
  <si>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</si>
  <si>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</si>
  <si>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</si>
  <si>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</si>
  <si>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</si>
  <si>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</si>
  <si>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</si>
  <si>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</si>
  <si>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</si>
  <si>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</si>
  <si>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</si>
  <si>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</si>
  <si>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</si>
  <si>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</si>
  <si>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</si>
  <si>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</si>
  <si>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ELECTRICITE VMC</t>
  </si>
  <si>
    <t>2.T</t>
  </si>
  <si>
    <t>5.1</t>
  </si>
  <si>
    <t>DESCRIPTION DES OUVRAGES</t>
  </si>
  <si>
    <t>5.1.1</t>
  </si>
  <si>
    <t>NEUTRALISATION, DEPOSE, EVACUATION</t>
  </si>
  <si>
    <t>5.1.1.1</t>
  </si>
  <si>
    <t xml:space="preserve">Neutralisation et dépose </t>
  </si>
  <si>
    <t>FT</t>
  </si>
  <si>
    <t>9.T</t>
  </si>
  <si>
    <t>9.L</t>
  </si>
  <si>
    <t>Localisation : Sur l'ensemble de la maison</t>
  </si>
  <si>
    <t>9.&amp;</t>
  </si>
  <si>
    <t>4.&amp;</t>
  </si>
  <si>
    <t>5.1.2</t>
  </si>
  <si>
    <t xml:space="preserve">ELECTRICITE </t>
  </si>
  <si>
    <t>4.T</t>
  </si>
  <si>
    <t>5.1.2.1</t>
  </si>
  <si>
    <t>R-1</t>
  </si>
  <si>
    <r>
      <rPr>
        <b/>
        <u/>
        <sz val="10"/>
        <color rgb="FF000000"/>
        <rFont val="Arial"/>
        <family val="2"/>
      </rPr>
      <t>R-1</t>
    </r>
    <r>
      <rPr>
        <b/>
        <sz val="10"/>
        <color rgb="FF000000"/>
        <rFont val="Arial"/>
        <family val="2"/>
      </rPr>
      <t xml:space="preserve"> </t>
    </r>
  </si>
  <si>
    <t>5.1.2.1.1</t>
  </si>
  <si>
    <t>Sous-sol</t>
  </si>
  <si>
    <t>5.1.2.1.1.1</t>
  </si>
  <si>
    <t>Lampe Plafonnier en SA avec hublots</t>
  </si>
  <si>
    <t>5.1.2.1.1.2</t>
  </si>
  <si>
    <t>P.C. 16 A. Etanche</t>
  </si>
  <si>
    <t>6.&amp;</t>
  </si>
  <si>
    <t>5.&amp;</t>
  </si>
  <si>
    <t>5.1.2.2</t>
  </si>
  <si>
    <t>RDC</t>
  </si>
  <si>
    <r>
      <rPr>
        <b/>
        <u/>
        <sz val="10"/>
        <color rgb="FF000000"/>
        <rFont val="Arial"/>
        <family val="2"/>
      </rPr>
      <t>RDC</t>
    </r>
    <r>
      <rPr>
        <b/>
        <sz val="10"/>
        <color rgb="FF000000"/>
        <rFont val="Arial"/>
        <family val="2"/>
      </rPr>
      <t xml:space="preserve"> </t>
    </r>
  </si>
  <si>
    <t>5.1.2.2.1</t>
  </si>
  <si>
    <t>Cuisine</t>
  </si>
  <si>
    <t>5.1.2.2.1.1</t>
  </si>
  <si>
    <t>Lampe Plafonnier en VV</t>
  </si>
  <si>
    <t>5.1.2.2.1.2</t>
  </si>
  <si>
    <t>Lampe Applique en SA</t>
  </si>
  <si>
    <t>5.1.2.2.1.3</t>
  </si>
  <si>
    <t>P.C. 16 A.</t>
  </si>
  <si>
    <t>5.1.2.2.1.4</t>
  </si>
  <si>
    <t>P.C. spécialisée 10/16 A. - Lave-vaisselle</t>
  </si>
  <si>
    <t>5.1.2.2.1.5</t>
  </si>
  <si>
    <t>P.C. spécialisée 10/16 A. - Four</t>
  </si>
  <si>
    <t>5.1.2.2.1.6</t>
  </si>
  <si>
    <t>P.C. spécialisée 32 A. - Plaques Electriques</t>
  </si>
  <si>
    <t>5.1.2.2.1.7</t>
  </si>
  <si>
    <t>P.C. spécialisée 10/16 A. - Hotte</t>
  </si>
  <si>
    <t>5.1.2.2.1.8</t>
  </si>
  <si>
    <t xml:space="preserve">Attente future alimentation Volets roulants </t>
  </si>
  <si>
    <t>5.1.2.2.2</t>
  </si>
  <si>
    <t>Salle à manger et Salon</t>
  </si>
  <si>
    <t>5.1.2.2.2.1</t>
  </si>
  <si>
    <t>5.1.2.2.2.2</t>
  </si>
  <si>
    <t>5.1.2.2.2.3</t>
  </si>
  <si>
    <t xml:space="preserve">Prises téléphone RJ45 </t>
  </si>
  <si>
    <t>5.1.2.2.2.4</t>
  </si>
  <si>
    <t>5.1.2.2.3</t>
  </si>
  <si>
    <t>WC</t>
  </si>
  <si>
    <t>5.1.2.2.3.1</t>
  </si>
  <si>
    <t>Lampe Plafonnier en SA</t>
  </si>
  <si>
    <t>5.1.2.2.4</t>
  </si>
  <si>
    <t>Entrée</t>
  </si>
  <si>
    <t>5.1.2.2.4.1</t>
  </si>
  <si>
    <t>5.1.2.2.4.2</t>
  </si>
  <si>
    <t>5.1.2.2.5</t>
  </si>
  <si>
    <t>Dégagement</t>
  </si>
  <si>
    <t>5.1.2.2.5.1</t>
  </si>
  <si>
    <t>5.1.2.2.5.2</t>
  </si>
  <si>
    <t>5.1.2.2.6</t>
  </si>
  <si>
    <t>SDE</t>
  </si>
  <si>
    <t>5.1.2.2.6.1</t>
  </si>
  <si>
    <t>5.1.2.2.6.2</t>
  </si>
  <si>
    <t>5.1.2.2.6.3</t>
  </si>
  <si>
    <t>5.1.2.2.6.4</t>
  </si>
  <si>
    <t>Boîte de connexion à la sortie de fil encastrée en attente pour
sèche serviette</t>
  </si>
  <si>
    <t>5.1.2.2.6.5</t>
  </si>
  <si>
    <t>5.1.2.2.7</t>
  </si>
  <si>
    <t>Arrière Cuisine</t>
  </si>
  <si>
    <t>5.1.2.2.7.1</t>
  </si>
  <si>
    <t>5.1.2.2.7.2</t>
  </si>
  <si>
    <t>5.1.2.2.7.3</t>
  </si>
  <si>
    <t>P.C 10/16 A - Lave linge</t>
  </si>
  <si>
    <t>5.1.2.2.7.4</t>
  </si>
  <si>
    <t>P.C 10/16 A - Sèche linge</t>
  </si>
  <si>
    <t>5.1.2.2.8</t>
  </si>
  <si>
    <t>Escalier accès R+1</t>
  </si>
  <si>
    <t>5.1.2.2.8.1</t>
  </si>
  <si>
    <t>5.1.2.3</t>
  </si>
  <si>
    <t>R+1</t>
  </si>
  <si>
    <t>5.1.2.3.1</t>
  </si>
  <si>
    <t>CHAMBRES 1 / 2 / 3</t>
  </si>
  <si>
    <t>5.1.2.3.1.1</t>
  </si>
  <si>
    <t>5.1.2.3.1.2</t>
  </si>
  <si>
    <t>5.1.2.3.1.3</t>
  </si>
  <si>
    <t>5.1.2.3.1.4</t>
  </si>
  <si>
    <t>5.1.2.3.2</t>
  </si>
  <si>
    <t>DEGAGEMENT</t>
  </si>
  <si>
    <t>5.1.2.3.2.1</t>
  </si>
  <si>
    <t>5.1.2.3.2.2</t>
  </si>
  <si>
    <t>5.1.2.3.3</t>
  </si>
  <si>
    <t>DRESSING</t>
  </si>
  <si>
    <t>5.1.2.3.3.1</t>
  </si>
  <si>
    <t>5.1.2.3.4</t>
  </si>
  <si>
    <t>5.1.2.3.4.1</t>
  </si>
  <si>
    <t>5.1.2.3.5</t>
  </si>
  <si>
    <t>PALIER</t>
  </si>
  <si>
    <t>5.1.2.3.5.1</t>
  </si>
  <si>
    <t>5.1.2.3.5.2</t>
  </si>
  <si>
    <t>5.1.2.3.6</t>
  </si>
  <si>
    <t xml:space="preserve">SDE  </t>
  </si>
  <si>
    <t>5.1.2.3.6.1</t>
  </si>
  <si>
    <t>5.1.2.3.6.2</t>
  </si>
  <si>
    <t>5.1.2.3.6.3</t>
  </si>
  <si>
    <t>5.1.2.3.6.4</t>
  </si>
  <si>
    <t>5.1.2.4</t>
  </si>
  <si>
    <t>EXTERIEURS</t>
  </si>
  <si>
    <t>5.1.2.4.1</t>
  </si>
  <si>
    <t>Lampe hublot SA + Témoin</t>
  </si>
  <si>
    <t xml:space="preserve">Localisation : Terrasse, entrée, rampe, abri de jardin, </t>
  </si>
  <si>
    <t>5.1.2.4.2</t>
  </si>
  <si>
    <t>Sonnerie et bouton poussoir</t>
  </si>
  <si>
    <t>5.1.2.4.3</t>
  </si>
  <si>
    <t>Lampe à détection</t>
  </si>
  <si>
    <t>5.1.3</t>
  </si>
  <si>
    <t>VENTILATION MECANIQUE CONTROLEE</t>
  </si>
  <si>
    <t>5.1.3.1</t>
  </si>
  <si>
    <t xml:space="preserve">VMC SIMPLE FLUX </t>
  </si>
  <si>
    <t>ENS</t>
  </si>
  <si>
    <t>5.1.4</t>
  </si>
  <si>
    <t xml:space="preserve">CHAUFFAGE </t>
  </si>
  <si>
    <t>5.1.4.1</t>
  </si>
  <si>
    <t>SECHE SERVIETTE</t>
  </si>
  <si>
    <t>Localisation : RDC et R+1</t>
  </si>
  <si>
    <t>5.1.5</t>
  </si>
  <si>
    <t>GENERALITES</t>
  </si>
  <si>
    <t>4.C</t>
  </si>
  <si>
    <t>Commentaire : Pour le parfait accomplissement de sa mission, l'entreprise devra prendre connaissance de tous les renseignements qui lui seront utiles, en particulier de la nature des locaux, structure des parois, etc.</t>
  </si>
  <si>
    <t>5.1.5.1</t>
  </si>
  <si>
    <t>Tableau général basse tension</t>
  </si>
  <si>
    <t>5.1.5.2</t>
  </si>
  <si>
    <t xml:space="preserve">Mise à la terre </t>
  </si>
  <si>
    <t>5.1.5.3</t>
  </si>
  <si>
    <t>Distribution</t>
  </si>
  <si>
    <t>5.1.5.4</t>
  </si>
  <si>
    <t>Demande Consuel de conformité</t>
  </si>
  <si>
    <t>5.1.5.5</t>
  </si>
  <si>
    <t xml:space="preserve">Alimentation groupe VMC  </t>
  </si>
  <si>
    <t>5.1.5.6</t>
  </si>
  <si>
    <t xml:space="preserve">Alimentation BEC </t>
  </si>
  <si>
    <t>5.1.5.7</t>
  </si>
  <si>
    <t>Alimentation Chaudière GAZ</t>
  </si>
  <si>
    <t>5.1.6</t>
  </si>
  <si>
    <t>DOSSIER DES OUVRAGES EXECUTES (DOE)</t>
  </si>
  <si>
    <t>5.1.6.1</t>
  </si>
  <si>
    <t>DOE</t>
  </si>
  <si>
    <t>5.1.7</t>
  </si>
  <si>
    <t xml:space="preserve">NETTOYAGE DE CHANTIER </t>
  </si>
  <si>
    <t>5.1.7.1</t>
  </si>
  <si>
    <t>Nettoyage de chantier</t>
  </si>
  <si>
    <t>3.&amp;</t>
  </si>
  <si>
    <t>Total H.T. :</t>
  </si>
  <si>
    <t>Total T.V.A. (20%) :</t>
  </si>
  <si>
    <t>Total T.T.C. :</t>
  </si>
  <si>
    <t>RECAPITULATIF
Lot n°5 ELECTRICITE VMC</t>
  </si>
  <si>
    <t>RECAPITULATIF DES CHAPITRES</t>
  </si>
  <si>
    <t>5.1 - DESCRIPTION DES OUVRAGES</t>
  </si>
  <si>
    <t>- 5.1.1 - NEUTRALISATION, DEPOSE, EVACUATION</t>
  </si>
  <si>
    <t>- 5.1.2 - ELECTRICITE</t>
  </si>
  <si>
    <t>- 5.1.3 - VENTILATION MECANIQUE CONTROLEE</t>
  </si>
  <si>
    <t>- 5.1.4 - CHAUFFAGE</t>
  </si>
  <si>
    <t>- 5.1.5 - GENERALITES</t>
  </si>
  <si>
    <t>- 5.1.6 - DOSSIER DES OUVRAGES EXECUTES (DOE)</t>
  </si>
  <si>
    <t>- 5.1.7 - NETTOYAGE DE CHANTIER</t>
  </si>
  <si>
    <t>Total du lot ELECTRICITE VMC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</si>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</sst>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4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u/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4" fillId="0" borderId="12" xfId="0" applyNumberFormat="1" applyFont="1" applyBorder="1" applyAlignment="1" applyProtection="1">
      <alignment vertical="top" wrapText="1"/>
      <protection locked="0"/>
    </xf>
    <xf numFmtId="165" fontId="14" fillId="0" borderId="9" xfId="0" applyNumberFormat="1" applyFont="1" applyBorder="1" applyAlignment="1">
      <alignment vertical="top" wrapText="1"/>
    </xf>
    <xf numFmtId="166" fontId="7" fillId="0" borderId="0" xfId="0" applyNumberFormat="1" applyFont="1" applyAlignment="1">
      <alignment horizontal="right" vertical="top" wrapText="1"/>
    </xf>
    <xf numFmtId="0" fontId="15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horizontal="right" vertical="top" wrapText="1"/>
    </xf>
    <xf numFmtId="167" fontId="18" fillId="0" borderId="5" xfId="0" applyNumberFormat="1" applyFont="1" applyBorder="1" applyAlignment="1">
      <alignment horizontal="right" vertical="top" wrapText="1"/>
    </xf>
    <xf numFmtId="0" fontId="18" fillId="0" borderId="6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167" fontId="18" fillId="0" borderId="7" xfId="0" applyNumberFormat="1" applyFont="1" applyBorder="1" applyAlignment="1">
      <alignment horizontal="right" vertical="top" wrapText="1"/>
    </xf>
    <xf numFmtId="167" fontId="18" fillId="0" borderId="8" xfId="0" applyNumberFormat="1" applyFont="1" applyBorder="1" applyAlignment="1">
      <alignment horizontal="right"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167" fontId="2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top" indent="1" wrapText="1"/>
    </xf>
    <xf numFmtId="0" fontId="22" fillId="0" borderId="0" xfId="0" applyFont="1" applyAlignment="1">
      <alignment vertical="top" wrapText="1"/>
    </xf>
    <xf numFmtId="167" fontId="22" fillId="0" borderId="0" xfId="0" applyNumberFormat="1" applyFont="1" applyAlignment="1">
      <alignment horizontal="right" vertical="top" indent="1" wrapText="1"/>
    </xf>
    <xf numFmtId="167" fontId="22" fillId="0" borderId="0" xfId="0" applyNumberFormat="1" applyFont="1" applyAlignment="1">
      <alignment horizontal="right" vertical="top" wrapText="1"/>
    </xf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4" fillId="0" borderId="18" xfId="0" applyFont="1" applyBorder="1" applyAlignment="1">
      <alignment vertical="top" wrapText="1"/>
    </xf>
    <xf numFmtId="167" fontId="4" fillId="0" borderId="0" xfId="0" applyNumberFormat="1" applyFont="1" applyAlignment="1">
      <alignment vertical="top" wrapText="1"/>
    </xf>
    <xf numFmtId="167" fontId="2" fillId="0" borderId="0" xfId="0" applyNumberFormat="1" applyFont="1" applyAlignment="1">
      <alignment vertical="top" wrapText="1"/>
    </xf>
    <xf numFmtId="167" fontId="2" fillId="0" borderId="19" xfId="0" applyNumberFormat="1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7" fontId="4" fillId="0" borderId="21" xfId="0" applyNumberFormat="1" applyFont="1" applyBorder="1" applyAlignment="1">
      <alignment vertical="top" wrapText="1"/>
    </xf>
    <xf numFmtId="167" fontId="2" fillId="0" borderId="21" xfId="0" applyNumberFormat="1" applyFont="1" applyBorder="1" applyAlignment="1">
      <alignment vertical="top" wrapText="1"/>
    </xf>
    <xf numFmtId="167" fontId="2" fillId="0" borderId="22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2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2"/>
      <c r="C1" s="3"/>
      <c r="D1" s="4"/>
      <c r="E1" s="4"/>
      <c r="F1" s="4"/>
      <c r="G1" s="4"/>
      <c r="H1" s="4"/>
      <c r="I1" s="5"/>
    </row>
    <row r="2" spans="2:9" ht="9.00113" customHeight="1">
      <c r="B2" s="6"/>
      <c r="C2" s="7"/>
      <c r="D2" s="8"/>
      <c r="E2" s="8"/>
      <c r="F2" s="8"/>
      <c r="G2" s="8"/>
      <c r="H2" s="8"/>
      <c r="I2" s="9"/>
    </row>
    <row r="3" spans="2:9" ht="9.00113" customHeight="1">
      <c r="B3" s="6"/>
      <c r="C3" s="7"/>
      <c r="D3" s="8"/>
      <c r="E3" s="8"/>
      <c r="F3" s="8"/>
      <c r="G3" s="8"/>
      <c r="H3" s="8"/>
      <c r="I3" s="9"/>
    </row>
    <row r="4" spans="2:9" ht="9.00113" customHeight="1">
      <c r="B4" s="6"/>
      <c r="C4" s="7"/>
      <c r="D4" s="8"/>
      <c r="E4" s="8"/>
      <c r="F4" s="8"/>
      <c r="G4" s="8"/>
      <c r="H4" s="8"/>
      <c r="I4" s="9"/>
    </row>
    <row r="5" spans="2:9" ht="9.00113" customHeight="1">
      <c r="B5" s="6"/>
      <c r="C5" s="7"/>
      <c r="D5" s="8"/>
      <c r="E5" s="8"/>
      <c r="F5" s="8"/>
      <c r="G5" s="8"/>
      <c r="H5" s="8"/>
      <c r="I5" s="9"/>
    </row>
    <row r="6" spans="2:9" ht="9.00113" customHeight="1">
      <c r="B6" s="6"/>
      <c r="C6" s="7"/>
      <c r="D6" s="8"/>
      <c r="E6" s="8"/>
      <c r="F6" s="8"/>
      <c r="G6" s="8"/>
      <c r="H6" s="8"/>
      <c r="I6" s="9"/>
    </row>
    <row r="7" spans="2:9" ht="9.00113" customHeight="1">
      <c r="B7" s="6"/>
      <c r="C7" s="7"/>
      <c r="D7" s="8"/>
      <c r="E7" s="8"/>
      <c r="F7" s="8"/>
      <c r="G7" s="8"/>
      <c r="H7" s="8"/>
      <c r="I7" s="9"/>
    </row>
    <row r="8" spans="2:9" ht="9.00113" customHeight="1">
      <c r="B8" s="6"/>
      <c r="C8" s="7"/>
      <c r="D8" s="8"/>
      <c r="E8" s="8"/>
      <c r="F8" s="8"/>
      <c r="G8" s="8"/>
      <c r="H8" s="8"/>
      <c r="I8" s="9"/>
    </row>
    <row r="9" spans="2:9" ht="9.00113" customHeight="1">
      <c r="B9" s="6"/>
      <c r="C9" s="7"/>
      <c r="D9" s="8"/>
      <c r="E9" s="8"/>
      <c r="F9" s="8"/>
      <c r="G9" s="8"/>
      <c r="H9" s="8"/>
      <c r="I9" s="9"/>
    </row>
    <row r="10" spans="2:9" ht="9.00113" customHeight="1">
      <c r="B10" s="6"/>
      <c r="C10" s="7"/>
      <c r="D10" s="8"/>
      <c r="E10" s="8"/>
      <c r="F10" s="8"/>
      <c r="G10" s="8"/>
      <c r="H10" s="8"/>
      <c r="I10" s="9"/>
    </row>
    <row r="11" spans="2:9" ht="9.00113" customHeight="1">
      <c r="B11" s="6"/>
      <c r="C11" s="7"/>
      <c r="D11" s="8"/>
      <c r="E11" s="10">
        <f>IF('Paramètres'!C5&lt;&gt;"",'Paramètres'!C5,"")</f>
        <v/>
      </c>
      <c r="F11" s="10"/>
      <c r="G11" s="10"/>
      <c r="H11" s="10"/>
      <c r="I11" s="9"/>
    </row>
    <row r="12" spans="2:9" ht="9.00113" customHeight="1">
      <c r="B12" s="6"/>
      <c r="C12" s="7"/>
      <c r="D12" s="8"/>
      <c r="E12" s="10"/>
      <c r="F12" s="10"/>
      <c r="G12" s="10"/>
      <c r="H12" s="10"/>
      <c r="I12" s="9"/>
    </row>
    <row r="13" spans="2:9" ht="9.00113" customHeight="1">
      <c r="B13" s="6"/>
      <c r="C13" s="7"/>
      <c r="D13" s="8"/>
      <c r="E13" s="10"/>
      <c r="F13" s="10"/>
      <c r="G13" s="10"/>
      <c r="H13" s="10"/>
      <c r="I13" s="9"/>
    </row>
    <row r="14" spans="2:9" ht="9.00113" customHeight="1">
      <c r="B14" s="6"/>
      <c r="C14" s="7"/>
      <c r="D14" s="8"/>
      <c r="E14" s="10"/>
      <c r="F14" s="10"/>
      <c r="G14" s="10"/>
      <c r="H14" s="10"/>
      <c r="I14" s="9"/>
    </row>
    <row r="15" spans="2:9" ht="9.00113" customHeight="1">
      <c r="B15" s="6"/>
      <c r="C15" s="7"/>
      <c r="D15" s="8"/>
      <c r="E15" s="10"/>
      <c r="F15" s="10"/>
      <c r="G15" s="10"/>
      <c r="H15" s="10"/>
      <c r="I15" s="9"/>
    </row>
    <row r="16" spans="2:9" ht="9.00113" customHeight="1">
      <c r="B16" s="6"/>
      <c r="C16" s="7"/>
      <c r="D16" s="8"/>
      <c r="E16" s="10"/>
      <c r="F16" s="10"/>
      <c r="G16" s="10"/>
      <c r="H16" s="10"/>
      <c r="I16" s="9"/>
    </row>
    <row r="17" spans="2:9" ht="9.00113" customHeight="1">
      <c r="B17" s="6"/>
      <c r="C17" s="7"/>
      <c r="D17" s="8"/>
      <c r="E17" s="10"/>
      <c r="F17" s="10"/>
      <c r="G17" s="10"/>
      <c r="H17" s="10"/>
      <c r="I17" s="9"/>
    </row>
    <row r="18" spans="2:9" ht="9.00113" customHeight="1">
      <c r="B18" s="6"/>
      <c r="C18" s="7"/>
      <c r="D18" s="8"/>
      <c r="E18" s="10"/>
      <c r="F18" s="10"/>
      <c r="G18" s="10"/>
      <c r="H18" s="10"/>
      <c r="I18" s="9"/>
    </row>
    <row r="19" spans="2:9" ht="9.00113" customHeight="1">
      <c r="B19" s="6"/>
      <c r="C19" s="7"/>
      <c r="D19" s="8"/>
      <c r="E19" s="10"/>
      <c r="F19" s="10"/>
      <c r="G19" s="10"/>
      <c r="H19" s="10"/>
      <c r="I19" s="9"/>
    </row>
    <row r="20" spans="2:9" ht="9.00113" customHeight="1">
      <c r="B20" s="6"/>
      <c r="C20" s="7"/>
      <c r="D20" s="8"/>
      <c r="E20" s="10">
        <f>IF('Paramètres'!C24&lt;&gt;"",'Paramètres'!C24,"") &amp; CHAR(10) &amp; IF('Paramètres'!C26&lt;&gt;"",'Paramètres'!C26,"") &amp; CHAR(10) &amp; IF('Paramètres'!C28&lt;&gt;"",'Paramètres'!C28,"")</f>
        <v/>
      </c>
      <c r="F20" s="10"/>
      <c r="G20" s="10"/>
      <c r="H20" s="10"/>
      <c r="I20" s="9"/>
    </row>
    <row r="21" spans="2:9" ht="9.00113" customHeight="1">
      <c r="B21" s="6"/>
      <c r="C21" s="7"/>
      <c r="D21" s="8"/>
      <c r="E21" s="10"/>
      <c r="F21" s="10"/>
      <c r="G21" s="10"/>
      <c r="H21" s="10"/>
      <c r="I21" s="9"/>
    </row>
    <row r="22" spans="2:9" ht="9.00113" customHeight="1">
      <c r="B22" s="6"/>
      <c r="C22" s="7"/>
      <c r="D22" s="8"/>
      <c r="E22" s="10"/>
      <c r="F22" s="10"/>
      <c r="G22" s="10"/>
      <c r="H22" s="10"/>
      <c r="I22" s="9"/>
    </row>
    <row r="23" spans="2:9" ht="9.00113" customHeight="1">
      <c r="B23" s="6"/>
      <c r="C23" s="7"/>
      <c r="D23" s="8"/>
      <c r="E23" s="10"/>
      <c r="F23" s="10"/>
      <c r="G23" s="10"/>
      <c r="H23" s="10"/>
      <c r="I23" s="9"/>
    </row>
    <row r="24" spans="2:9" ht="9.00113" customHeight="1">
      <c r="B24" s="6"/>
      <c r="C24" s="7"/>
      <c r="D24" s="8"/>
      <c r="E24" s="10"/>
      <c r="F24" s="10"/>
      <c r="G24" s="10"/>
      <c r="H24" s="10"/>
      <c r="I24" s="9"/>
    </row>
    <row r="25" spans="2:9" ht="9.00113" customHeight="1">
      <c r="B25" s="6"/>
      <c r="C25" s="7"/>
      <c r="D25" s="8"/>
      <c r="E25" s="10"/>
      <c r="F25" s="10"/>
      <c r="G25" s="10"/>
      <c r="H25" s="10"/>
      <c r="I25" s="9"/>
    </row>
    <row r="26" spans="2:9" ht="9.00113" customHeight="1">
      <c r="B26" s="6"/>
      <c r="C26" s="7"/>
      <c r="D26" s="8"/>
      <c r="E26" s="10"/>
      <c r="F26" s="10"/>
      <c r="G26" s="10"/>
      <c r="H26" s="10"/>
      <c r="I26" s="9"/>
    </row>
    <row r="27" spans="2:9" ht="9.00113" customHeight="1">
      <c r="B27" s="6"/>
      <c r="C27" s="7"/>
      <c r="D27" s="8"/>
      <c r="E27" s="10"/>
      <c r="F27" s="10"/>
      <c r="G27" s="10"/>
      <c r="H27" s="10"/>
      <c r="I27" s="9"/>
    </row>
    <row r="28" spans="2:9" ht="9.00113" customHeight="1">
      <c r="B28" s="6"/>
      <c r="C28" s="7"/>
      <c r="D28" s="8"/>
      <c r="E28" s="8"/>
      <c r="F28" s="8"/>
      <c r="G28" s="8"/>
      <c r="H28" s="8"/>
      <c r="I28" s="9"/>
    </row>
    <row r="29" spans="2:9" ht="9.00113" customHeight="1">
      <c r="B29" s="6"/>
      <c r="C29" s="7"/>
      <c r="D29" s="8"/>
      <c r="E29" s="8"/>
      <c r="F29" s="8"/>
      <c r="G29" s="8"/>
      <c r="H29" s="8"/>
      <c r="I29" s="9"/>
    </row>
    <row r="30" spans="2:9" ht="9.00113" customHeight="1">
      <c r="B30" s="6"/>
      <c r="C30" s="7"/>
      <c r="D30" s="8"/>
      <c r="E30" s="8"/>
      <c r="F30" s="8"/>
      <c r="G30" s="8"/>
      <c r="H30" s="8"/>
      <c r="I30" s="9"/>
    </row>
    <row r="31" spans="2:9" ht="9.00113" customHeight="1">
      <c r="B31" s="6"/>
      <c r="C31" s="7"/>
      <c r="D31" s="8"/>
      <c r="E31" s="8"/>
      <c r="F31" s="8"/>
      <c r="G31" s="8"/>
      <c r="H31" s="8"/>
      <c r="I31" s="9"/>
    </row>
    <row r="32" spans="2:9" ht="9.00113" customHeight="1">
      <c r="B32" s="6"/>
      <c r="C32" s="7"/>
      <c r="D32" s="8"/>
      <c r="E32" s="8"/>
      <c r="F32" s="8"/>
      <c r="G32" s="8"/>
      <c r="H32" s="8"/>
      <c r="I32" s="9"/>
    </row>
    <row r="33" spans="2:9" ht="9.00113" customHeight="1">
      <c r="B33" s="6"/>
      <c r="C33" s="7"/>
      <c r="D33" s="8"/>
      <c r="E33" s="8"/>
      <c r="F33" s="8"/>
      <c r="G33" s="8"/>
      <c r="H33" s="8"/>
      <c r="I33" s="9"/>
    </row>
    <row r="34" spans="2:9" ht="9.00113" customHeight="1">
      <c r="B34" s="6"/>
      <c r="C34" s="7"/>
      <c r="D34" s="8"/>
      <c r="E34" s="8"/>
      <c r="F34" s="8"/>
      <c r="G34" s="8"/>
      <c r="H34" s="8"/>
      <c r="I34" s="9"/>
    </row>
    <row r="35" spans="2:9" ht="9.00113" customHeight="1">
      <c r="B35" s="6"/>
      <c r="C35" s="7"/>
      <c r="D35" s="8"/>
      <c r="E35" s="8"/>
      <c r="F35" s="8"/>
      <c r="G35" s="8"/>
      <c r="H35" s="8"/>
      <c r="I35" s="9"/>
    </row>
    <row r="36" spans="2:9" ht="9.00113" customHeight="1">
      <c r="B36" s="6"/>
      <c r="C36" s="7"/>
      <c r="D36" s="8"/>
      <c r="E36" s="8"/>
      <c r="F36" s="8"/>
      <c r="G36" s="8"/>
      <c r="H36" s="8"/>
      <c r="I36" s="9"/>
    </row>
    <row r="37" spans="2:9" ht="9.00113" customHeight="1">
      <c r="B37" s="6"/>
      <c r="C37" s="7"/>
      <c r="D37" s="8"/>
      <c r="E37" s="8"/>
      <c r="F37" s="8"/>
      <c r="G37" s="8"/>
      <c r="H37" s="8"/>
      <c r="I37" s="9"/>
    </row>
    <row r="38" spans="2:9" ht="9.00113" customHeight="1">
      <c r="B38" s="6"/>
      <c r="C38" s="7"/>
      <c r="D38" s="8"/>
      <c r="E38" s="8"/>
      <c r="F38" s="8"/>
      <c r="G38" s="8"/>
      <c r="H38" s="8"/>
      <c r="I38" s="9"/>
    </row>
    <row r="39" spans="2:9" ht="9.00113" customHeight="1">
      <c r="B39" s="6"/>
      <c r="C39" s="7"/>
      <c r="D39" s="8"/>
      <c r="E39" s="8"/>
      <c r="F39" s="8"/>
      <c r="G39" s="8"/>
      <c r="H39" s="8"/>
      <c r="I39" s="9"/>
    </row>
    <row r="40" spans="2:9" ht="9.00113" customHeight="1">
      <c r="B40" s="6"/>
      <c r="C40" s="7"/>
      <c r="D40" s="8"/>
      <c r="E40" s="8"/>
      <c r="F40" s="8"/>
      <c r="G40" s="8"/>
      <c r="H40" s="8"/>
      <c r="I40" s="9"/>
    </row>
    <row r="41" spans="2:9" ht="9.00113" customHeight="1">
      <c r="B41" s="6"/>
      <c r="C41" s="7"/>
      <c r="D41" s="8"/>
      <c r="E41" s="8"/>
      <c r="F41" s="8"/>
      <c r="G41" s="8"/>
      <c r="H41" s="8"/>
      <c r="I41" s="9"/>
    </row>
    <row r="42" spans="2:9" ht="9.00113" customHeight="1">
      <c r="B42" s="6"/>
      <c r="C42" s="7"/>
      <c r="D42" s="8"/>
      <c r="E42" s="8"/>
      <c r="F42" s="8"/>
      <c r="G42" s="8"/>
      <c r="H42" s="8"/>
      <c r="I42" s="9"/>
    </row>
    <row r="43" spans="2:9" ht="9.00113" customHeight="1">
      <c r="B43" s="6"/>
      <c r="C43" s="7"/>
      <c r="D43" s="8"/>
      <c r="E43" s="8"/>
      <c r="F43" s="8"/>
      <c r="G43" s="8"/>
      <c r="H43" s="8"/>
      <c r="I43" s="9"/>
    </row>
    <row r="44" spans="2:9" ht="9.00113" customHeight="1">
      <c r="B44" s="6"/>
      <c r="C44" s="7"/>
      <c r="D44" s="8"/>
      <c r="E44" s="8"/>
      <c r="F44" s="8"/>
      <c r="G44" s="8"/>
      <c r="H44" s="8"/>
      <c r="I44" s="9"/>
    </row>
    <row r="45" spans="2:9" ht="9.00113" customHeight="1">
      <c r="B45" s="6"/>
      <c r="C45" s="7"/>
      <c r="D45" s="8"/>
      <c r="E45" s="8"/>
      <c r="F45" s="8"/>
      <c r="G45" s="8"/>
      <c r="H45" s="8"/>
      <c r="I45" s="9"/>
    </row>
    <row r="46" spans="2:9" ht="9.00113" customHeight="1">
      <c r="B46" s="6"/>
      <c r="C46" s="7"/>
      <c r="D46" s="8"/>
      <c r="E46" s="8"/>
      <c r="F46" s="8"/>
      <c r="G46" s="8"/>
      <c r="H46" s="8"/>
      <c r="I46" s="9"/>
    </row>
    <row r="47" spans="2:9" ht="9.00113" customHeight="1">
      <c r="B47" s="6"/>
      <c r="C47" s="7"/>
      <c r="D47" s="8"/>
      <c r="E47" s="11" t="s">
        <v>4</v>
      </c>
      <c r="F47" s="8"/>
      <c r="G47" s="8"/>
      <c r="H47" s="8"/>
      <c r="I47" s="9"/>
    </row>
    <row r="48" spans="2:9" ht="9.00113" customHeight="1">
      <c r="B48" s="6"/>
      <c r="C48" s="7"/>
      <c r="D48" s="8"/>
      <c r="E48" s="8"/>
      <c r="F48" s="8"/>
      <c r="G48" s="8"/>
      <c r="H48" s="8"/>
      <c r="I48" s="9"/>
    </row>
    <row r="49" spans="2:9" ht="9.00113" customHeight="1">
      <c r="B49" s="6"/>
      <c r="C49" s="7"/>
      <c r="D49" s="8"/>
      <c r="E49" s="8"/>
      <c r="F49" s="8"/>
      <c r="G49" s="8"/>
      <c r="H49" s="8"/>
      <c r="I49" s="9"/>
    </row>
    <row r="50" spans="2:9" ht="9.00113" customHeight="1">
      <c r="B50" s="6"/>
      <c r="C50" s="7"/>
      <c r="D50" s="8"/>
      <c r="E50" s="8"/>
      <c r="F50" s="8"/>
      <c r="G50" s="8"/>
      <c r="H50" s="8"/>
      <c r="I50" s="9"/>
    </row>
    <row r="51" spans="2:9" ht="9.00113" customHeight="1">
      <c r="B51" s="6"/>
      <c r="C51" s="7"/>
      <c r="D51" s="8"/>
      <c r="E51" s="8"/>
      <c r="F51" s="8"/>
      <c r="G51" s="8"/>
      <c r="H51" s="8"/>
      <c r="I51" s="9"/>
    </row>
    <row r="52" spans="2:9" ht="9.00113" customHeight="1">
      <c r="B52" s="6"/>
      <c r="C52" s="7"/>
      <c r="D52" s="8"/>
      <c r="E52" s="8"/>
      <c r="F52" s="8"/>
      <c r="G52" s="8"/>
      <c r="H52" s="8"/>
      <c r="I52" s="9"/>
    </row>
    <row r="53" spans="2:9" ht="9.00113" customHeight="1">
      <c r="B53" s="6"/>
      <c r="C53" s="7"/>
      <c r="D53" s="8"/>
      <c r="E53" s="8"/>
      <c r="F53" s="8"/>
      <c r="G53" s="8"/>
      <c r="H53" s="8"/>
      <c r="I53" s="9"/>
    </row>
    <row r="54" spans="2:9" ht="9.00113" customHeight="1">
      <c r="B54" s="6"/>
      <c r="C54" s="7"/>
      <c r="D54" s="8"/>
      <c r="E54" s="8"/>
      <c r="F54" s="8"/>
      <c r="G54" s="8"/>
      <c r="H54" s="8"/>
      <c r="I54" s="9"/>
    </row>
    <row r="55" spans="2:9" ht="9.00113" customHeight="1">
      <c r="B55" s="6"/>
      <c r="C55" s="7"/>
      <c r="D55" s="8"/>
      <c r="E55" s="8"/>
      <c r="F55" s="8"/>
      <c r="G55" s="8"/>
      <c r="H55" s="8"/>
      <c r="I55" s="9"/>
    </row>
    <row r="56" spans="2:9" ht="9.00113" customHeight="1">
      <c r="B56" s="6"/>
      <c r="C56" s="7"/>
      <c r="D56" s="8"/>
      <c r="E56" s="8"/>
      <c r="F56" s="8"/>
      <c r="G56" s="8"/>
      <c r="H56" s="8"/>
      <c r="I56" s="9"/>
    </row>
    <row r="57" spans="2:9" ht="9.00113" customHeight="1">
      <c r="B57" s="6"/>
      <c r="C57" s="7"/>
      <c r="D57" s="8"/>
      <c r="E57" s="8"/>
      <c r="F57" s="8"/>
      <c r="G57" s="8"/>
      <c r="H57" s="8"/>
      <c r="I57" s="9"/>
    </row>
    <row r="58" spans="2:9" ht="9.00113" customHeight="1">
      <c r="B58" s="6"/>
      <c r="C58" s="7"/>
      <c r="D58" s="8"/>
      <c r="E58" s="8"/>
      <c r="F58" s="8"/>
      <c r="G58" s="8"/>
      <c r="H58" s="8"/>
      <c r="I58" s="9"/>
    </row>
    <row r="59" spans="2:9" ht="9.00113" customHeight="1">
      <c r="B59" s="6"/>
      <c r="C59" s="7"/>
      <c r="D59" s="8"/>
      <c r="E59" s="8"/>
      <c r="F59" s="8"/>
      <c r="G59" s="8"/>
      <c r="H59" s="8"/>
      <c r="I59" s="9"/>
    </row>
    <row r="60" spans="2:9" ht="9.00113" customHeight="1">
      <c r="B60" s="6"/>
      <c r="C60" s="7"/>
      <c r="D60" s="8"/>
      <c r="E60" s="8"/>
      <c r="F60" s="8"/>
      <c r="G60" s="8"/>
      <c r="H60" s="8"/>
      <c r="I60" s="9"/>
    </row>
    <row r="61" spans="2:9" ht="9.00113" customHeight="1">
      <c r="B61" s="6"/>
      <c r="C61" s="7"/>
      <c r="D61" s="8"/>
      <c r="E61" s="8"/>
      <c r="F61" s="8"/>
      <c r="G61" s="8"/>
      <c r="H61" s="8"/>
      <c r="I61" s="9"/>
    </row>
    <row r="62" spans="2:9" ht="9.00113" customHeight="1">
      <c r="B62" s="6"/>
      <c r="C62" s="7"/>
      <c r="D62" s="8"/>
      <c r="E62" s="12">
        <f>IF('Paramètres'!C9&lt;&gt;"",'Paramètres'!C9,"")</f>
        <v/>
      </c>
      <c r="F62" s="12"/>
      <c r="G62" s="12"/>
      <c r="H62" s="12"/>
      <c r="I62" s="9"/>
    </row>
    <row r="63" spans="2:9" ht="9.00113" customHeight="1">
      <c r="B63" s="6"/>
      <c r="C63" s="7"/>
      <c r="D63" s="8"/>
      <c r="E63" s="12"/>
      <c r="F63" s="12"/>
      <c r="G63" s="12"/>
      <c r="H63" s="12"/>
      <c r="I63" s="9"/>
    </row>
    <row r="64" spans="2:9" ht="9.00113" customHeight="1">
      <c r="B64" s="6"/>
      <c r="C64" s="7"/>
      <c r="D64" s="8"/>
      <c r="E64" s="12"/>
      <c r="F64" s="12"/>
      <c r="G64" s="12"/>
      <c r="H64" s="12"/>
      <c r="I64" s="9"/>
    </row>
    <row r="65" spans="2:9" ht="9.00113" customHeight="1">
      <c r="B65" s="6"/>
      <c r="C65" s="7"/>
      <c r="D65" s="8"/>
      <c r="E65" s="12"/>
      <c r="F65" s="12"/>
      <c r="G65" s="12"/>
      <c r="H65" s="12"/>
      <c r="I65" s="9"/>
    </row>
    <row r="66" spans="2:9" ht="9.00113" customHeight="1">
      <c r="B66" s="6"/>
      <c r="C66" s="7"/>
      <c r="D66" s="8"/>
      <c r="E66" s="12">
        <f>IF('Paramètres'!C11&lt;&gt;"",'Paramètres'!C11,"")</f>
        <v/>
      </c>
      <c r="F66" s="12"/>
      <c r="G66" s="12"/>
      <c r="H66" s="12"/>
      <c r="I66" s="9"/>
    </row>
    <row r="67" spans="2:9" ht="9.00113" customHeight="1">
      <c r="B67" s="6"/>
      <c r="C67" s="7"/>
      <c r="D67" s="8"/>
      <c r="E67" s="12"/>
      <c r="F67" s="12"/>
      <c r="G67" s="12"/>
      <c r="H67" s="12"/>
      <c r="I67" s="9"/>
    </row>
    <row r="68" spans="2:9" ht="9.00113" customHeight="1">
      <c r="B68" s="6"/>
      <c r="C68" s="7"/>
      <c r="D68" s="8"/>
      <c r="E68" s="12"/>
      <c r="F68" s="12"/>
      <c r="G68" s="12"/>
      <c r="H68" s="12"/>
      <c r="I68" s="9"/>
    </row>
    <row r="69" spans="2:9" ht="9.00113" customHeight="1">
      <c r="B69" s="6"/>
      <c r="C69" s="7"/>
      <c r="D69" s="8"/>
      <c r="E69" s="12"/>
      <c r="F69" s="12"/>
      <c r="G69" s="12"/>
      <c r="H69" s="12"/>
      <c r="I69" s="9"/>
    </row>
    <row r="70" spans="2:9" ht="9.00113" customHeight="1">
      <c r="B70" s="6"/>
      <c r="C70" s="7"/>
      <c r="D70" s="8"/>
      <c r="E70" s="12"/>
      <c r="F70" s="12"/>
      <c r="G70" s="12"/>
      <c r="H70" s="12"/>
      <c r="I70" s="9"/>
    </row>
    <row r="71" spans="2:9" ht="9.00113" customHeight="1">
      <c r="B71" s="6"/>
      <c r="C71" s="7"/>
      <c r="D71" s="8"/>
      <c r="E71" s="13">
        <f>IF('Paramètres'!C3&lt;&gt;"",'Paramètres'!C3,"")</f>
        <v/>
      </c>
      <c r="F71" s="14"/>
      <c r="G71" s="14"/>
      <c r="H71" s="15"/>
      <c r="I71" s="9"/>
    </row>
    <row r="72" spans="2:9" ht="9.00113" customHeight="1">
      <c r="B72" s="6"/>
      <c r="C72" s="7"/>
      <c r="D72" s="8"/>
      <c r="E72" s="16"/>
      <c r="F72" s="10"/>
      <c r="G72" s="10"/>
      <c r="H72" s="17"/>
      <c r="I72" s="9"/>
    </row>
    <row r="73" spans="2:9" ht="9.00113" customHeight="1">
      <c r="B73" s="6"/>
      <c r="C73" s="7"/>
      <c r="D73" s="8"/>
      <c r="E73" s="16"/>
      <c r="F73" s="10"/>
      <c r="G73" s="10"/>
      <c r="H73" s="17"/>
      <c r="I73" s="9"/>
    </row>
    <row r="74" spans="2:9" ht="9.00113" customHeight="1">
      <c r="B74" s="6"/>
      <c r="C74" s="7"/>
      <c r="D74" s="8"/>
      <c r="E74" s="16"/>
      <c r="F74" s="10"/>
      <c r="G74" s="10"/>
      <c r="H74" s="17"/>
      <c r="I74" s="9"/>
    </row>
    <row r="75" spans="2:9" ht="9.00113" customHeight="1">
      <c r="B75" s="6"/>
      <c r="C75" s="7"/>
      <c r="D75" s="8"/>
      <c r="E75" s="16"/>
      <c r="F75" s="10"/>
      <c r="G75" s="10"/>
      <c r="H75" s="17"/>
      <c r="I75" s="9"/>
    </row>
    <row r="76" spans="2:9" ht="9.00113" customHeight="1">
      <c r="B76" s="6"/>
      <c r="C76" s="7"/>
      <c r="D76" s="8"/>
      <c r="E76" s="16"/>
      <c r="F76" s="10"/>
      <c r="G76" s="10"/>
      <c r="H76" s="17"/>
      <c r="I76" s="9"/>
    </row>
    <row r="77" spans="2:9" ht="9.00113" customHeight="1">
      <c r="B77" s="6"/>
      <c r="C77" s="7"/>
      <c r="D77" s="8"/>
      <c r="E77" s="18"/>
      <c r="F77" s="19"/>
      <c r="G77" s="19"/>
      <c r="H77" s="20"/>
      <c r="I77" s="9"/>
    </row>
    <row r="78" spans="2:9" ht="9.00113" customHeight="1">
      <c r="B78" s="6"/>
      <c r="C78" s="7"/>
      <c r="D78" s="8"/>
      <c r="E78" s="8"/>
      <c r="F78" s="8"/>
      <c r="G78" s="8"/>
      <c r="H78" s="8"/>
      <c r="I78" s="9"/>
    </row>
    <row r="79" spans="2:9" ht="9.00113" customHeight="1">
      <c r="B79" s="6"/>
      <c r="C79" s="7"/>
      <c r="D79" s="8"/>
      <c r="E79" s="8"/>
      <c r="F79" s="21" t="s">
        <v>0</v>
      </c>
      <c r="G79" s="21">
        <f>IF('Paramètres'!C7&lt;&gt;"",'Paramètres'!C7,"")</f>
        <v/>
      </c>
      <c r="H79" s="8"/>
      <c r="I79" s="9"/>
    </row>
    <row r="80" spans="2:9" ht="9.00113" customHeight="1">
      <c r="B80" s="6"/>
      <c r="C80" s="22" t="s">
        <v>5</v>
      </c>
      <c r="D80" s="8"/>
      <c r="E80" s="8"/>
      <c r="F80" s="21"/>
      <c r="G80" s="21"/>
      <c r="H80" s="8"/>
      <c r="I80" s="9"/>
    </row>
    <row r="81" spans="2:9" ht="9.00113" customHeight="1">
      <c r="B81" s="6"/>
      <c r="C81" s="7"/>
      <c r="D81" s="8"/>
      <c r="E81" s="8"/>
      <c r="F81" s="21" t="s">
        <v>1</v>
      </c>
      <c r="G81" s="21">
        <f>IF('Paramètres'!C13&lt;&gt;"",'Paramètres'!C13,"")</f>
        <v/>
      </c>
      <c r="H81" s="8"/>
      <c r="I81" s="9"/>
    </row>
    <row r="82" spans="2:9" ht="9.00113" customHeight="1">
      <c r="B82" s="6"/>
      <c r="C82" s="7"/>
      <c r="D82" s="8"/>
      <c r="E82" s="8"/>
      <c r="F82" s="21"/>
      <c r="G82" s="21"/>
      <c r="H82" s="8"/>
      <c r="I82" s="9"/>
    </row>
    <row r="83" spans="2:9" ht="9.00113" customHeight="1">
      <c r="B83" s="6"/>
      <c r="C83" s="7"/>
      <c r="D83" s="8"/>
      <c r="E83" s="8"/>
      <c r="F83" s="21" t="s">
        <v>2</v>
      </c>
      <c r="G83" s="21">
        <f>IF('Paramètres'!C15&lt;&gt;"",'Paramètres'!C15,"")</f>
        <v/>
      </c>
      <c r="H83" s="8"/>
      <c r="I83" s="9"/>
    </row>
    <row r="84" spans="2:9" ht="9.00113" customHeight="1">
      <c r="B84" s="6"/>
      <c r="C84" s="7"/>
      <c r="D84" s="8"/>
      <c r="E84" s="8"/>
      <c r="F84" s="21"/>
      <c r="G84" s="21"/>
      <c r="H84" s="8"/>
      <c r="I84" s="9"/>
    </row>
    <row r="85" spans="2:9" ht="9.00113" customHeight="1">
      <c r="B85" s="6"/>
      <c r="C85" s="7"/>
      <c r="D85" s="8"/>
      <c r="E85" s="8"/>
      <c r="F85" s="21" t="s">
        <v>3</v>
      </c>
      <c r="G85" s="21">
        <f>IF('Paramètres'!C17&lt;&gt;"",'Paramètres'!C17,"")</f>
        <v/>
      </c>
      <c r="H85" s="8"/>
      <c r="I85" s="9"/>
    </row>
    <row r="86" spans="2:9" ht="9.00113" customHeight="1">
      <c r="B86" s="6"/>
      <c r="C86" s="7"/>
      <c r="D86" s="8"/>
      <c r="E86" s="8"/>
      <c r="F86" s="21"/>
      <c r="G86" s="21"/>
      <c r="H86" s="8"/>
      <c r="I86" s="9"/>
    </row>
    <row r="87" spans="2:9" ht="9.00113" customHeight="1">
      <c r="B87" s="23"/>
      <c r="C87" s="24"/>
      <c r="D87" s="25"/>
      <c r="E87" s="25"/>
      <c r="F87" s="25"/>
      <c r="G87" s="25"/>
      <c r="H87" s="25"/>
      <c r="I87" s="26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E47:H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23"/>
  <sheetViews>
    <sheetView showGridLines="0" tabSelected="1" workbookViewId="0">
      <pane ySplit="3" topLeftCell="A4" activePane="bottomLeft" state="frozen"/>
      <selection pane="bottomLeft" activeCell="J14" sqref="J14"/>
    </sheetView>
  </sheetViews>
  <sheetFormatPr defaultRowHeight="15"/>
  <cols>
    <col min="1" max="1" width="0" hidden="1" customWidth="1"/>
    <col min="2" max="2" width="5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N1" s="8" t="s">
        <v>18</v>
      </c>
      <c r="O1" s="8" t="s">
        <v>19</v>
      </c>
      <c r="P1" s="8" t="s">
        <v>20</v>
      </c>
      <c r="Q1" s="8" t="s">
        <v>21</v>
      </c>
      <c r="R1" s="8" t="s">
        <v>22</v>
      </c>
    </row>
    <row r="3" spans="1:18">
      <c r="A3" s="8" t="s">
        <v>23</v>
      </c>
      <c r="B3" s="27" t="s">
        <v>24</v>
      </c>
      <c r="C3" s="27" t="s">
        <v>25</v>
      </c>
      <c r="D3" s="27" t="s">
        <v>26</v>
      </c>
      <c r="E3" s="27"/>
      <c r="F3" s="27"/>
      <c r="G3" s="27" t="s">
        <v>12</v>
      </c>
      <c r="H3" s="27" t="s">
        <v>27</v>
      </c>
      <c r="I3" s="27" t="s">
        <v>28</v>
      </c>
      <c r="J3" s="27" t="s">
        <v>29</v>
      </c>
      <c r="K3" s="27" t="s">
        <v>30</v>
      </c>
      <c r="L3" s="27" t="s">
        <v>31</v>
      </c>
      <c r="M3" s="27" t="s">
        <v>32</v>
      </c>
      <c r="N3" s="27" t="s">
        <v>33</v>
      </c>
      <c r="O3" s="27" t="s">
        <v>34</v>
      </c>
      <c r="P3" s="27" t="s">
        <v>35</v>
      </c>
      <c r="Q3" s="27" t="s">
        <v>36</v>
      </c>
      <c r="R3" s="27" t="s">
        <v>37</v>
      </c>
    </row>
    <row r="4" spans="1:18" ht="15.75" customHeight="1">
      <c r="A4" s="8">
        <v>2</v>
      </c>
      <c r="B4" s="28" t="s">
        <v>38</v>
      </c>
      <c r="C4" s="28"/>
      <c r="D4" s="29" t="s">
        <v>39</v>
      </c>
      <c r="E4" s="29"/>
      <c r="F4" s="29"/>
      <c r="G4" s="29"/>
      <c r="H4" s="29"/>
      <c r="I4" s="29"/>
      <c r="J4" s="29"/>
      <c r="K4" s="30"/>
      <c r="L4" s="8"/>
    </row>
    <row r="5" spans="1:18" hidden="1">
      <c r="A5" s="8" t="s">
        <v>40</v>
      </c>
    </row>
    <row r="6" spans="1:18" hidden="1">
      <c r="A6" s="8" t="s">
        <v>40</v>
      </c>
    </row>
    <row r="7" spans="1:18" hidden="1">
      <c r="A7" s="8" t="s">
        <v>40</v>
      </c>
    </row>
    <row r="8" spans="1:18" hidden="1">
      <c r="A8" s="8" t="s">
        <v>40</v>
      </c>
    </row>
    <row r="9" spans="1:18" hidden="1">
      <c r="A9" s="8" t="s">
        <v>40</v>
      </c>
    </row>
    <row r="10" spans="1:18" hidden="1">
      <c r="A10" s="8" t="s">
        <v>40</v>
      </c>
    </row>
    <row r="11" spans="1:18" hidden="1">
      <c r="A11" s="8" t="s">
        <v>40</v>
      </c>
    </row>
    <row r="12" spans="1:18" ht="15.75" customHeight="1">
      <c r="A12" s="8">
        <v>3</v>
      </c>
      <c r="B12" s="31" t="s">
        <v>41</v>
      </c>
      <c r="C12" s="31"/>
      <c r="D12" s="32" t="s">
        <v>42</v>
      </c>
      <c r="E12" s="32"/>
      <c r="F12" s="32"/>
      <c r="G12" s="32"/>
      <c r="H12" s="32"/>
      <c r="I12" s="32"/>
      <c r="J12" s="32"/>
      <c r="K12" s="33"/>
      <c r="L12" s="8"/>
    </row>
    <row r="13" spans="1:18">
      <c r="A13" s="8">
        <v>4</v>
      </c>
      <c r="B13" s="31" t="s">
        <v>43</v>
      </c>
      <c r="C13" s="31"/>
      <c r="D13" s="34" t="s">
        <v>44</v>
      </c>
      <c r="E13" s="34"/>
      <c r="F13" s="34"/>
      <c r="G13" s="34"/>
      <c r="H13" s="34"/>
      <c r="I13" s="34"/>
      <c r="J13" s="34"/>
      <c r="K13" s="35"/>
      <c r="L13" s="8"/>
    </row>
    <row r="14" spans="1:18">
      <c r="A14" s="8">
        <v>9</v>
      </c>
      <c r="B14" s="36" t="s">
        <v>45</v>
      </c>
      <c r="C14" s="36"/>
      <c r="D14" s="37" t="s">
        <v>46</v>
      </c>
      <c r="E14" s="38"/>
      <c r="F14" s="38"/>
      <c r="G14" s="39" t="s">
        <v>47</v>
      </c>
      <c r="H14" s="40">
        <v>1</v>
      </c>
      <c r="I14" s="40"/>
      <c r="J14" s="41"/>
      <c r="K14" s="42">
        <f>IF(AND(H14= "",I14= ""), 0, ROUND(ROUND(J14, 2) * ROUND(IF(I14="",H14,I14),  0), 2))</f>
        <v/>
      </c>
      <c r="L14" s="8"/>
      <c r="N14" s="43">
        <v>0.2</v>
      </c>
      <c r="R14" s="8">
        <v>1353</v>
      </c>
    </row>
    <row r="15" spans="1:18" hidden="1">
      <c r="A15" s="8" t="s">
        <v>48</v>
      </c>
    </row>
    <row r="16" spans="1:18">
      <c r="A16" s="8" t="s">
        <v>49</v>
      </c>
      <c r="B16" s="44"/>
      <c r="C16" s="44"/>
      <c r="D16" s="44" t="s">
        <v>50</v>
      </c>
      <c r="E16" s="44"/>
      <c r="F16" s="44"/>
      <c r="G16" s="44"/>
      <c r="H16" s="44"/>
      <c r="I16" s="44"/>
      <c r="J16" s="44"/>
      <c r="K16" s="44"/>
    </row>
    <row r="17" spans="1:18" hidden="1">
      <c r="A17" s="8" t="s">
        <v>51</v>
      </c>
    </row>
    <row r="18" spans="1:18" hidden="1">
      <c r="A18" s="8" t="s">
        <v>52</v>
      </c>
    </row>
    <row r="19" spans="1:18">
      <c r="A19" s="8">
        <v>4</v>
      </c>
      <c r="B19" s="31" t="s">
        <v>53</v>
      </c>
      <c r="C19" s="31"/>
      <c r="D19" s="34" t="s">
        <v>54</v>
      </c>
      <c r="E19" s="34"/>
      <c r="F19" s="34"/>
      <c r="G19" s="34"/>
      <c r="H19" s="34"/>
      <c r="I19" s="34"/>
      <c r="J19" s="34"/>
      <c r="K19" s="35"/>
      <c r="L19" s="8"/>
    </row>
    <row r="20" spans="1:18" hidden="1">
      <c r="A20" s="8" t="s">
        <v>55</v>
      </c>
    </row>
    <row r="21" spans="1:18">
      <c r="A21" s="8">
        <v>5</v>
      </c>
      <c r="B21" s="31" t="s">
        <v>56</v>
      </c>
      <c r="C21" s="31"/>
      <c r="D21" s="1" t="s">
        <v>58</v>
      </c>
      <c r="E21" s="1"/>
      <c r="F21" s="1"/>
      <c r="G21" s="1"/>
      <c r="H21" s="1"/>
      <c r="I21" s="1"/>
      <c r="J21" s="1"/>
      <c r="K21" s="45"/>
      <c r="L21" s="8"/>
    </row>
    <row r="22" spans="1:18">
      <c r="A22" s="8">
        <v>6</v>
      </c>
      <c r="B22" s="31" t="s">
        <v>59</v>
      </c>
      <c r="C22" s="31"/>
      <c r="D22" s="46" t="s">
        <v>60</v>
      </c>
      <c r="E22" s="46"/>
      <c r="F22" s="46"/>
      <c r="G22" s="46"/>
      <c r="H22" s="46"/>
      <c r="I22" s="46"/>
      <c r="J22" s="46"/>
      <c r="K22" s="47"/>
      <c r="L22" s="8"/>
    </row>
    <row r="23" spans="1:18">
      <c r="A23" s="8">
        <v>9</v>
      </c>
      <c r="B23" s="36" t="s">
        <v>61</v>
      </c>
      <c r="C23" s="36"/>
      <c r="D23" s="37" t="s">
        <v>62</v>
      </c>
      <c r="E23" s="38"/>
      <c r="F23" s="38"/>
      <c r="G23" s="39" t="s">
        <v>12</v>
      </c>
      <c r="H23" s="40">
        <v>7</v>
      </c>
      <c r="I23" s="40"/>
      <c r="J23" s="41"/>
      <c r="K23" s="42">
        <f>IF(AND(H23= "",I23= ""), 0, ROUND(ROUND(J23, 2) * ROUND(IF(I23="",H23,I23),  0), 2))</f>
        <v/>
      </c>
      <c r="L23" s="8"/>
      <c r="N23" s="43">
        <v>0.2</v>
      </c>
      <c r="R23" s="8">
        <v>1353</v>
      </c>
    </row>
    <row r="24" spans="1:18" hidden="1">
      <c r="A24" s="8" t="s">
        <v>51</v>
      </c>
    </row>
    <row r="25" spans="1:18">
      <c r="A25" s="8">
        <v>9</v>
      </c>
      <c r="B25" s="36" t="s">
        <v>63</v>
      </c>
      <c r="C25" s="36"/>
      <c r="D25" s="37" t="s">
        <v>64</v>
      </c>
      <c r="E25" s="38"/>
      <c r="F25" s="38"/>
      <c r="G25" s="39" t="s">
        <v>12</v>
      </c>
      <c r="H25" s="40">
        <v>5</v>
      </c>
      <c r="I25" s="40"/>
      <c r="J25" s="41"/>
      <c r="K25" s="42">
        <f>IF(AND(H25= "",I25= ""), 0, ROUND(ROUND(J25, 2) * ROUND(IF(I25="",H25,I25),  0), 2))</f>
        <v/>
      </c>
      <c r="L25" s="8"/>
      <c r="N25" s="43">
        <v>0.2</v>
      </c>
      <c r="R25" s="8">
        <v>1353</v>
      </c>
    </row>
    <row r="26" spans="1:18" hidden="1">
      <c r="A26" s="8" t="s">
        <v>51</v>
      </c>
    </row>
    <row r="27" spans="1:18" hidden="1">
      <c r="A27" s="8" t="s">
        <v>65</v>
      </c>
    </row>
    <row r="28" spans="1:18" hidden="1">
      <c r="A28" s="8" t="s">
        <v>66</v>
      </c>
    </row>
    <row r="29" spans="1:18">
      <c r="A29" s="8">
        <v>5</v>
      </c>
      <c r="B29" s="31" t="s">
        <v>67</v>
      </c>
      <c r="C29" s="31"/>
      <c r="D29" s="1" t="s">
        <v>69</v>
      </c>
      <c r="E29" s="1"/>
      <c r="F29" s="1"/>
      <c r="G29" s="1"/>
      <c r="H29" s="1"/>
      <c r="I29" s="1"/>
      <c r="J29" s="1"/>
      <c r="K29" s="45"/>
      <c r="L29" s="8"/>
    </row>
    <row r="30" spans="1:18">
      <c r="A30" s="8">
        <v>6</v>
      </c>
      <c r="B30" s="31" t="s">
        <v>70</v>
      </c>
      <c r="C30" s="31"/>
      <c r="D30" s="46" t="s">
        <v>71</v>
      </c>
      <c r="E30" s="46"/>
      <c r="F30" s="46"/>
      <c r="G30" s="46"/>
      <c r="H30" s="46"/>
      <c r="I30" s="46"/>
      <c r="J30" s="46"/>
      <c r="K30" s="47"/>
      <c r="L30" s="8"/>
    </row>
    <row r="31" spans="1:18">
      <c r="A31" s="8">
        <v>9</v>
      </c>
      <c r="B31" s="36" t="s">
        <v>72</v>
      </c>
      <c r="C31" s="36"/>
      <c r="D31" s="37" t="s">
        <v>73</v>
      </c>
      <c r="E31" s="38"/>
      <c r="F31" s="38"/>
      <c r="G31" s="39" t="s">
        <v>12</v>
      </c>
      <c r="H31" s="40">
        <v>1</v>
      </c>
      <c r="I31" s="40"/>
      <c r="J31" s="41"/>
      <c r="K31" s="42">
        <f>IF(AND(H31= "",I31= ""), 0, ROUND(ROUND(J31, 2) * ROUND(IF(I31="",H31,I31),  0), 2))</f>
        <v/>
      </c>
      <c r="L31" s="8"/>
      <c r="N31" s="43">
        <v>0.2</v>
      </c>
      <c r="R31" s="8">
        <v>1353</v>
      </c>
    </row>
    <row r="32" spans="1:18" hidden="1">
      <c r="A32" s="8" t="s">
        <v>51</v>
      </c>
    </row>
    <row r="33" spans="1:18">
      <c r="A33" s="8">
        <v>9</v>
      </c>
      <c r="B33" s="36" t="s">
        <v>74</v>
      </c>
      <c r="C33" s="36"/>
      <c r="D33" s="37" t="s">
        <v>75</v>
      </c>
      <c r="E33" s="38"/>
      <c r="F33" s="38"/>
      <c r="G33" s="39" t="s">
        <v>12</v>
      </c>
      <c r="H33" s="40">
        <v>1</v>
      </c>
      <c r="I33" s="40"/>
      <c r="J33" s="41"/>
      <c r="K33" s="42">
        <f>IF(AND(H33= "",I33= ""), 0, ROUND(ROUND(J33, 2) * ROUND(IF(I33="",H33,I33),  0), 2))</f>
        <v/>
      </c>
      <c r="L33" s="8"/>
      <c r="N33" s="43">
        <v>0.2</v>
      </c>
      <c r="R33" s="8">
        <v>1353</v>
      </c>
    </row>
    <row r="34" spans="1:18" hidden="1">
      <c r="A34" s="8" t="s">
        <v>51</v>
      </c>
    </row>
    <row r="35" spans="1:18">
      <c r="A35" s="8">
        <v>9</v>
      </c>
      <c r="B35" s="36" t="s">
        <v>76</v>
      </c>
      <c r="C35" s="36"/>
      <c r="D35" s="37" t="s">
        <v>77</v>
      </c>
      <c r="E35" s="38"/>
      <c r="F35" s="38"/>
      <c r="G35" s="39" t="s">
        <v>12</v>
      </c>
      <c r="H35" s="40">
        <v>4</v>
      </c>
      <c r="I35" s="40"/>
      <c r="J35" s="41"/>
      <c r="K35" s="42">
        <f>IF(AND(H35= "",I35= ""), 0, ROUND(ROUND(J35, 2) * ROUND(IF(I35="",H35,I35),  0), 2))</f>
        <v/>
      </c>
      <c r="L35" s="8"/>
      <c r="N35" s="43">
        <v>0.2</v>
      </c>
      <c r="R35" s="8">
        <v>1353</v>
      </c>
    </row>
    <row r="36" spans="1:18" hidden="1">
      <c r="A36" s="8" t="s">
        <v>51</v>
      </c>
    </row>
    <row r="37" spans="1:18">
      <c r="A37" s="8">
        <v>9</v>
      </c>
      <c r="B37" s="36" t="s">
        <v>78</v>
      </c>
      <c r="C37" s="36"/>
      <c r="D37" s="37" t="s">
        <v>79</v>
      </c>
      <c r="E37" s="38"/>
      <c r="F37" s="38"/>
      <c r="G37" s="39" t="s">
        <v>12</v>
      </c>
      <c r="H37" s="40">
        <v>1</v>
      </c>
      <c r="I37" s="40"/>
      <c r="J37" s="41"/>
      <c r="K37" s="42">
        <f>IF(AND(H37= "",I37= ""), 0, ROUND(ROUND(J37, 2) * ROUND(IF(I37="",H37,I37),  0), 2))</f>
        <v/>
      </c>
      <c r="L37" s="8"/>
      <c r="N37" s="43">
        <v>0.2</v>
      </c>
      <c r="R37" s="8">
        <v>1353</v>
      </c>
    </row>
    <row r="38" spans="1:18" hidden="1">
      <c r="A38" s="8" t="s">
        <v>51</v>
      </c>
    </row>
    <row r="39" spans="1:18">
      <c r="A39" s="8">
        <v>9</v>
      </c>
      <c r="B39" s="36" t="s">
        <v>80</v>
      </c>
      <c r="C39" s="36"/>
      <c r="D39" s="37" t="s">
        <v>81</v>
      </c>
      <c r="E39" s="38"/>
      <c r="F39" s="38"/>
      <c r="G39" s="39" t="s">
        <v>12</v>
      </c>
      <c r="H39" s="40">
        <v>1</v>
      </c>
      <c r="I39" s="40"/>
      <c r="J39" s="41"/>
      <c r="K39" s="42">
        <f>IF(AND(H39= "",I39= ""), 0, ROUND(ROUND(J39, 2) * ROUND(IF(I39="",H39,I39),  0), 2))</f>
        <v/>
      </c>
      <c r="L39" s="8"/>
      <c r="N39" s="43">
        <v>0.2</v>
      </c>
      <c r="R39" s="8">
        <v>1353</v>
      </c>
    </row>
    <row r="40" spans="1:18" hidden="1">
      <c r="A40" s="8" t="s">
        <v>51</v>
      </c>
    </row>
    <row r="41" spans="1:18">
      <c r="A41" s="8">
        <v>9</v>
      </c>
      <c r="B41" s="36" t="s">
        <v>82</v>
      </c>
      <c r="C41" s="36"/>
      <c r="D41" s="37" t="s">
        <v>83</v>
      </c>
      <c r="E41" s="38"/>
      <c r="F41" s="38"/>
      <c r="G41" s="39" t="s">
        <v>12</v>
      </c>
      <c r="H41" s="40">
        <v>1</v>
      </c>
      <c r="I41" s="40"/>
      <c r="J41" s="41"/>
      <c r="K41" s="42">
        <f>IF(AND(H41= "",I41= ""), 0, ROUND(ROUND(J41, 2) * ROUND(IF(I41="",H41,I41),  0), 2))</f>
        <v/>
      </c>
      <c r="L41" s="8"/>
      <c r="N41" s="43">
        <v>0.2</v>
      </c>
      <c r="R41" s="8">
        <v>1353</v>
      </c>
    </row>
    <row r="42" spans="1:18" hidden="1">
      <c r="A42" s="8" t="s">
        <v>51</v>
      </c>
    </row>
    <row r="43" spans="1:18">
      <c r="A43" s="8">
        <v>9</v>
      </c>
      <c r="B43" s="36" t="s">
        <v>84</v>
      </c>
      <c r="C43" s="36"/>
      <c r="D43" s="37" t="s">
        <v>85</v>
      </c>
      <c r="E43" s="38"/>
      <c r="F43" s="38"/>
      <c r="G43" s="39" t="s">
        <v>12</v>
      </c>
      <c r="H43" s="40">
        <v>1</v>
      </c>
      <c r="I43" s="40"/>
      <c r="J43" s="41"/>
      <c r="K43" s="42">
        <f>IF(AND(H43= "",I43= ""), 0, ROUND(ROUND(J43, 2) * ROUND(IF(I43="",H43,I43),  0), 2))</f>
        <v/>
      </c>
      <c r="L43" s="8"/>
      <c r="N43" s="43">
        <v>0.2</v>
      </c>
      <c r="R43" s="8">
        <v>1353</v>
      </c>
    </row>
    <row r="44" spans="1:18" hidden="1">
      <c r="A44" s="8" t="s">
        <v>51</v>
      </c>
    </row>
    <row r="45" spans="1:18">
      <c r="A45" s="8">
        <v>9</v>
      </c>
      <c r="B45" s="36" t="s">
        <v>86</v>
      </c>
      <c r="C45" s="36"/>
      <c r="D45" s="37" t="s">
        <v>87</v>
      </c>
      <c r="E45" s="38"/>
      <c r="F45" s="38"/>
      <c r="G45" s="39" t="s">
        <v>12</v>
      </c>
      <c r="H45" s="40">
        <v>1</v>
      </c>
      <c r="I45" s="40"/>
      <c r="J45" s="41"/>
      <c r="K45" s="42">
        <f>IF(AND(H45= "",I45= ""), 0, ROUND(ROUND(J45, 2) * ROUND(IF(I45="",H45,I45),  0), 2))</f>
        <v/>
      </c>
      <c r="L45" s="8"/>
      <c r="N45" s="43">
        <v>0.2</v>
      </c>
      <c r="R45" s="8">
        <v>1353</v>
      </c>
    </row>
    <row r="46" spans="1:18" hidden="1">
      <c r="A46" s="8" t="s">
        <v>51</v>
      </c>
    </row>
    <row r="47" spans="1:18" hidden="1">
      <c r="A47" s="8" t="s">
        <v>65</v>
      </c>
    </row>
    <row r="48" spans="1:18">
      <c r="A48" s="8">
        <v>6</v>
      </c>
      <c r="B48" s="31" t="s">
        <v>88</v>
      </c>
      <c r="C48" s="31"/>
      <c r="D48" s="46" t="s">
        <v>89</v>
      </c>
      <c r="E48" s="46"/>
      <c r="F48" s="46"/>
      <c r="G48" s="46"/>
      <c r="H48" s="46"/>
      <c r="I48" s="46"/>
      <c r="J48" s="46"/>
      <c r="K48" s="47"/>
      <c r="L48" s="8"/>
    </row>
    <row r="49" spans="1:18">
      <c r="A49" s="8">
        <v>9</v>
      </c>
      <c r="B49" s="36" t="s">
        <v>90</v>
      </c>
      <c r="C49" s="36"/>
      <c r="D49" s="37" t="s">
        <v>73</v>
      </c>
      <c r="E49" s="38"/>
      <c r="F49" s="38"/>
      <c r="G49" s="39" t="s">
        <v>12</v>
      </c>
      <c r="H49" s="40">
        <v>2</v>
      </c>
      <c r="I49" s="40"/>
      <c r="J49" s="41"/>
      <c r="K49" s="42">
        <f>IF(AND(H49= "",I49= ""), 0, ROUND(ROUND(J49, 2) * ROUND(IF(I49="",H49,I49),  0), 2))</f>
        <v/>
      </c>
      <c r="L49" s="8"/>
      <c r="N49" s="43">
        <v>0.2</v>
      </c>
      <c r="R49" s="8">
        <v>1353</v>
      </c>
    </row>
    <row r="50" spans="1:18" hidden="1">
      <c r="A50" s="8" t="s">
        <v>51</v>
      </c>
    </row>
    <row r="51" spans="1:18">
      <c r="A51" s="8">
        <v>9</v>
      </c>
      <c r="B51" s="36" t="s">
        <v>91</v>
      </c>
      <c r="C51" s="36"/>
      <c r="D51" s="37" t="s">
        <v>77</v>
      </c>
      <c r="E51" s="38"/>
      <c r="F51" s="38"/>
      <c r="G51" s="39" t="s">
        <v>12</v>
      </c>
      <c r="H51" s="40">
        <v>7</v>
      </c>
      <c r="I51" s="40"/>
      <c r="J51" s="41"/>
      <c r="K51" s="42">
        <f>IF(AND(H51= "",I51= ""), 0, ROUND(ROUND(J51, 2) * ROUND(IF(I51="",H51,I51),  0), 2))</f>
        <v/>
      </c>
      <c r="L51" s="8"/>
      <c r="N51" s="43">
        <v>0.2</v>
      </c>
      <c r="R51" s="8">
        <v>1353</v>
      </c>
    </row>
    <row r="52" spans="1:18" hidden="1">
      <c r="A52" s="8" t="s">
        <v>51</v>
      </c>
    </row>
    <row r="53" spans="1:18">
      <c r="A53" s="8">
        <v>9</v>
      </c>
      <c r="B53" s="36" t="s">
        <v>92</v>
      </c>
      <c r="C53" s="36"/>
      <c r="D53" s="37" t="s">
        <v>93</v>
      </c>
      <c r="E53" s="38"/>
      <c r="F53" s="38"/>
      <c r="G53" s="39" t="s">
        <v>12</v>
      </c>
      <c r="H53" s="40">
        <v>2</v>
      </c>
      <c r="I53" s="40"/>
      <c r="J53" s="41"/>
      <c r="K53" s="42">
        <f>IF(AND(H53= "",I53= ""), 0, ROUND(ROUND(J53, 2) * ROUND(IF(I53="",H53,I53),  0), 2))</f>
        <v/>
      </c>
      <c r="L53" s="8"/>
      <c r="N53" s="43">
        <v>0.2</v>
      </c>
      <c r="R53" s="8">
        <v>1353</v>
      </c>
    </row>
    <row r="54" spans="1:18" hidden="1">
      <c r="A54" s="8" t="s">
        <v>51</v>
      </c>
    </row>
    <row r="55" spans="1:18">
      <c r="A55" s="8">
        <v>9</v>
      </c>
      <c r="B55" s="36" t="s">
        <v>94</v>
      </c>
      <c r="C55" s="36"/>
      <c r="D55" s="37" t="s">
        <v>87</v>
      </c>
      <c r="E55" s="38"/>
      <c r="F55" s="38"/>
      <c r="G55" s="39" t="s">
        <v>12</v>
      </c>
      <c r="H55" s="40">
        <v>3</v>
      </c>
      <c r="I55" s="40"/>
      <c r="J55" s="41"/>
      <c r="K55" s="42">
        <f>IF(AND(H55= "",I55= ""), 0, ROUND(ROUND(J55, 2) * ROUND(IF(I55="",H55,I55),  0), 2))</f>
        <v/>
      </c>
      <c r="L55" s="8"/>
      <c r="N55" s="43">
        <v>0.2</v>
      </c>
      <c r="R55" s="8">
        <v>1353</v>
      </c>
    </row>
    <row r="56" spans="1:18" hidden="1">
      <c r="A56" s="8" t="s">
        <v>51</v>
      </c>
    </row>
    <row r="57" spans="1:18" hidden="1">
      <c r="A57" s="8" t="s">
        <v>65</v>
      </c>
    </row>
    <row r="58" spans="1:18">
      <c r="A58" s="8">
        <v>6</v>
      </c>
      <c r="B58" s="31" t="s">
        <v>95</v>
      </c>
      <c r="C58" s="31"/>
      <c r="D58" s="46" t="s">
        <v>96</v>
      </c>
      <c r="E58" s="46"/>
      <c r="F58" s="46"/>
      <c r="G58" s="46"/>
      <c r="H58" s="46"/>
      <c r="I58" s="46"/>
      <c r="J58" s="46"/>
      <c r="K58" s="47"/>
      <c r="L58" s="8"/>
    </row>
    <row r="59" spans="1:18">
      <c r="A59" s="8">
        <v>9</v>
      </c>
      <c r="B59" s="36" t="s">
        <v>97</v>
      </c>
      <c r="C59" s="36"/>
      <c r="D59" s="37" t="s">
        <v>98</v>
      </c>
      <c r="E59" s="38"/>
      <c r="F59" s="38"/>
      <c r="G59" s="39" t="s">
        <v>12</v>
      </c>
      <c r="H59" s="40">
        <v>1</v>
      </c>
      <c r="I59" s="40"/>
      <c r="J59" s="41"/>
      <c r="K59" s="42">
        <f>IF(AND(H59= "",I59= ""), 0, ROUND(ROUND(J59, 2) * ROUND(IF(I59="",H59,I59),  0), 2))</f>
        <v/>
      </c>
      <c r="L59" s="8"/>
      <c r="N59" s="43">
        <v>0.2</v>
      </c>
      <c r="R59" s="8">
        <v>1353</v>
      </c>
    </row>
    <row r="60" spans="1:18" hidden="1">
      <c r="A60" s="8" t="s">
        <v>51</v>
      </c>
    </row>
    <row r="61" spans="1:18" hidden="1">
      <c r="A61" s="8" t="s">
        <v>65</v>
      </c>
    </row>
    <row r="62" spans="1:18">
      <c r="A62" s="8">
        <v>6</v>
      </c>
      <c r="B62" s="31" t="s">
        <v>99</v>
      </c>
      <c r="C62" s="31"/>
      <c r="D62" s="46" t="s">
        <v>100</v>
      </c>
      <c r="E62" s="46"/>
      <c r="F62" s="46"/>
      <c r="G62" s="46"/>
      <c r="H62" s="46"/>
      <c r="I62" s="46"/>
      <c r="J62" s="46"/>
      <c r="K62" s="47"/>
      <c r="L62" s="8"/>
    </row>
    <row r="63" spans="1:18">
      <c r="A63" s="8">
        <v>9</v>
      </c>
      <c r="B63" s="36" t="s">
        <v>101</v>
      </c>
      <c r="C63" s="36"/>
      <c r="D63" s="37" t="s">
        <v>73</v>
      </c>
      <c r="E63" s="38"/>
      <c r="F63" s="38"/>
      <c r="G63" s="39" t="s">
        <v>12</v>
      </c>
      <c r="H63" s="40">
        <v>2</v>
      </c>
      <c r="I63" s="40"/>
      <c r="J63" s="41"/>
      <c r="K63" s="42">
        <f>IF(AND(H63= "",I63= ""), 0, ROUND(ROUND(J63, 2) * ROUND(IF(I63="",H63,I63),  0), 2))</f>
        <v/>
      </c>
      <c r="L63" s="8"/>
      <c r="N63" s="43">
        <v>0.2</v>
      </c>
      <c r="R63" s="8">
        <v>1353</v>
      </c>
    </row>
    <row r="64" spans="1:18" hidden="1">
      <c r="A64" s="8" t="s">
        <v>51</v>
      </c>
    </row>
    <row r="65" spans="1:18">
      <c r="A65" s="8">
        <v>9</v>
      </c>
      <c r="B65" s="36" t="s">
        <v>102</v>
      </c>
      <c r="C65" s="36"/>
      <c r="D65" s="37" t="s">
        <v>77</v>
      </c>
      <c r="E65" s="38"/>
      <c r="F65" s="38"/>
      <c r="G65" s="39" t="s">
        <v>12</v>
      </c>
      <c r="H65" s="40">
        <v>1</v>
      </c>
      <c r="I65" s="40"/>
      <c r="J65" s="41"/>
      <c r="K65" s="42">
        <f>IF(AND(H65= "",I65= ""), 0, ROUND(ROUND(J65, 2) * ROUND(IF(I65="",H65,I65),  0), 2))</f>
        <v/>
      </c>
      <c r="L65" s="8"/>
      <c r="N65" s="43">
        <v>0.2</v>
      </c>
      <c r="R65" s="8">
        <v>1353</v>
      </c>
    </row>
    <row r="66" spans="1:18" hidden="1">
      <c r="A66" s="8" t="s">
        <v>51</v>
      </c>
    </row>
    <row r="67" spans="1:18" hidden="1">
      <c r="A67" s="8" t="s">
        <v>65</v>
      </c>
    </row>
    <row r="68" spans="1:18">
      <c r="A68" s="8">
        <v>6</v>
      </c>
      <c r="B68" s="31" t="s">
        <v>103</v>
      </c>
      <c r="C68" s="31"/>
      <c r="D68" s="46" t="s">
        <v>104</v>
      </c>
      <c r="E68" s="46"/>
      <c r="F68" s="46"/>
      <c r="G68" s="46"/>
      <c r="H68" s="46"/>
      <c r="I68" s="46"/>
      <c r="J68" s="46"/>
      <c r="K68" s="47"/>
      <c r="L68" s="8"/>
    </row>
    <row r="69" spans="1:18">
      <c r="A69" s="8">
        <v>9</v>
      </c>
      <c r="B69" s="36" t="s">
        <v>105</v>
      </c>
      <c r="C69" s="36"/>
      <c r="D69" s="37" t="s">
        <v>73</v>
      </c>
      <c r="E69" s="38"/>
      <c r="F69" s="38"/>
      <c r="G69" s="39" t="s">
        <v>12</v>
      </c>
      <c r="H69" s="40">
        <v>2</v>
      </c>
      <c r="I69" s="40"/>
      <c r="J69" s="41"/>
      <c r="K69" s="42">
        <f>IF(AND(H69= "",I69= ""), 0, ROUND(ROUND(J69, 2) * ROUND(IF(I69="",H69,I69),  0), 2))</f>
        <v/>
      </c>
      <c r="L69" s="8"/>
      <c r="N69" s="43">
        <v>0.2</v>
      </c>
      <c r="R69" s="8">
        <v>1353</v>
      </c>
    </row>
    <row r="70" spans="1:18" hidden="1">
      <c r="A70" s="8" t="s">
        <v>51</v>
      </c>
    </row>
    <row r="71" spans="1:18">
      <c r="A71" s="8">
        <v>9</v>
      </c>
      <c r="B71" s="36" t="s">
        <v>106</v>
      </c>
      <c r="C71" s="36"/>
      <c r="D71" s="37" t="s">
        <v>77</v>
      </c>
      <c r="E71" s="38"/>
      <c r="F71" s="38"/>
      <c r="G71" s="39" t="s">
        <v>12</v>
      </c>
      <c r="H71" s="40">
        <v>1</v>
      </c>
      <c r="I71" s="40"/>
      <c r="J71" s="41"/>
      <c r="K71" s="42">
        <f>IF(AND(H71= "",I71= ""), 0, ROUND(ROUND(J71, 2) * ROUND(IF(I71="",H71,I71),  0), 2))</f>
        <v/>
      </c>
      <c r="L71" s="8"/>
      <c r="N71" s="43">
        <v>0.2</v>
      </c>
      <c r="R71" s="8">
        <v>1353</v>
      </c>
    </row>
    <row r="72" spans="1:18" hidden="1">
      <c r="A72" s="8" t="s">
        <v>51</v>
      </c>
    </row>
    <row r="73" spans="1:18" hidden="1">
      <c r="A73" s="8" t="s">
        <v>65</v>
      </c>
    </row>
    <row r="74" spans="1:18">
      <c r="A74" s="8">
        <v>6</v>
      </c>
      <c r="B74" s="31" t="s">
        <v>107</v>
      </c>
      <c r="C74" s="31"/>
      <c r="D74" s="46" t="s">
        <v>108</v>
      </c>
      <c r="E74" s="46"/>
      <c r="F74" s="46"/>
      <c r="G74" s="46"/>
      <c r="H74" s="46"/>
      <c r="I74" s="46"/>
      <c r="J74" s="46"/>
      <c r="K74" s="47"/>
      <c r="L74" s="8"/>
    </row>
    <row r="75" spans="1:18">
      <c r="A75" s="8">
        <v>9</v>
      </c>
      <c r="B75" s="36" t="s">
        <v>109</v>
      </c>
      <c r="C75" s="36"/>
      <c r="D75" s="37" t="s">
        <v>98</v>
      </c>
      <c r="E75" s="38"/>
      <c r="F75" s="38"/>
      <c r="G75" s="39" t="s">
        <v>12</v>
      </c>
      <c r="H75" s="40">
        <v>1</v>
      </c>
      <c r="I75" s="40"/>
      <c r="J75" s="41"/>
      <c r="K75" s="42">
        <f>IF(AND(H75= "",I75= ""), 0, ROUND(ROUND(J75, 2) * ROUND(IF(I75="",H75,I75),  0), 2))</f>
        <v/>
      </c>
      <c r="L75" s="8"/>
      <c r="N75" s="43">
        <v>0.2</v>
      </c>
      <c r="R75" s="8">
        <v>1353</v>
      </c>
    </row>
    <row r="76" spans="1:18" hidden="1">
      <c r="A76" s="8" t="s">
        <v>51</v>
      </c>
    </row>
    <row r="77" spans="1:18">
      <c r="A77" s="8">
        <v>9</v>
      </c>
      <c r="B77" s="36" t="s">
        <v>110</v>
      </c>
      <c r="C77" s="36"/>
      <c r="D77" s="37" t="s">
        <v>75</v>
      </c>
      <c r="E77" s="38"/>
      <c r="F77" s="38"/>
      <c r="G77" s="39" t="s">
        <v>12</v>
      </c>
      <c r="H77" s="40">
        <v>1</v>
      </c>
      <c r="I77" s="40"/>
      <c r="J77" s="41"/>
      <c r="K77" s="42">
        <f>IF(AND(H77= "",I77= ""), 0, ROUND(ROUND(J77, 2) * ROUND(IF(I77="",H77,I77),  0), 2))</f>
        <v/>
      </c>
      <c r="L77" s="8"/>
      <c r="N77" s="43">
        <v>0.2</v>
      </c>
      <c r="R77" s="8">
        <v>1353</v>
      </c>
    </row>
    <row r="78" spans="1:18" hidden="1">
      <c r="A78" s="8" t="s">
        <v>51</v>
      </c>
    </row>
    <row r="79" spans="1:18">
      <c r="A79" s="8">
        <v>9</v>
      </c>
      <c r="B79" s="36" t="s">
        <v>111</v>
      </c>
      <c r="C79" s="36"/>
      <c r="D79" s="37" t="s">
        <v>77</v>
      </c>
      <c r="E79" s="38"/>
      <c r="F79" s="38"/>
      <c r="G79" s="39" t="s">
        <v>12</v>
      </c>
      <c r="H79" s="40">
        <v>1</v>
      </c>
      <c r="I79" s="40"/>
      <c r="J79" s="41"/>
      <c r="K79" s="42">
        <f>IF(AND(H79= "",I79= ""), 0, ROUND(ROUND(J79, 2) * ROUND(IF(I79="",H79,I79),  0), 2))</f>
        <v/>
      </c>
      <c r="L79" s="8"/>
      <c r="N79" s="43">
        <v>0.2</v>
      </c>
      <c r="R79" s="8">
        <v>1353</v>
      </c>
    </row>
    <row r="80" spans="1:18" hidden="1">
      <c r="A80" s="8" t="s">
        <v>51</v>
      </c>
    </row>
    <row r="81" spans="1:18" ht="22.5" customHeight="1">
      <c r="A81" s="8">
        <v>9</v>
      </c>
      <c r="B81" s="36" t="s">
        <v>112</v>
      </c>
      <c r="C81" s="36"/>
      <c r="D81" s="37" t="s">
        <v>113</v>
      </c>
      <c r="E81" s="38"/>
      <c r="F81" s="38"/>
      <c r="G81" s="39" t="s">
        <v>12</v>
      </c>
      <c r="H81" s="40">
        <v>1</v>
      </c>
      <c r="I81" s="40"/>
      <c r="J81" s="41"/>
      <c r="K81" s="42">
        <f>IF(AND(H81= "",I81= ""), 0, ROUND(ROUND(J81, 2) * ROUND(IF(I81="",H81,I81),  0), 2))</f>
        <v/>
      </c>
      <c r="L81" s="8"/>
      <c r="N81" s="43">
        <v>0.2</v>
      </c>
      <c r="R81" s="8">
        <v>1353</v>
      </c>
    </row>
    <row r="82" spans="1:18" hidden="1">
      <c r="A82" s="8" t="s">
        <v>51</v>
      </c>
    </row>
    <row r="83" spans="1:18">
      <c r="A83" s="8">
        <v>9</v>
      </c>
      <c r="B83" s="36" t="s">
        <v>114</v>
      </c>
      <c r="C83" s="36"/>
      <c r="D83" s="37" t="s">
        <v>87</v>
      </c>
      <c r="E83" s="38"/>
      <c r="F83" s="38"/>
      <c r="G83" s="39" t="s">
        <v>12</v>
      </c>
      <c r="H83" s="40">
        <v>1</v>
      </c>
      <c r="I83" s="40"/>
      <c r="J83" s="41"/>
      <c r="K83" s="42">
        <f>IF(AND(H83= "",I83= ""), 0, ROUND(ROUND(J83, 2) * ROUND(IF(I83="",H83,I83),  0), 2))</f>
        <v/>
      </c>
      <c r="L83" s="8"/>
      <c r="N83" s="43">
        <v>0.2</v>
      </c>
      <c r="R83" s="8">
        <v>1353</v>
      </c>
    </row>
    <row r="84" spans="1:18" hidden="1">
      <c r="A84" s="8" t="s">
        <v>51</v>
      </c>
    </row>
    <row r="85" spans="1:18" hidden="1">
      <c r="A85" s="8" t="s">
        <v>65</v>
      </c>
    </row>
    <row r="86" spans="1:18">
      <c r="A86" s="8">
        <v>6</v>
      </c>
      <c r="B86" s="31" t="s">
        <v>115</v>
      </c>
      <c r="C86" s="31"/>
      <c r="D86" s="46" t="s">
        <v>116</v>
      </c>
      <c r="E86" s="46"/>
      <c r="F86" s="46"/>
      <c r="G86" s="46"/>
      <c r="H86" s="46"/>
      <c r="I86" s="46"/>
      <c r="J86" s="46"/>
      <c r="K86" s="47"/>
      <c r="L86" s="8"/>
    </row>
    <row r="87" spans="1:18">
      <c r="A87" s="8">
        <v>9</v>
      </c>
      <c r="B87" s="36" t="s">
        <v>117</v>
      </c>
      <c r="C87" s="36"/>
      <c r="D87" s="37" t="s">
        <v>98</v>
      </c>
      <c r="E87" s="38"/>
      <c r="F87" s="38"/>
      <c r="G87" s="39" t="s">
        <v>12</v>
      </c>
      <c r="H87" s="40">
        <v>1</v>
      </c>
      <c r="I87" s="40"/>
      <c r="J87" s="41"/>
      <c r="K87" s="42">
        <f>IF(AND(H87= "",I87= ""), 0, ROUND(ROUND(J87, 2) * ROUND(IF(I87="",H87,I87),  0), 2))</f>
        <v/>
      </c>
      <c r="L87" s="8"/>
      <c r="N87" s="43">
        <v>0.2</v>
      </c>
      <c r="R87" s="8">
        <v>1353</v>
      </c>
    </row>
    <row r="88" spans="1:18" hidden="1">
      <c r="A88" s="8" t="s">
        <v>51</v>
      </c>
    </row>
    <row r="89" spans="1:18">
      <c r="A89" s="8">
        <v>9</v>
      </c>
      <c r="B89" s="36" t="s">
        <v>118</v>
      </c>
      <c r="C89" s="36"/>
      <c r="D89" s="37" t="s">
        <v>77</v>
      </c>
      <c r="E89" s="38"/>
      <c r="F89" s="38"/>
      <c r="G89" s="39" t="s">
        <v>12</v>
      </c>
      <c r="H89" s="40">
        <v>2</v>
      </c>
      <c r="I89" s="40"/>
      <c r="J89" s="41"/>
      <c r="K89" s="42">
        <f>IF(AND(H89= "",I89= ""), 0, ROUND(ROUND(J89, 2) * ROUND(IF(I89="",H89,I89),  0), 2))</f>
        <v/>
      </c>
      <c r="L89" s="8"/>
      <c r="N89" s="43">
        <v>0.2</v>
      </c>
      <c r="R89" s="8">
        <v>1353</v>
      </c>
    </row>
    <row r="90" spans="1:18" hidden="1">
      <c r="A90" s="8" t="s">
        <v>51</v>
      </c>
    </row>
    <row r="91" spans="1:18">
      <c r="A91" s="8">
        <v>9</v>
      </c>
      <c r="B91" s="36" t="s">
        <v>119</v>
      </c>
      <c r="C91" s="36"/>
      <c r="D91" s="37" t="s">
        <v>120</v>
      </c>
      <c r="E91" s="38"/>
      <c r="F91" s="38"/>
      <c r="G91" s="39" t="s">
        <v>12</v>
      </c>
      <c r="H91" s="40">
        <v>1</v>
      </c>
      <c r="I91" s="40"/>
      <c r="J91" s="41"/>
      <c r="K91" s="42">
        <f>IF(AND(H91= "",I91= ""), 0, ROUND(ROUND(J91, 2) * ROUND(IF(I91="",H91,I91),  0), 2))</f>
        <v/>
      </c>
      <c r="L91" s="8"/>
      <c r="N91" s="43">
        <v>0.2</v>
      </c>
      <c r="R91" s="8">
        <v>1353</v>
      </c>
    </row>
    <row r="92" spans="1:18" hidden="1">
      <c r="A92" s="8" t="s">
        <v>51</v>
      </c>
    </row>
    <row r="93" spans="1:18">
      <c r="A93" s="8">
        <v>9</v>
      </c>
      <c r="B93" s="36" t="s">
        <v>121</v>
      </c>
      <c r="C93" s="36"/>
      <c r="D93" s="37" t="s">
        <v>122</v>
      </c>
      <c r="E93" s="38"/>
      <c r="F93" s="38"/>
      <c r="G93" s="39" t="s">
        <v>12</v>
      </c>
      <c r="H93" s="40">
        <v>1</v>
      </c>
      <c r="I93" s="40"/>
      <c r="J93" s="41"/>
      <c r="K93" s="42">
        <f>IF(AND(H93= "",I93= ""), 0, ROUND(ROUND(J93, 2) * ROUND(IF(I93="",H93,I93),  0), 2))</f>
        <v/>
      </c>
      <c r="L93" s="8"/>
      <c r="N93" s="43">
        <v>0.2</v>
      </c>
      <c r="R93" s="8">
        <v>1353</v>
      </c>
    </row>
    <row r="94" spans="1:18" hidden="1">
      <c r="A94" s="8" t="s">
        <v>51</v>
      </c>
    </row>
    <row r="95" spans="1:18" hidden="1">
      <c r="A95" s="8" t="s">
        <v>65</v>
      </c>
    </row>
    <row r="96" spans="1:18">
      <c r="A96" s="8">
        <v>6</v>
      </c>
      <c r="B96" s="31" t="s">
        <v>123</v>
      </c>
      <c r="C96" s="31"/>
      <c r="D96" s="46" t="s">
        <v>124</v>
      </c>
      <c r="E96" s="46"/>
      <c r="F96" s="46"/>
      <c r="G96" s="46"/>
      <c r="H96" s="46"/>
      <c r="I96" s="46"/>
      <c r="J96" s="46"/>
      <c r="K96" s="47"/>
      <c r="L96" s="8"/>
    </row>
    <row r="97" spans="1:18">
      <c r="A97" s="8">
        <v>9</v>
      </c>
      <c r="B97" s="36" t="s">
        <v>125</v>
      </c>
      <c r="C97" s="36"/>
      <c r="D97" s="37" t="s">
        <v>73</v>
      </c>
      <c r="E97" s="38"/>
      <c r="F97" s="38"/>
      <c r="G97" s="39" t="s">
        <v>12</v>
      </c>
      <c r="H97" s="40">
        <v>1</v>
      </c>
      <c r="I97" s="40"/>
      <c r="J97" s="41"/>
      <c r="K97" s="42">
        <f>IF(AND(H97= "",I97= ""), 0, ROUND(ROUND(J97, 2) * ROUND(IF(I97="",H97,I97),  0), 2))</f>
        <v/>
      </c>
      <c r="L97" s="8"/>
      <c r="N97" s="43">
        <v>0.2</v>
      </c>
      <c r="R97" s="8">
        <v>1353</v>
      </c>
    </row>
    <row r="98" spans="1:18" hidden="1">
      <c r="A98" s="8" t="s">
        <v>51</v>
      </c>
    </row>
    <row r="99" spans="1:18" hidden="1">
      <c r="A99" s="8" t="s">
        <v>65</v>
      </c>
    </row>
    <row r="100" spans="1:18" hidden="1">
      <c r="A100" s="8" t="s">
        <v>66</v>
      </c>
    </row>
    <row r="101" spans="1:18">
      <c r="A101" s="8">
        <v>5</v>
      </c>
      <c r="B101" s="31" t="s">
        <v>126</v>
      </c>
      <c r="C101" s="31"/>
      <c r="D101" s="1" t="s">
        <v>127</v>
      </c>
      <c r="E101" s="1"/>
      <c r="F101" s="1"/>
      <c r="G101" s="1"/>
      <c r="H101" s="1"/>
      <c r="I101" s="1"/>
      <c r="J101" s="1"/>
      <c r="K101" s="45"/>
      <c r="L101" s="8"/>
    </row>
    <row r="102" spans="1:18">
      <c r="A102" s="8">
        <v>6</v>
      </c>
      <c r="B102" s="31" t="s">
        <v>128</v>
      </c>
      <c r="C102" s="31"/>
      <c r="D102" s="46" t="s">
        <v>129</v>
      </c>
      <c r="E102" s="46"/>
      <c r="F102" s="46"/>
      <c r="G102" s="46"/>
      <c r="H102" s="46"/>
      <c r="I102" s="46"/>
      <c r="J102" s="46"/>
      <c r="K102" s="47"/>
      <c r="L102" s="8"/>
    </row>
    <row r="103" spans="1:18">
      <c r="A103" s="8">
        <v>9</v>
      </c>
      <c r="B103" s="36" t="s">
        <v>130</v>
      </c>
      <c r="C103" s="36"/>
      <c r="D103" s="37" t="s">
        <v>73</v>
      </c>
      <c r="E103" s="38"/>
      <c r="F103" s="38"/>
      <c r="G103" s="39" t="s">
        <v>12</v>
      </c>
      <c r="H103" s="40">
        <v>3</v>
      </c>
      <c r="I103" s="40"/>
      <c r="J103" s="41"/>
      <c r="K103" s="42">
        <f>IF(AND(H103= "",I103= ""), 0, ROUND(ROUND(J103, 2) * ROUND(IF(I103="",H103,I103),  0), 2))</f>
        <v/>
      </c>
      <c r="L103" s="8"/>
      <c r="N103" s="43">
        <v>0.2</v>
      </c>
      <c r="R103" s="8">
        <v>1353</v>
      </c>
    </row>
    <row r="104" spans="1:18" hidden="1">
      <c r="A104" s="8" t="s">
        <v>51</v>
      </c>
    </row>
    <row r="105" spans="1:18">
      <c r="A105" s="8">
        <v>9</v>
      </c>
      <c r="B105" s="36" t="s">
        <v>131</v>
      </c>
      <c r="C105" s="36"/>
      <c r="D105" s="37" t="s">
        <v>77</v>
      </c>
      <c r="E105" s="38"/>
      <c r="F105" s="38"/>
      <c r="G105" s="39" t="s">
        <v>12</v>
      </c>
      <c r="H105" s="40">
        <v>12</v>
      </c>
      <c r="I105" s="40"/>
      <c r="J105" s="41"/>
      <c r="K105" s="42">
        <f>IF(AND(H105= "",I105= ""), 0, ROUND(ROUND(J105, 2) * ROUND(IF(I105="",H105,I105),  0), 2))</f>
        <v/>
      </c>
      <c r="L105" s="8"/>
      <c r="N105" s="43">
        <v>0.2</v>
      </c>
      <c r="R105" s="8">
        <v>1353</v>
      </c>
    </row>
    <row r="106" spans="1:18" hidden="1">
      <c r="A106" s="8" t="s">
        <v>51</v>
      </c>
    </row>
    <row r="107" spans="1:18">
      <c r="A107" s="8">
        <v>9</v>
      </c>
      <c r="B107" s="36" t="s">
        <v>132</v>
      </c>
      <c r="C107" s="36"/>
      <c r="D107" s="37" t="s">
        <v>93</v>
      </c>
      <c r="E107" s="38"/>
      <c r="F107" s="38"/>
      <c r="G107" s="39" t="s">
        <v>12</v>
      </c>
      <c r="H107" s="40">
        <v>6</v>
      </c>
      <c r="I107" s="40"/>
      <c r="J107" s="41"/>
      <c r="K107" s="42">
        <f>IF(AND(H107= "",I107= ""), 0, ROUND(ROUND(J107, 2) * ROUND(IF(I107="",H107,I107),  0), 2))</f>
        <v/>
      </c>
      <c r="L107" s="8"/>
      <c r="N107" s="43">
        <v>0.2</v>
      </c>
      <c r="R107" s="8">
        <v>1353</v>
      </c>
    </row>
    <row r="108" spans="1:18" hidden="1">
      <c r="A108" s="8" t="s">
        <v>51</v>
      </c>
    </row>
    <row r="109" spans="1:18">
      <c r="A109" s="8">
        <v>9</v>
      </c>
      <c r="B109" s="36" t="s">
        <v>133</v>
      </c>
      <c r="C109" s="36"/>
      <c r="D109" s="37" t="s">
        <v>87</v>
      </c>
      <c r="E109" s="38"/>
      <c r="F109" s="38"/>
      <c r="G109" s="39" t="s">
        <v>12</v>
      </c>
      <c r="H109" s="40">
        <v>3</v>
      </c>
      <c r="I109" s="40"/>
      <c r="J109" s="41"/>
      <c r="K109" s="42">
        <f>IF(AND(H109= "",I109= ""), 0, ROUND(ROUND(J109, 2) * ROUND(IF(I109="",H109,I109),  0), 2))</f>
        <v/>
      </c>
      <c r="L109" s="8"/>
      <c r="N109" s="43">
        <v>0.2</v>
      </c>
      <c r="R109" s="8">
        <v>1353</v>
      </c>
    </row>
    <row r="110" spans="1:18" hidden="1">
      <c r="A110" s="8" t="s">
        <v>51</v>
      </c>
    </row>
    <row r="111" spans="1:18" hidden="1">
      <c r="A111" s="8" t="s">
        <v>65</v>
      </c>
    </row>
    <row r="112" spans="1:18">
      <c r="A112" s="8">
        <v>6</v>
      </c>
      <c r="B112" s="31" t="s">
        <v>134</v>
      </c>
      <c r="C112" s="31"/>
      <c r="D112" s="46" t="s">
        <v>135</v>
      </c>
      <c r="E112" s="46"/>
      <c r="F112" s="46"/>
      <c r="G112" s="46"/>
      <c r="H112" s="46"/>
      <c r="I112" s="46"/>
      <c r="J112" s="46"/>
      <c r="K112" s="47"/>
      <c r="L112" s="8"/>
    </row>
    <row r="113" spans="1:18">
      <c r="A113" s="8">
        <v>9</v>
      </c>
      <c r="B113" s="36" t="s">
        <v>136</v>
      </c>
      <c r="C113" s="36"/>
      <c r="D113" s="37" t="s">
        <v>73</v>
      </c>
      <c r="E113" s="38"/>
      <c r="F113" s="38"/>
      <c r="G113" s="39" t="s">
        <v>12</v>
      </c>
      <c r="H113" s="40">
        <v>1</v>
      </c>
      <c r="I113" s="40"/>
      <c r="J113" s="41"/>
      <c r="K113" s="42">
        <f>IF(AND(H113= "",I113= ""), 0, ROUND(ROUND(J113, 2) * ROUND(IF(I113="",H113,I113),  0), 2))</f>
        <v/>
      </c>
      <c r="L113" s="8"/>
      <c r="N113" s="43">
        <v>0.2</v>
      </c>
      <c r="R113" s="8">
        <v>1353</v>
      </c>
    </row>
    <row r="114" spans="1:18" hidden="1">
      <c r="A114" s="8" t="s">
        <v>51</v>
      </c>
    </row>
    <row r="115" spans="1:18">
      <c r="A115" s="8">
        <v>9</v>
      </c>
      <c r="B115" s="36" t="s">
        <v>137</v>
      </c>
      <c r="C115" s="36"/>
      <c r="D115" s="37" t="s">
        <v>77</v>
      </c>
      <c r="E115" s="38"/>
      <c r="F115" s="38"/>
      <c r="G115" s="39" t="s">
        <v>12</v>
      </c>
      <c r="H115" s="40">
        <v>1</v>
      </c>
      <c r="I115" s="40"/>
      <c r="J115" s="41"/>
      <c r="K115" s="42">
        <f>IF(AND(H115= "",I115= ""), 0, ROUND(ROUND(J115, 2) * ROUND(IF(I115="",H115,I115),  0), 2))</f>
        <v/>
      </c>
      <c r="L115" s="8"/>
      <c r="N115" s="43">
        <v>0.2</v>
      </c>
      <c r="R115" s="8">
        <v>1353</v>
      </c>
    </row>
    <row r="116" spans="1:18" hidden="1">
      <c r="A116" s="8" t="s">
        <v>51</v>
      </c>
    </row>
    <row r="117" spans="1:18" hidden="1">
      <c r="A117" s="8" t="s">
        <v>65</v>
      </c>
    </row>
    <row r="118" spans="1:18">
      <c r="A118" s="8">
        <v>6</v>
      </c>
      <c r="B118" s="31" t="s">
        <v>138</v>
      </c>
      <c r="C118" s="31"/>
      <c r="D118" s="46" t="s">
        <v>139</v>
      </c>
      <c r="E118" s="46"/>
      <c r="F118" s="46"/>
      <c r="G118" s="46"/>
      <c r="H118" s="46"/>
      <c r="I118" s="46"/>
      <c r="J118" s="46"/>
      <c r="K118" s="47"/>
      <c r="L118" s="8"/>
    </row>
    <row r="119" spans="1:18">
      <c r="A119" s="8">
        <v>9</v>
      </c>
      <c r="B119" s="36" t="s">
        <v>140</v>
      </c>
      <c r="C119" s="36"/>
      <c r="D119" s="37" t="s">
        <v>98</v>
      </c>
      <c r="E119" s="38"/>
      <c r="F119" s="38"/>
      <c r="G119" s="39" t="s">
        <v>12</v>
      </c>
      <c r="H119" s="40">
        <v>1</v>
      </c>
      <c r="I119" s="40"/>
      <c r="J119" s="41"/>
      <c r="K119" s="42">
        <f>IF(AND(H119= "",I119= ""), 0, ROUND(ROUND(J119, 2) * ROUND(IF(I119="",H119,I119),  0), 2))</f>
        <v/>
      </c>
      <c r="L119" s="8"/>
      <c r="N119" s="43">
        <v>0.2</v>
      </c>
      <c r="R119" s="8">
        <v>1353</v>
      </c>
    </row>
    <row r="120" spans="1:18" hidden="1">
      <c r="A120" s="8" t="s">
        <v>51</v>
      </c>
    </row>
    <row r="121" spans="1:18" hidden="1">
      <c r="A121" s="8" t="s">
        <v>65</v>
      </c>
    </row>
    <row r="122" spans="1:18">
      <c r="A122" s="8">
        <v>6</v>
      </c>
      <c r="B122" s="31" t="s">
        <v>141</v>
      </c>
      <c r="C122" s="31"/>
      <c r="D122" s="46" t="s">
        <v>96</v>
      </c>
      <c r="E122" s="46"/>
      <c r="F122" s="46"/>
      <c r="G122" s="46"/>
      <c r="H122" s="46"/>
      <c r="I122" s="46"/>
      <c r="J122" s="46"/>
      <c r="K122" s="47"/>
      <c r="L122" s="8"/>
    </row>
    <row r="123" spans="1:18">
      <c r="A123" s="8">
        <v>9</v>
      </c>
      <c r="B123" s="36" t="s">
        <v>142</v>
      </c>
      <c r="C123" s="36"/>
      <c r="D123" s="37" t="s">
        <v>98</v>
      </c>
      <c r="E123" s="38"/>
      <c r="F123" s="38"/>
      <c r="G123" s="39" t="s">
        <v>12</v>
      </c>
      <c r="H123" s="40">
        <v>1</v>
      </c>
      <c r="I123" s="40"/>
      <c r="J123" s="41"/>
      <c r="K123" s="42">
        <f>IF(AND(H123= "",I123= ""), 0, ROUND(ROUND(J123, 2) * ROUND(IF(I123="",H123,I123),  0), 2))</f>
        <v/>
      </c>
      <c r="L123" s="8"/>
      <c r="N123" s="43">
        <v>0.2</v>
      </c>
      <c r="R123" s="8">
        <v>1353</v>
      </c>
    </row>
    <row r="124" spans="1:18" hidden="1">
      <c r="A124" s="8" t="s">
        <v>51</v>
      </c>
    </row>
    <row r="125" spans="1:18" hidden="1">
      <c r="A125" s="8" t="s">
        <v>65</v>
      </c>
    </row>
    <row r="126" spans="1:18">
      <c r="A126" s="8">
        <v>6</v>
      </c>
      <c r="B126" s="31" t="s">
        <v>143</v>
      </c>
      <c r="C126" s="31"/>
      <c r="D126" s="46" t="s">
        <v>144</v>
      </c>
      <c r="E126" s="46"/>
      <c r="F126" s="46"/>
      <c r="G126" s="46"/>
      <c r="H126" s="46"/>
      <c r="I126" s="46"/>
      <c r="J126" s="46"/>
      <c r="K126" s="47"/>
      <c r="L126" s="8"/>
    </row>
    <row r="127" spans="1:18">
      <c r="A127" s="8">
        <v>9</v>
      </c>
      <c r="B127" s="36" t="s">
        <v>145</v>
      </c>
      <c r="C127" s="36"/>
      <c r="D127" s="37" t="s">
        <v>73</v>
      </c>
      <c r="E127" s="38"/>
      <c r="F127" s="38"/>
      <c r="G127" s="39" t="s">
        <v>12</v>
      </c>
      <c r="H127" s="40">
        <v>1</v>
      </c>
      <c r="I127" s="40"/>
      <c r="J127" s="41"/>
      <c r="K127" s="42">
        <f>IF(AND(H127= "",I127= ""), 0, ROUND(ROUND(J127, 2) * ROUND(IF(I127="",H127,I127),  0), 2))</f>
        <v/>
      </c>
      <c r="L127" s="8"/>
      <c r="N127" s="43">
        <v>0.2</v>
      </c>
      <c r="R127" s="8">
        <v>1353</v>
      </c>
    </row>
    <row r="128" spans="1:18" hidden="1">
      <c r="A128" s="8" t="s">
        <v>51</v>
      </c>
    </row>
    <row r="129" spans="1:18">
      <c r="A129" s="8">
        <v>9</v>
      </c>
      <c r="B129" s="36" t="s">
        <v>146</v>
      </c>
      <c r="C129" s="36"/>
      <c r="D129" s="37" t="s">
        <v>77</v>
      </c>
      <c r="E129" s="38"/>
      <c r="F129" s="38"/>
      <c r="G129" s="39" t="s">
        <v>12</v>
      </c>
      <c r="H129" s="40">
        <v>1</v>
      </c>
      <c r="I129" s="40"/>
      <c r="J129" s="41"/>
      <c r="K129" s="42">
        <f>IF(AND(H129= "",I129= ""), 0, ROUND(ROUND(J129, 2) * ROUND(IF(I129="",H129,I129),  0), 2))</f>
        <v/>
      </c>
      <c r="L129" s="8"/>
      <c r="N129" s="43">
        <v>0.2</v>
      </c>
      <c r="R129" s="8">
        <v>1353</v>
      </c>
    </row>
    <row r="130" spans="1:18" hidden="1">
      <c r="A130" s="8" t="s">
        <v>51</v>
      </c>
    </row>
    <row r="131" spans="1:18" hidden="1">
      <c r="A131" s="8" t="s">
        <v>65</v>
      </c>
    </row>
    <row r="132" spans="1:18">
      <c r="A132" s="8">
        <v>6</v>
      </c>
      <c r="B132" s="31" t="s">
        <v>147</v>
      </c>
      <c r="C132" s="31"/>
      <c r="D132" s="46" t="s">
        <v>148</v>
      </c>
      <c r="E132" s="46"/>
      <c r="F132" s="46"/>
      <c r="G132" s="46"/>
      <c r="H132" s="46"/>
      <c r="I132" s="46"/>
      <c r="J132" s="46"/>
      <c r="K132" s="47"/>
      <c r="L132" s="8"/>
    </row>
    <row r="133" spans="1:18">
      <c r="A133" s="8">
        <v>9</v>
      </c>
      <c r="B133" s="36" t="s">
        <v>149</v>
      </c>
      <c r="C133" s="36"/>
      <c r="D133" s="37" t="s">
        <v>98</v>
      </c>
      <c r="E133" s="38"/>
      <c r="F133" s="38"/>
      <c r="G133" s="39" t="s">
        <v>12</v>
      </c>
      <c r="H133" s="40">
        <v>1</v>
      </c>
      <c r="I133" s="40"/>
      <c r="J133" s="41"/>
      <c r="K133" s="42">
        <f>IF(AND(H133= "",I133= ""), 0, ROUND(ROUND(J133, 2) * ROUND(IF(I133="",H133,I133),  0), 2))</f>
        <v/>
      </c>
      <c r="L133" s="8"/>
      <c r="N133" s="43">
        <v>0.2</v>
      </c>
      <c r="R133" s="8">
        <v>1353</v>
      </c>
    </row>
    <row r="134" spans="1:18" hidden="1">
      <c r="A134" s="8" t="s">
        <v>51</v>
      </c>
    </row>
    <row r="135" spans="1:18">
      <c r="A135" s="8">
        <v>9</v>
      </c>
      <c r="B135" s="36" t="s">
        <v>150</v>
      </c>
      <c r="C135" s="36"/>
      <c r="D135" s="37" t="s">
        <v>75</v>
      </c>
      <c r="E135" s="38"/>
      <c r="F135" s="38"/>
      <c r="G135" s="39" t="s">
        <v>12</v>
      </c>
      <c r="H135" s="40">
        <v>1</v>
      </c>
      <c r="I135" s="40"/>
      <c r="J135" s="41"/>
      <c r="K135" s="42">
        <f>IF(AND(H135= "",I135= ""), 0, ROUND(ROUND(J135, 2) * ROUND(IF(I135="",H135,I135),  0), 2))</f>
        <v/>
      </c>
      <c r="L135" s="8"/>
      <c r="N135" s="43">
        <v>0.2</v>
      </c>
      <c r="R135" s="8">
        <v>1353</v>
      </c>
    </row>
    <row r="136" spans="1:18" hidden="1">
      <c r="A136" s="8" t="s">
        <v>51</v>
      </c>
    </row>
    <row r="137" spans="1:18">
      <c r="A137" s="8">
        <v>9</v>
      </c>
      <c r="B137" s="36" t="s">
        <v>151</v>
      </c>
      <c r="C137" s="36"/>
      <c r="D137" s="37" t="s">
        <v>77</v>
      </c>
      <c r="E137" s="38"/>
      <c r="F137" s="38"/>
      <c r="G137" s="39" t="s">
        <v>12</v>
      </c>
      <c r="H137" s="40">
        <v>1</v>
      </c>
      <c r="I137" s="40"/>
      <c r="J137" s="41"/>
      <c r="K137" s="42">
        <f>IF(AND(H137= "",I137= ""), 0, ROUND(ROUND(J137, 2) * ROUND(IF(I137="",H137,I137),  0), 2))</f>
        <v/>
      </c>
      <c r="L137" s="8"/>
      <c r="N137" s="43">
        <v>0.2</v>
      </c>
      <c r="R137" s="8">
        <v>1353</v>
      </c>
    </row>
    <row r="138" spans="1:18" hidden="1">
      <c r="A138" s="8" t="s">
        <v>51</v>
      </c>
    </row>
    <row r="139" spans="1:18" ht="22.5" customHeight="1">
      <c r="A139" s="8">
        <v>9</v>
      </c>
      <c r="B139" s="36" t="s">
        <v>152</v>
      </c>
      <c r="C139" s="36"/>
      <c r="D139" s="37" t="s">
        <v>113</v>
      </c>
      <c r="E139" s="38"/>
      <c r="F139" s="38"/>
      <c r="G139" s="39" t="s">
        <v>12</v>
      </c>
      <c r="H139" s="40">
        <v>1</v>
      </c>
      <c r="I139" s="40"/>
      <c r="J139" s="41"/>
      <c r="K139" s="42">
        <f>IF(AND(H139= "",I139= ""), 0, ROUND(ROUND(J139, 2) * ROUND(IF(I139="",H139,I139),  0), 2))</f>
        <v/>
      </c>
      <c r="L139" s="8"/>
      <c r="N139" s="43">
        <v>0.2</v>
      </c>
      <c r="R139" s="8">
        <v>1353</v>
      </c>
    </row>
    <row r="140" spans="1:18" hidden="1">
      <c r="A140" s="8" t="s">
        <v>51</v>
      </c>
    </row>
    <row r="141" spans="1:18" hidden="1">
      <c r="A141" s="8" t="s">
        <v>65</v>
      </c>
    </row>
    <row r="142" spans="1:18" hidden="1">
      <c r="A142" s="8" t="s">
        <v>66</v>
      </c>
    </row>
    <row r="143" spans="1:18">
      <c r="A143" s="8">
        <v>5</v>
      </c>
      <c r="B143" s="31" t="s">
        <v>153</v>
      </c>
      <c r="C143" s="31"/>
      <c r="D143" s="1" t="s">
        <v>154</v>
      </c>
      <c r="E143" s="1"/>
      <c r="F143" s="1"/>
      <c r="G143" s="1"/>
      <c r="H143" s="1"/>
      <c r="I143" s="1"/>
      <c r="J143" s="1"/>
      <c r="K143" s="45"/>
      <c r="L143" s="8"/>
    </row>
    <row r="144" spans="1:18">
      <c r="A144" s="8">
        <v>9</v>
      </c>
      <c r="B144" s="36" t="s">
        <v>155</v>
      </c>
      <c r="C144" s="36"/>
      <c r="D144" s="37" t="s">
        <v>156</v>
      </c>
      <c r="E144" s="38"/>
      <c r="F144" s="38"/>
      <c r="G144" s="39" t="s">
        <v>12</v>
      </c>
      <c r="H144" s="40">
        <v>4</v>
      </c>
      <c r="I144" s="40"/>
      <c r="J144" s="41"/>
      <c r="K144" s="42">
        <f>IF(AND(H144= "",I144= ""), 0, ROUND(ROUND(J144, 2) * ROUND(IF(I144="",H144,I144),  0), 2))</f>
        <v/>
      </c>
      <c r="L144" s="8"/>
      <c r="N144" s="43">
        <v>0.2</v>
      </c>
      <c r="R144" s="8">
        <v>1353</v>
      </c>
    </row>
    <row r="145" spans="1:18">
      <c r="A145" s="8" t="s">
        <v>49</v>
      </c>
      <c r="B145" s="44"/>
      <c r="C145" s="44"/>
      <c r="D145" s="44" t="s">
        <v>157</v>
      </c>
      <c r="E145" s="44"/>
      <c r="F145" s="44"/>
      <c r="G145" s="44"/>
      <c r="H145" s="44"/>
      <c r="I145" s="44"/>
      <c r="J145" s="44"/>
      <c r="K145" s="44"/>
    </row>
    <row r="146" spans="1:18" hidden="1">
      <c r="A146" s="8" t="s">
        <v>51</v>
      </c>
    </row>
    <row r="147" spans="1:18">
      <c r="A147" s="8">
        <v>9</v>
      </c>
      <c r="B147" s="36" t="s">
        <v>158</v>
      </c>
      <c r="C147" s="36"/>
      <c r="D147" s="37" t="s">
        <v>159</v>
      </c>
      <c r="E147" s="38"/>
      <c r="F147" s="38"/>
      <c r="G147" s="39" t="s">
        <v>12</v>
      </c>
      <c r="H147" s="40">
        <v>1</v>
      </c>
      <c r="I147" s="40"/>
      <c r="J147" s="41"/>
      <c r="K147" s="42">
        <f>IF(AND(H147= "",I147= ""), 0, ROUND(ROUND(J147, 2) * ROUND(IF(I147="",H147,I147),  0), 2))</f>
        <v/>
      </c>
      <c r="L147" s="8"/>
      <c r="N147" s="43">
        <v>0.2</v>
      </c>
      <c r="R147" s="8">
        <v>1353</v>
      </c>
    </row>
    <row r="148" spans="1:18" hidden="1">
      <c r="A148" s="8" t="s">
        <v>51</v>
      </c>
    </row>
    <row r="149" spans="1:18">
      <c r="A149" s="8">
        <v>9</v>
      </c>
      <c r="B149" s="36" t="s">
        <v>160</v>
      </c>
      <c r="C149" s="36"/>
      <c r="D149" s="37" t="s">
        <v>161</v>
      </c>
      <c r="E149" s="38"/>
      <c r="F149" s="38"/>
      <c r="G149" s="39" t="s">
        <v>12</v>
      </c>
      <c r="H149" s="40">
        <v>1</v>
      </c>
      <c r="I149" s="40"/>
      <c r="J149" s="41"/>
      <c r="K149" s="42">
        <f>IF(AND(H149= "",I149= ""), 0, ROUND(ROUND(J149, 2) * ROUND(IF(I149="",H149,I149),  0), 2))</f>
        <v/>
      </c>
      <c r="L149" s="8"/>
      <c r="N149" s="43">
        <v>0.2</v>
      </c>
      <c r="R149" s="8">
        <v>1353</v>
      </c>
    </row>
    <row r="150" spans="1:18" hidden="1">
      <c r="A150" s="8" t="s">
        <v>48</v>
      </c>
    </row>
    <row r="151" spans="1:18" hidden="1">
      <c r="A151" s="8" t="s">
        <v>51</v>
      </c>
    </row>
    <row r="152" spans="1:18" hidden="1">
      <c r="A152" s="8" t="s">
        <v>66</v>
      </c>
    </row>
    <row r="153" spans="1:18" hidden="1">
      <c r="A153" s="8" t="s">
        <v>52</v>
      </c>
    </row>
    <row r="154" spans="1:18">
      <c r="A154" s="8">
        <v>4</v>
      </c>
      <c r="B154" s="31" t="s">
        <v>162</v>
      </c>
      <c r="C154" s="31"/>
      <c r="D154" s="34" t="s">
        <v>163</v>
      </c>
      <c r="E154" s="34"/>
      <c r="F154" s="34"/>
      <c r="G154" s="34"/>
      <c r="H154" s="34"/>
      <c r="I154" s="34"/>
      <c r="J154" s="34"/>
      <c r="K154" s="35"/>
      <c r="L154" s="8"/>
    </row>
    <row r="155" spans="1:18">
      <c r="A155" s="8">
        <v>9</v>
      </c>
      <c r="B155" s="36" t="s">
        <v>164</v>
      </c>
      <c r="C155" s="36"/>
      <c r="D155" s="37" t="s">
        <v>165</v>
      </c>
      <c r="E155" s="38"/>
      <c r="F155" s="38"/>
      <c r="G155" s="39" t="s">
        <v>166</v>
      </c>
      <c r="H155" s="40">
        <v>1</v>
      </c>
      <c r="I155" s="40"/>
      <c r="J155" s="41"/>
      <c r="K155" s="42">
        <f>IF(AND(H155= "",I155= ""), 0, ROUND(ROUND(J155, 2) * ROUND(IF(I155="",H155,I155),  0), 2))</f>
        <v/>
      </c>
      <c r="L155" s="8"/>
      <c r="N155" s="43">
        <v>0.2</v>
      </c>
      <c r="R155" s="8">
        <v>1353</v>
      </c>
    </row>
    <row r="156" spans="1:18" hidden="1">
      <c r="A156" s="8" t="s">
        <v>48</v>
      </c>
    </row>
    <row r="157" spans="1:18" hidden="1">
      <c r="A157" s="8" t="s">
        <v>51</v>
      </c>
    </row>
    <row r="158" spans="1:18" hidden="1">
      <c r="A158" s="8" t="s">
        <v>52</v>
      </c>
    </row>
    <row r="159" spans="1:18">
      <c r="A159" s="8">
        <v>4</v>
      </c>
      <c r="B159" s="31" t="s">
        <v>167</v>
      </c>
      <c r="C159" s="31"/>
      <c r="D159" s="34" t="s">
        <v>168</v>
      </c>
      <c r="E159" s="34"/>
      <c r="F159" s="34"/>
      <c r="G159" s="34"/>
      <c r="H159" s="34"/>
      <c r="I159" s="34"/>
      <c r="J159" s="34"/>
      <c r="K159" s="35"/>
      <c r="L159" s="8"/>
    </row>
    <row r="160" spans="1:18">
      <c r="A160" s="8">
        <v>9</v>
      </c>
      <c r="B160" s="36" t="s">
        <v>169</v>
      </c>
      <c r="C160" s="36"/>
      <c r="D160" s="37" t="s">
        <v>170</v>
      </c>
      <c r="E160" s="38"/>
      <c r="F160" s="38"/>
      <c r="G160" s="39" t="s">
        <v>12</v>
      </c>
      <c r="H160" s="40">
        <v>2</v>
      </c>
      <c r="I160" s="40"/>
      <c r="J160" s="41"/>
      <c r="K160" s="42">
        <f>IF(AND(H160= "",I160= ""), 0, ROUND(ROUND(J160, 2) * ROUND(IF(I160="",H160,I160),  0), 2))</f>
        <v/>
      </c>
      <c r="L160" s="8"/>
      <c r="N160" s="43">
        <v>0.2</v>
      </c>
      <c r="R160" s="8">
        <v>1353</v>
      </c>
    </row>
    <row r="161" spans="1:18" hidden="1">
      <c r="A161" s="8" t="s">
        <v>48</v>
      </c>
    </row>
    <row r="162" spans="1:18">
      <c r="A162" s="8" t="s">
        <v>49</v>
      </c>
      <c r="B162" s="44"/>
      <c r="C162" s="44"/>
      <c r="D162" s="44" t="s">
        <v>171</v>
      </c>
      <c r="E162" s="44"/>
      <c r="F162" s="44"/>
      <c r="G162" s="44"/>
      <c r="H162" s="44"/>
      <c r="I162" s="44"/>
      <c r="J162" s="44"/>
      <c r="K162" s="44"/>
    </row>
    <row r="163" spans="1:18" hidden="1">
      <c r="A163" s="8" t="s">
        <v>51</v>
      </c>
    </row>
    <row r="164" spans="1:18" hidden="1">
      <c r="A164" s="8" t="s">
        <v>52</v>
      </c>
    </row>
    <row r="165" spans="1:18">
      <c r="A165" s="8">
        <v>4</v>
      </c>
      <c r="B165" s="31" t="s">
        <v>172</v>
      </c>
      <c r="C165" s="31"/>
      <c r="D165" s="34" t="s">
        <v>173</v>
      </c>
      <c r="E165" s="34"/>
      <c r="F165" s="34"/>
      <c r="G165" s="34"/>
      <c r="H165" s="34"/>
      <c r="I165" s="34"/>
      <c r="J165" s="34"/>
      <c r="K165" s="35"/>
      <c r="L165" s="8"/>
    </row>
    <row r="166" spans="1:18" ht="22.5" customHeight="1">
      <c r="A166" s="8" t="s">
        <v>174</v>
      </c>
      <c r="B166" s="48"/>
      <c r="C166" s="48"/>
      <c r="D166" s="48" t="s">
        <v>175</v>
      </c>
      <c r="E166" s="48"/>
      <c r="F166" s="48"/>
      <c r="G166" s="48"/>
      <c r="H166" s="48"/>
      <c r="I166" s="48"/>
      <c r="J166" s="48"/>
      <c r="K166" s="48"/>
    </row>
    <row r="167" spans="1:18">
      <c r="A167" s="8">
        <v>9</v>
      </c>
      <c r="B167" s="36" t="s">
        <v>176</v>
      </c>
      <c r="C167" s="36"/>
      <c r="D167" s="37" t="s">
        <v>177</v>
      </c>
      <c r="E167" s="38"/>
      <c r="F167" s="38"/>
      <c r="G167" s="39" t="s">
        <v>166</v>
      </c>
      <c r="H167" s="40">
        <v>1</v>
      </c>
      <c r="I167" s="40"/>
      <c r="J167" s="41"/>
      <c r="K167" s="42">
        <f>IF(AND(H167= "",I167= ""), 0, ROUND(ROUND(J167, 2) * ROUND(IF(I167="",H167,I167),  0), 2))</f>
        <v/>
      </c>
      <c r="L167" s="8"/>
      <c r="N167" s="43">
        <v>0.2</v>
      </c>
      <c r="R167" s="8">
        <v>1353</v>
      </c>
    </row>
    <row r="168" spans="1:18" hidden="1">
      <c r="A168" s="8" t="s">
        <v>48</v>
      </c>
    </row>
    <row r="169" spans="1:18" hidden="1">
      <c r="A169" s="8" t="s">
        <v>51</v>
      </c>
    </row>
    <row r="170" spans="1:18">
      <c r="A170" s="8">
        <v>9</v>
      </c>
      <c r="B170" s="36" t="s">
        <v>178</v>
      </c>
      <c r="C170" s="36"/>
      <c r="D170" s="37" t="s">
        <v>179</v>
      </c>
      <c r="E170" s="38"/>
      <c r="F170" s="38"/>
      <c r="G170" s="39" t="s">
        <v>166</v>
      </c>
      <c r="H170" s="40">
        <v>1</v>
      </c>
      <c r="I170" s="40"/>
      <c r="J170" s="41"/>
      <c r="K170" s="42">
        <f>IF(AND(H170= "",I170= ""), 0, ROUND(ROUND(J170, 2) * ROUND(IF(I170="",H170,I170),  0), 2))</f>
        <v/>
      </c>
      <c r="L170" s="8"/>
      <c r="N170" s="43">
        <v>0.2</v>
      </c>
      <c r="R170" s="8">
        <v>1353</v>
      </c>
    </row>
    <row r="171" spans="1:18" hidden="1">
      <c r="A171" s="8" t="s">
        <v>51</v>
      </c>
    </row>
    <row r="172" spans="1:18">
      <c r="A172" s="8">
        <v>9</v>
      </c>
      <c r="B172" s="36" t="s">
        <v>180</v>
      </c>
      <c r="C172" s="36"/>
      <c r="D172" s="37" t="s">
        <v>181</v>
      </c>
      <c r="E172" s="38"/>
      <c r="F172" s="38"/>
      <c r="G172" s="39" t="s">
        <v>166</v>
      </c>
      <c r="H172" s="40">
        <v>1</v>
      </c>
      <c r="I172" s="40"/>
      <c r="J172" s="41"/>
      <c r="K172" s="42">
        <f>IF(AND(H172= "",I172= ""), 0, ROUND(ROUND(J172, 2) * ROUND(IF(I172="",H172,I172),  0), 2))</f>
        <v/>
      </c>
      <c r="L172" s="8"/>
      <c r="N172" s="43">
        <v>0.2</v>
      </c>
      <c r="R172" s="8">
        <v>1353</v>
      </c>
    </row>
    <row r="173" spans="1:18" hidden="1">
      <c r="A173" s="8" t="s">
        <v>48</v>
      </c>
    </row>
    <row r="174" spans="1:18" hidden="1">
      <c r="A174" s="8" t="s">
        <v>51</v>
      </c>
    </row>
    <row r="175" spans="1:18">
      <c r="A175" s="8">
        <v>9</v>
      </c>
      <c r="B175" s="36" t="s">
        <v>182</v>
      </c>
      <c r="C175" s="36"/>
      <c r="D175" s="37" t="s">
        <v>183</v>
      </c>
      <c r="E175" s="38"/>
      <c r="F175" s="38"/>
      <c r="G175" s="39" t="s">
        <v>166</v>
      </c>
      <c r="H175" s="40">
        <v>1</v>
      </c>
      <c r="I175" s="40"/>
      <c r="J175" s="41"/>
      <c r="K175" s="42">
        <f>IF(AND(H175= "",I175= ""), 0, ROUND(ROUND(J175, 2) * ROUND(IF(I175="",H175,I175),  0), 2))</f>
        <v/>
      </c>
      <c r="L175" s="8"/>
      <c r="N175" s="43">
        <v>0.2</v>
      </c>
      <c r="R175" s="8">
        <v>1353</v>
      </c>
    </row>
    <row r="176" spans="1:18" hidden="1">
      <c r="A176" s="8" t="s">
        <v>51</v>
      </c>
    </row>
    <row r="177" spans="1:18">
      <c r="A177" s="8">
        <v>9</v>
      </c>
      <c r="B177" s="36" t="s">
        <v>184</v>
      </c>
      <c r="C177" s="36"/>
      <c r="D177" s="37" t="s">
        <v>185</v>
      </c>
      <c r="E177" s="38"/>
      <c r="F177" s="38"/>
      <c r="G177" s="39" t="s">
        <v>12</v>
      </c>
      <c r="H177" s="40">
        <v>1</v>
      </c>
      <c r="I177" s="40"/>
      <c r="J177" s="41"/>
      <c r="K177" s="42">
        <f>IF(AND(H177= "",I177= ""), 0, ROUND(ROUND(J177, 2) * ROUND(IF(I177="",H177,I177),  0), 2))</f>
        <v/>
      </c>
      <c r="L177" s="8"/>
      <c r="N177" s="43">
        <v>0.2</v>
      </c>
      <c r="R177" s="8">
        <v>1353</v>
      </c>
    </row>
    <row r="178" spans="1:18" hidden="1">
      <c r="A178" s="8" t="s">
        <v>51</v>
      </c>
    </row>
    <row r="179" spans="1:18">
      <c r="A179" s="8">
        <v>9</v>
      </c>
      <c r="B179" s="36" t="s">
        <v>186</v>
      </c>
      <c r="C179" s="36"/>
      <c r="D179" s="37" t="s">
        <v>187</v>
      </c>
      <c r="E179" s="38"/>
      <c r="F179" s="38"/>
      <c r="G179" s="39" t="s">
        <v>12</v>
      </c>
      <c r="H179" s="40">
        <v>1</v>
      </c>
      <c r="I179" s="40"/>
      <c r="J179" s="41"/>
      <c r="K179" s="42">
        <f>IF(AND(H179= "",I179= ""), 0, ROUND(ROUND(J179, 2) * ROUND(IF(I179="",H179,I179),  0), 2))</f>
        <v/>
      </c>
      <c r="L179" s="8"/>
      <c r="N179" s="43">
        <v>0.2</v>
      </c>
      <c r="R179" s="8">
        <v>1353</v>
      </c>
    </row>
    <row r="180" spans="1:18" hidden="1">
      <c r="A180" s="8" t="s">
        <v>51</v>
      </c>
    </row>
    <row r="181" spans="1:18">
      <c r="A181" s="8">
        <v>9</v>
      </c>
      <c r="B181" s="36" t="s">
        <v>188</v>
      </c>
      <c r="C181" s="36"/>
      <c r="D181" s="37" t="s">
        <v>189</v>
      </c>
      <c r="E181" s="38"/>
      <c r="F181" s="38"/>
      <c r="G181" s="39" t="s">
        <v>12</v>
      </c>
      <c r="H181" s="40">
        <v>1</v>
      </c>
      <c r="I181" s="40"/>
      <c r="J181" s="41"/>
      <c r="K181" s="42">
        <f>IF(AND(H181= "",I181= ""), 0, ROUND(ROUND(J181, 2) * ROUND(IF(I181="",H181,I181),  0), 2))</f>
        <v/>
      </c>
      <c r="L181" s="8"/>
      <c r="N181" s="43">
        <v>0.2</v>
      </c>
      <c r="R181" s="8">
        <v>1353</v>
      </c>
    </row>
    <row r="182" spans="1:18" hidden="1">
      <c r="A182" s="8" t="s">
        <v>51</v>
      </c>
    </row>
    <row r="183" spans="1:18" hidden="1">
      <c r="A183" s="8" t="s">
        <v>52</v>
      </c>
    </row>
    <row r="184" spans="1:18">
      <c r="A184" s="8">
        <v>4</v>
      </c>
      <c r="B184" s="31" t="s">
        <v>190</v>
      </c>
      <c r="C184" s="31"/>
      <c r="D184" s="34" t="s">
        <v>191</v>
      </c>
      <c r="E184" s="34"/>
      <c r="F184" s="34"/>
      <c r="G184" s="34"/>
      <c r="H184" s="34"/>
      <c r="I184" s="34"/>
      <c r="J184" s="34"/>
      <c r="K184" s="35"/>
      <c r="L184" s="8"/>
    </row>
    <row r="185" spans="1:18">
      <c r="A185" s="8">
        <v>9</v>
      </c>
      <c r="B185" s="36" t="s">
        <v>192</v>
      </c>
      <c r="C185" s="36"/>
      <c r="D185" s="37" t="s">
        <v>193</v>
      </c>
      <c r="E185" s="38"/>
      <c r="F185" s="38"/>
      <c r="G185" s="39" t="s">
        <v>47</v>
      </c>
      <c r="H185" s="40">
        <v>1</v>
      </c>
      <c r="I185" s="40"/>
      <c r="J185" s="41"/>
      <c r="K185" s="42">
        <f>IF(AND(H185= "",I185= ""), 0, ROUND(ROUND(J185, 2) * ROUND(IF(I185="",H185,I185),  0), 2))</f>
        <v/>
      </c>
      <c r="L185" s="8"/>
      <c r="N185" s="43">
        <v>0.2</v>
      </c>
      <c r="R185" s="8">
        <v>1353</v>
      </c>
    </row>
    <row r="186" spans="1:18" hidden="1">
      <c r="A186" s="8" t="s">
        <v>48</v>
      </c>
    </row>
    <row r="187" spans="1:18" hidden="1">
      <c r="A187" s="8" t="s">
        <v>51</v>
      </c>
    </row>
    <row r="188" spans="1:18" hidden="1">
      <c r="A188" s="8" t="s">
        <v>52</v>
      </c>
    </row>
    <row r="189" spans="1:18">
      <c r="A189" s="8">
        <v>4</v>
      </c>
      <c r="B189" s="31" t="s">
        <v>194</v>
      </c>
      <c r="C189" s="31"/>
      <c r="D189" s="34" t="s">
        <v>195</v>
      </c>
      <c r="E189" s="34"/>
      <c r="F189" s="34"/>
      <c r="G189" s="34"/>
      <c r="H189" s="34"/>
      <c r="I189" s="34"/>
      <c r="J189" s="34"/>
      <c r="K189" s="35"/>
      <c r="L189" s="8"/>
    </row>
    <row r="190" spans="1:18">
      <c r="A190" s="8">
        <v>9</v>
      </c>
      <c r="B190" s="36" t="s">
        <v>196</v>
      </c>
      <c r="C190" s="36"/>
      <c r="D190" s="37" t="s">
        <v>197</v>
      </c>
      <c r="E190" s="38"/>
      <c r="F190" s="38"/>
      <c r="G190" s="39" t="s">
        <v>47</v>
      </c>
      <c r="H190" s="40">
        <v>1</v>
      </c>
      <c r="I190" s="40"/>
      <c r="J190" s="41"/>
      <c r="K190" s="42">
        <f>IF(AND(H190= "",I190= ""), 0, ROUND(ROUND(J190, 2) * ROUND(IF(I190="",H190,I190),  0), 2))</f>
        <v/>
      </c>
      <c r="L190" s="8"/>
      <c r="N190" s="43">
        <v>0.2</v>
      </c>
      <c r="R190" s="8">
        <v>1353</v>
      </c>
    </row>
    <row r="191" spans="1:18" hidden="1">
      <c r="A191" s="8" t="s">
        <v>48</v>
      </c>
    </row>
    <row r="192" spans="1:18" hidden="1">
      <c r="A192" s="8" t="s">
        <v>51</v>
      </c>
    </row>
    <row r="193" spans="1:11" hidden="1">
      <c r="A193" s="8" t="s">
        <v>52</v>
      </c>
    </row>
    <row r="194" spans="1:11">
      <c r="A194" s="8" t="s">
        <v>198</v>
      </c>
      <c r="B194" s="38"/>
      <c r="C194" s="38"/>
      <c r="K194" s="38"/>
    </row>
    <row r="195" spans="1:11">
      <c r="B195" s="38"/>
      <c r="C195" s="38"/>
      <c r="D195" s="49" t="s">
        <v>42</v>
      </c>
      <c r="E195" s="50"/>
      <c r="F195" s="50"/>
      <c r="G195" s="51"/>
      <c r="H195" s="51"/>
      <c r="I195" s="51"/>
      <c r="J195" s="51"/>
      <c r="K195" s="52"/>
    </row>
    <row r="196" spans="1:11">
      <c r="B196" s="38"/>
      <c r="C196" s="38"/>
      <c r="D196" s="53"/>
      <c r="E196" s="8"/>
      <c r="F196" s="8"/>
      <c r="G196" s="8"/>
      <c r="H196" s="8"/>
      <c r="I196" s="8"/>
      <c r="J196" s="8"/>
      <c r="K196" s="9"/>
    </row>
    <row r="197" spans="1:11">
      <c r="B197" s="38"/>
      <c r="C197" s="38"/>
      <c r="D197" s="54" t="s">
        <v>199</v>
      </c>
      <c r="E197" s="55"/>
      <c r="F197" s="55"/>
      <c r="G197" s="56">
        <f>SUMIF(L13:L194, IF(L12="","",L12), K13:K194)</f>
        <v/>
      </c>
      <c r="H197" s="56"/>
      <c r="I197" s="56"/>
      <c r="J197" s="56"/>
      <c r="K197" s="57"/>
    </row>
    <row r="198" spans="1:11">
      <c r="B198" s="38"/>
      <c r="C198" s="38"/>
      <c r="D198" s="54" t="s">
        <v>200</v>
      </c>
      <c r="E198" s="55"/>
      <c r="F198" s="55"/>
      <c r="G198" s="56">
        <f>ROUND(SUMIF(L13:L194, IF(L12="","",L12), K13:K194) * 0.2, 2)</f>
        <v/>
      </c>
      <c r="H198" s="56"/>
      <c r="I198" s="56"/>
      <c r="J198" s="56"/>
      <c r="K198" s="57"/>
    </row>
    <row r="199" spans="1:11">
      <c r="B199" s="38"/>
      <c r="C199" s="38"/>
      <c r="D199" s="58" t="s">
        <v>201</v>
      </c>
      <c r="E199" s="59"/>
      <c r="F199" s="59"/>
      <c r="G199" s="60">
        <f>SUM(G197:G198)</f>
        <v/>
      </c>
      <c r="H199" s="60"/>
      <c r="I199" s="60"/>
      <c r="J199" s="60"/>
      <c r="K199" s="61"/>
    </row>
    <row r="200" spans="1:11" ht="31.5" customHeight="1">
      <c r="B200" s="4"/>
      <c r="C200" s="4"/>
      <c r="D200" s="62" t="s">
        <v>202</v>
      </c>
      <c r="E200" s="62"/>
      <c r="F200" s="62"/>
      <c r="G200" s="62"/>
      <c r="H200" s="62"/>
      <c r="I200" s="62"/>
      <c r="J200" s="62"/>
      <c r="K200" s="62"/>
    </row>
    <row r="202" spans="1:11">
      <c r="D202" s="63" t="s">
        <v>203</v>
      </c>
      <c r="E202" s="63"/>
      <c r="F202" s="63"/>
      <c r="G202" s="63"/>
      <c r="H202" s="63"/>
      <c r="I202" s="63"/>
      <c r="J202" s="63"/>
      <c r="K202" s="63"/>
    </row>
    <row r="203" spans="1:11">
      <c r="D203" s="64" t="s">
        <v>204</v>
      </c>
      <c r="E203" s="65"/>
      <c r="F203" s="65"/>
      <c r="G203" s="66">
        <f>SUMIF(L14:L190, "", K14:K190)</f>
        <v/>
      </c>
      <c r="H203" s="66"/>
      <c r="I203" s="66"/>
      <c r="J203" s="66"/>
      <c r="K203" s="66"/>
    </row>
    <row r="204" spans="1:11">
      <c r="D204" s="67" t="s">
        <v>205</v>
      </c>
      <c r="E204" s="68"/>
      <c r="F204" s="68"/>
      <c r="G204" s="69">
        <f>SUMIF(L14:L14, "", K14:K14)</f>
        <v/>
      </c>
      <c r="H204" s="70"/>
      <c r="I204" s="70"/>
      <c r="J204" s="70"/>
      <c r="K204" s="70"/>
    </row>
    <row r="205" spans="1:11">
      <c r="D205" s="67" t="s">
        <v>206</v>
      </c>
      <c r="E205" s="68"/>
      <c r="F205" s="68"/>
      <c r="G205" s="69">
        <f>SUMIF(L23:L149, "", K23:K149)</f>
        <v/>
      </c>
      <c r="H205" s="70"/>
      <c r="I205" s="70"/>
      <c r="J205" s="70"/>
      <c r="K205" s="70"/>
    </row>
    <row r="206" spans="1:11">
      <c r="D206" s="67" t="s">
        <v>207</v>
      </c>
      <c r="E206" s="68"/>
      <c r="F206" s="68"/>
      <c r="G206" s="69">
        <f>SUMIF(L155:L155, "", K155:K155)</f>
        <v/>
      </c>
      <c r="H206" s="70"/>
      <c r="I206" s="70"/>
      <c r="J206" s="70"/>
      <c r="K206" s="70"/>
    </row>
    <row r="207" spans="1:11">
      <c r="D207" s="67" t="s">
        <v>208</v>
      </c>
      <c r="E207" s="68"/>
      <c r="F207" s="68"/>
      <c r="G207" s="69">
        <f>SUMIF(L160:L160, "", K160:K160)</f>
        <v/>
      </c>
      <c r="H207" s="70"/>
      <c r="I207" s="70"/>
      <c r="J207" s="70"/>
      <c r="K207" s="70"/>
    </row>
    <row r="208" spans="1:11">
      <c r="D208" s="67" t="s">
        <v>209</v>
      </c>
      <c r="E208" s="68"/>
      <c r="F208" s="68"/>
      <c r="G208" s="69">
        <f>SUMIF(L167:L181, "", K167:K181)</f>
        <v/>
      </c>
      <c r="H208" s="70"/>
      <c r="I208" s="70"/>
      <c r="J208" s="70"/>
      <c r="K208" s="70"/>
    </row>
    <row r="209" spans="1:11">
      <c r="D209" s="67" t="s">
        <v>210</v>
      </c>
      <c r="E209" s="68"/>
      <c r="F209" s="68"/>
      <c r="G209" s="69">
        <f>SUMIF(L185:L185, "", K185:K185)</f>
        <v/>
      </c>
      <c r="H209" s="70"/>
      <c r="I209" s="70"/>
      <c r="J209" s="70"/>
      <c r="K209" s="70"/>
    </row>
    <row r="210" spans="1:11">
      <c r="D210" s="67" t="s">
        <v>211</v>
      </c>
      <c r="E210" s="68"/>
      <c r="F210" s="68"/>
      <c r="G210" s="69">
        <f>SUMIF(L190:L190, "", K190:K190)</f>
        <v/>
      </c>
      <c r="H210" s="70"/>
      <c r="I210" s="70"/>
      <c r="J210" s="70"/>
      <c r="K210" s="70"/>
    </row>
    <row r="211" spans="1:11">
      <c r="D211" s="71" t="s">
        <v>212</v>
      </c>
      <c r="E211" s="72"/>
      <c r="F211" s="72"/>
      <c r="G211" s="73"/>
      <c r="H211" s="73"/>
      <c r="I211" s="73"/>
      <c r="J211" s="73"/>
      <c r="K211" s="74"/>
    </row>
    <row r="212" spans="1:11">
      <c r="D212" s="75"/>
      <c r="E212" s="4"/>
      <c r="F212" s="4"/>
      <c r="G212" s="4"/>
      <c r="H212" s="4"/>
      <c r="I212" s="4"/>
      <c r="J212" s="4"/>
      <c r="K212" s="76"/>
    </row>
    <row r="213" spans="1:11">
      <c r="A213" s="77"/>
      <c r="D213" s="78" t="s">
        <v>199</v>
      </c>
      <c r="E213" s="8"/>
      <c r="F213" s="8"/>
      <c r="G213" s="79">
        <f>SUMIF(L5:L200, IF(L4="","",L4), K5:K200)</f>
        <v/>
      </c>
      <c r="H213" s="80"/>
      <c r="I213" s="80"/>
      <c r="J213" s="80"/>
      <c r="K213" s="81"/>
    </row>
    <row r="214" spans="1:11">
      <c r="A214" s="77"/>
      <c r="D214" s="78" t="s">
        <v>200</v>
      </c>
      <c r="E214" s="8"/>
      <c r="F214" s="8"/>
      <c r="G214" s="79">
        <f>ROUND(SUMIF(L5:L200, IF(L4="","",L4), K5:K200) * 0.2, 2)</f>
        <v/>
      </c>
      <c r="H214" s="80"/>
      <c r="I214" s="80"/>
      <c r="J214" s="80"/>
      <c r="K214" s="81"/>
    </row>
    <row r="215" spans="1:11">
      <c r="D215" s="82" t="s">
        <v>201</v>
      </c>
      <c r="E215" s="83"/>
      <c r="F215" s="83"/>
      <c r="G215" s="84">
        <f>SUM(G213:G214)</f>
        <v/>
      </c>
      <c r="H215" s="85"/>
      <c r="I215" s="85"/>
      <c r="J215" s="85"/>
      <c r="K215" s="86"/>
    </row>
    <row r="216" spans="1:11">
      <c r="D216" s="68"/>
      <c r="E216" s="8"/>
      <c r="F216" s="8"/>
      <c r="G216" s="8"/>
      <c r="H216" s="8"/>
      <c r="I216" s="8"/>
      <c r="J216" s="8"/>
      <c r="K216" s="8"/>
    </row>
    <row r="217" spans="1:11">
      <c r="D217" s="87" t="s">
        <v>213</v>
      </c>
      <c r="E217" s="87"/>
      <c r="F217" s="87"/>
      <c r="G217" s="87"/>
      <c r="H217" s="87"/>
      <c r="I217" s="87"/>
      <c r="J217" s="87"/>
      <c r="K217" s="87"/>
    </row>
    <row r="218" spans="1:11">
      <c r="D218" s="88">
        <f>IF('Paramètres'!AA2&lt;&gt;"",'Paramètres'!AA2,"")</f>
        <v/>
      </c>
      <c r="E218" s="88"/>
      <c r="F218" s="88"/>
      <c r="G218" s="88"/>
      <c r="H218" s="88"/>
      <c r="I218" s="88"/>
      <c r="J218" s="88"/>
      <c r="K218" s="88"/>
    </row>
    <row r="219" spans="1:11">
      <c r="D219" s="88"/>
      <c r="E219" s="88"/>
      <c r="F219" s="88"/>
      <c r="G219" s="88"/>
      <c r="H219" s="88"/>
      <c r="I219" s="88"/>
      <c r="J219" s="88"/>
      <c r="K219" s="88"/>
    </row>
    <row r="220" spans="1:11" ht="56.7" customHeight="1">
      <c r="G220" s="89" t="s">
        <v>214</v>
      </c>
      <c r="H220" s="89"/>
      <c r="I220" s="89"/>
      <c r="J220" s="89"/>
      <c r="K220" s="89"/>
    </row>
    <row r="222" spans="1:11" ht="85.05" customHeight="1">
      <c r="D222" s="90" t="s">
        <v>215</v>
      </c>
      <c r="E222" s="90"/>
      <c r="G222" s="90" t="s">
        <v>216</v>
      </c>
      <c r="H222" s="90"/>
      <c r="I222" s="90"/>
      <c r="J222" s="90"/>
      <c r="K222" s="90"/>
    </row>
    <row r="223" spans="1:11">
      <c r="D223" s="91" t="s">
        <v>217</v>
      </c>
      <c r="E223" s="91"/>
      <c r="F223" s="91"/>
      <c r="G223" s="91"/>
      <c r="H223" s="91"/>
      <c r="I223" s="91"/>
      <c r="J223" s="91"/>
      <c r="K223" s="91"/>
    </row>
  </sheetData>
  <sheetProtection password="E95E" sheet="1" objects="1" selectLockedCells="1"/>
  <mergeCells count="136">
    <mergeCell ref="D3:F3"/>
    <mergeCell ref="D4:F4"/>
    <mergeCell ref="D12:F12"/>
    <mergeCell ref="D13:F13"/>
    <mergeCell ref="D14:F14"/>
    <mergeCell ref="D16:J16"/>
    <mergeCell ref="D19:F19"/>
    <mergeCell ref="D21:F21"/>
    <mergeCell ref="D22:F22"/>
    <mergeCell ref="D23:F23"/>
    <mergeCell ref="D25:F25"/>
    <mergeCell ref="D29:F29"/>
    <mergeCell ref="D30:F30"/>
    <mergeCell ref="D31:F31"/>
    <mergeCell ref="D33:F33"/>
    <mergeCell ref="D35:F35"/>
    <mergeCell ref="D37:F37"/>
    <mergeCell ref="D39:F39"/>
    <mergeCell ref="D41:F41"/>
    <mergeCell ref="D43:F43"/>
    <mergeCell ref="D45:F45"/>
    <mergeCell ref="D48:F48"/>
    <mergeCell ref="D49:F49"/>
    <mergeCell ref="D51:F51"/>
    <mergeCell ref="D53:F53"/>
    <mergeCell ref="D55:F55"/>
    <mergeCell ref="D58:F58"/>
    <mergeCell ref="D59:F59"/>
    <mergeCell ref="D62:F62"/>
    <mergeCell ref="D63:F63"/>
    <mergeCell ref="D65:F65"/>
    <mergeCell ref="D68:F68"/>
    <mergeCell ref="D69:F69"/>
    <mergeCell ref="D71:F71"/>
    <mergeCell ref="D74:F74"/>
    <mergeCell ref="D75:F75"/>
    <mergeCell ref="D77:F77"/>
    <mergeCell ref="D79:F79"/>
    <mergeCell ref="D81:F81"/>
    <mergeCell ref="D83:F83"/>
    <mergeCell ref="D86:F86"/>
    <mergeCell ref="D87:F87"/>
    <mergeCell ref="D89:F89"/>
    <mergeCell ref="D91:F91"/>
    <mergeCell ref="D93:F93"/>
    <mergeCell ref="D96:F96"/>
    <mergeCell ref="D97:F97"/>
    <mergeCell ref="D101:F101"/>
    <mergeCell ref="D102:F102"/>
    <mergeCell ref="D103:F103"/>
    <mergeCell ref="D105:F105"/>
    <mergeCell ref="D107:F107"/>
    <mergeCell ref="D109:F109"/>
    <mergeCell ref="D112:F112"/>
    <mergeCell ref="D113:F113"/>
    <mergeCell ref="D115:F115"/>
    <mergeCell ref="D118:F118"/>
    <mergeCell ref="D119:F119"/>
    <mergeCell ref="D122:F122"/>
    <mergeCell ref="D123:F123"/>
    <mergeCell ref="D126:F126"/>
    <mergeCell ref="D127:F127"/>
    <mergeCell ref="D129:F129"/>
    <mergeCell ref="D132:F132"/>
    <mergeCell ref="D133:F133"/>
    <mergeCell ref="D135:F135"/>
    <mergeCell ref="D137:F137"/>
    <mergeCell ref="D139:F139"/>
    <mergeCell ref="D143:F143"/>
    <mergeCell ref="D144:F144"/>
    <mergeCell ref="D145:J145"/>
    <mergeCell ref="D147:F147"/>
    <mergeCell ref="D149:F149"/>
    <mergeCell ref="D154:F154"/>
    <mergeCell ref="D155:F155"/>
    <mergeCell ref="D159:F159"/>
    <mergeCell ref="D160:F160"/>
    <mergeCell ref="D162:J162"/>
    <mergeCell ref="D165:F165"/>
    <mergeCell ref="D166:J166"/>
    <mergeCell ref="D167:F167"/>
    <mergeCell ref="D170:F170"/>
    <mergeCell ref="D172:F172"/>
    <mergeCell ref="D175:F175"/>
    <mergeCell ref="D177:F177"/>
    <mergeCell ref="D179:F179"/>
    <mergeCell ref="D181:F181"/>
    <mergeCell ref="D184:F184"/>
    <mergeCell ref="D185:F185"/>
    <mergeCell ref="D189:F189"/>
    <mergeCell ref="D190:F190"/>
    <mergeCell ref="D194:F194"/>
    <mergeCell ref="G195:K195"/>
    <mergeCell ref="D195:F195"/>
    <mergeCell ref="G196:K196"/>
    <mergeCell ref="D196:F196"/>
    <mergeCell ref="G197:K197"/>
    <mergeCell ref="D197:F197"/>
    <mergeCell ref="G198:K198"/>
    <mergeCell ref="D198:F198"/>
    <mergeCell ref="G199:K199"/>
    <mergeCell ref="D199:F199"/>
    <mergeCell ref="D200:K200"/>
    <mergeCell ref="D202:K202"/>
    <mergeCell ref="G203:K203"/>
    <mergeCell ref="D203:F203"/>
    <mergeCell ref="G204:K204"/>
    <mergeCell ref="D204:F204"/>
    <mergeCell ref="G205:K205"/>
    <mergeCell ref="D205:F205"/>
    <mergeCell ref="G206:K206"/>
    <mergeCell ref="D206:F206"/>
    <mergeCell ref="G207:K207"/>
    <mergeCell ref="D207:F207"/>
    <mergeCell ref="G208:K208"/>
    <mergeCell ref="D208:F208"/>
    <mergeCell ref="G209:K209"/>
    <mergeCell ref="D209:F209"/>
    <mergeCell ref="G210:K210"/>
    <mergeCell ref="D210:F210"/>
    <mergeCell ref="D211:F211"/>
    <mergeCell ref="D212:K212"/>
    <mergeCell ref="D213:F213"/>
    <mergeCell ref="G213:K213"/>
    <mergeCell ref="D214:F214"/>
    <mergeCell ref="G214:K214"/>
    <mergeCell ref="D215:F215"/>
    <mergeCell ref="G215:K215"/>
    <mergeCell ref="D216:K216"/>
    <mergeCell ref="D217:K217"/>
    <mergeCell ref="D218:K218"/>
    <mergeCell ref="D219:K219"/>
    <mergeCell ref="G220:K220"/>
    <mergeCell ref="D222:E222"/>
    <mergeCell ref="G222:K222"/>
    <mergeCell ref="D223:K22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&amp;L24-267 - Rénovation d'une maison d'habitation
65 Rue de Saint Brieuc - 35042 RENNES CEDEX&amp;RDPGF - Lot n°5 ELECTRICITE VMC 
PRO - Edition du 12/02/2025</oddHeader>
    <oddFooter>&amp;CEdition du 12/02/2025&amp;RPage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5" t="s">
        <v>218</v>
      </c>
      <c r="AA1" s="8">
        <f>IF('DPGF'!G215&lt;&gt;"",'DPGF'!G215,"0")</f>
        <v/>
      </c>
    </row>
    <row r="2" spans="1:27" ht="12.75" customHeight="1">
      <c r="AA2" s="8">
        <f>UPPER(MID(AA98,1,1))&amp;MID(AA98,2,168)</f>
        <v/>
      </c>
    </row>
    <row r="3" spans="1:27" ht="25.5" customHeight="1">
      <c r="A3" s="92" t="s">
        <v>219</v>
      </c>
      <c r="B3" s="89" t="s">
        <v>220</v>
      </c>
      <c r="C3" s="93" t="s">
        <v>245</v>
      </c>
      <c r="D3" s="93"/>
      <c r="E3" s="93"/>
      <c r="F3" s="93"/>
      <c r="G3" s="93"/>
      <c r="H3" s="93"/>
      <c r="I3" s="93"/>
      <c r="J3" s="93"/>
      <c r="AA3" s="8">
        <f>INT(AA1/1000000)</f>
        <v/>
      </c>
    </row>
    <row r="4" spans="1:27" ht="12.75" customHeight="1">
      <c r="AA4" s="8">
        <f>INT((AA1-AA3*1000000)/1000)</f>
        <v/>
      </c>
    </row>
    <row r="5" spans="1:27" ht="25.5" customHeight="1">
      <c r="A5" s="92" t="s">
        <v>221</v>
      </c>
      <c r="B5" s="89" t="s">
        <v>222</v>
      </c>
      <c r="C5" s="93" t="s">
        <v>246</v>
      </c>
      <c r="D5" s="93"/>
      <c r="E5" s="93"/>
      <c r="F5" s="93"/>
      <c r="G5" s="93"/>
      <c r="H5" s="93"/>
      <c r="I5" s="93"/>
      <c r="J5" s="93"/>
      <c r="AA5" s="8">
        <f>INT(AA1-AA3*1000000-AA4*1000)</f>
        <v/>
      </c>
    </row>
    <row r="6" spans="1:27" ht="12.75" customHeight="1">
      <c r="AA6" s="8">
        <f>ROUND(AA1-AA3*1000000-AA4*1000-AA5,2)*100</f>
        <v/>
      </c>
    </row>
    <row r="7" spans="1:27" ht="12.75" customHeight="1">
      <c r="A7" s="92" t="s">
        <v>231</v>
      </c>
      <c r="B7" s="89" t="s">
        <v>232</v>
      </c>
      <c r="C7" s="93" t="s">
        <v>247</v>
      </c>
      <c r="AA7" s="8">
        <f>AA3-AA12*100</f>
        <v/>
      </c>
    </row>
    <row r="8" spans="1:27" ht="12.75" customHeight="1">
      <c r="AA8" s="8">
        <f>0</f>
        <v/>
      </c>
    </row>
    <row r="9" spans="1:27" ht="12.75" customHeight="1">
      <c r="A9" s="92" t="s">
        <v>233</v>
      </c>
      <c r="B9" s="89" t="s">
        <v>234</v>
      </c>
      <c r="C9" s="93" t="s">
        <v>38</v>
      </c>
      <c r="AA9" s="8">
        <f>AA4-AA15*100</f>
        <v/>
      </c>
    </row>
    <row r="10" spans="1:27" ht="12.75" customHeight="1">
      <c r="AA10" s="8">
        <f>ROUND(AA5-AA18*100,0)</f>
        <v/>
      </c>
    </row>
    <row r="11" spans="1:27" ht="25.5" customHeight="1">
      <c r="A11" s="92" t="s">
        <v>223</v>
      </c>
      <c r="B11" s="89" t="s">
        <v>224</v>
      </c>
      <c r="C11" s="93" t="s">
        <v>39</v>
      </c>
      <c r="D11" s="93"/>
      <c r="E11" s="93"/>
      <c r="F11" s="93"/>
      <c r="G11" s="93"/>
      <c r="H11" s="93"/>
      <c r="I11" s="93"/>
      <c r="J11" s="93"/>
      <c r="AA11" s="8">
        <f>AA6</f>
        <v/>
      </c>
    </row>
    <row r="12" spans="1:27" ht="12.75" customHeight="1">
      <c r="AA12" s="8">
        <f>INT(AA3/100)</f>
        <v/>
      </c>
    </row>
    <row r="13" spans="1:27" ht="12.75" customHeight="1">
      <c r="A13" s="92" t="s">
        <v>235</v>
      </c>
      <c r="B13" s="89" t="s">
        <v>236</v>
      </c>
      <c r="C13" s="93" t="s">
        <v>248</v>
      </c>
      <c r="AA13" s="8">
        <f>INT((AA3-AA12*100)/10)</f>
        <v/>
      </c>
    </row>
    <row r="14" spans="1:27" ht="12.75" customHeight="1">
      <c r="AA14" s="8">
        <f>AA3-AA12*100-AA13*10</f>
        <v/>
      </c>
    </row>
    <row r="15" spans="1:27" ht="12.75" customHeight="1">
      <c r="A15" s="92" t="s">
        <v>237</v>
      </c>
      <c r="B15" s="89" t="s">
        <v>238</v>
      </c>
      <c r="C15" s="93" t="s">
        <v>249</v>
      </c>
      <c r="AA15" s="8">
        <f>INT(AA4/100)</f>
        <v/>
      </c>
    </row>
    <row r="16" spans="1:27" ht="12.75" customHeight="1">
      <c r="AA16" s="8">
        <f>INT((AA4-AA15*100)/10)</f>
        <v/>
      </c>
    </row>
    <row r="17" spans="1:27" ht="12.75" customHeight="1">
      <c r="A17" s="92" t="s">
        <v>239</v>
      </c>
      <c r="B17" s="89" t="s">
        <v>240</v>
      </c>
      <c r="C17" s="93"/>
      <c r="AA17" s="8">
        <f>AA4-AA15*100-AA16*10</f>
        <v/>
      </c>
    </row>
    <row r="18" spans="1:27" ht="12.75" customHeight="1">
      <c r="AA18" s="8">
        <f>INT(AA5/100)</f>
        <v/>
      </c>
    </row>
    <row r="19" spans="1:27" ht="12.75" customHeight="1">
      <c r="C19" s="94">
        <v>0.2</v>
      </c>
      <c r="E19" s="95" t="s">
        <v>241</v>
      </c>
      <c r="AA19" s="8">
        <f>INT((AA5-AA18*100)/10)</f>
        <v/>
      </c>
    </row>
    <row r="20" spans="1:27" ht="12.75" customHeight="1">
      <c r="C20" s="96">
        <v>0.055</v>
      </c>
      <c r="E20" s="95" t="s">
        <v>242</v>
      </c>
      <c r="AA20" s="8">
        <f>AA5-AA18*100-AA19*10</f>
        <v/>
      </c>
    </row>
    <row r="21" spans="1:27" ht="12.75" customHeight="1">
      <c r="C21" s="96">
        <v>0</v>
      </c>
      <c r="E21" s="95" t="s">
        <v>243</v>
      </c>
      <c r="AA21" s="8">
        <f>INT(AA6/10)</f>
        <v/>
      </c>
    </row>
    <row r="22" spans="1:27" ht="12.75" customHeight="1">
      <c r="C22" s="97">
        <v>0</v>
      </c>
      <c r="E22" s="95" t="s">
        <v>244</v>
      </c>
      <c r="AA22" s="8">
        <f>ROUND(AA6-AA21*10,0)</f>
        <v/>
      </c>
    </row>
    <row r="23" spans="1:27" ht="12.75" customHeight="1">
      <c r="AA23" s="8">
        <f>IF(AA12=0,"",IF(AA12=1,"",IF(AA12=2,"deux ",IF(AA12=3,"trois ",IF(AA12=4,"quatre ",IF(AA12=5,"cinq ",AA42))))))</f>
        <v/>
      </c>
    </row>
    <row r="24" spans="1:27" ht="12.75" customHeight="1">
      <c r="A24" s="92" t="s">
        <v>225</v>
      </c>
      <c r="B24" s="89" t="s">
        <v>226</v>
      </c>
      <c r="C24" s="93" t="s">
        <v>250</v>
      </c>
      <c r="D24" s="93"/>
      <c r="E24" s="93"/>
      <c r="F24" s="93"/>
      <c r="G24" s="93"/>
      <c r="H24" s="93"/>
      <c r="I24" s="93"/>
      <c r="J24" s="93"/>
      <c r="AA24" s="8">
        <f>IF(AA12=0,"",IF(AA12&lt;2,"cent ",AA43))</f>
        <v/>
      </c>
    </row>
    <row r="25" spans="1:27" ht="12.75" customHeight="1">
      <c r="AA25" s="8">
        <f>IF(AA13=1,AA44,IF(AA13=7,AA64,IF(AA13=9,AA80,AA89)))</f>
        <v/>
      </c>
    </row>
    <row r="26" spans="1:27" ht="12.75" customHeight="1">
      <c r="A26" s="92" t="s">
        <v>227</v>
      </c>
      <c r="B26" s="89" t="s">
        <v>228</v>
      </c>
      <c r="C26" s="93" t="s">
        <v>251</v>
      </c>
      <c r="D26" s="93"/>
      <c r="E26" s="93"/>
      <c r="F26" s="93"/>
      <c r="G26" s="93"/>
      <c r="H26" s="93"/>
      <c r="I26" s="93"/>
      <c r="J26" s="93"/>
      <c r="AA26" s="8">
        <f>IF(AA7=11,"",IF(AA7=12,"",IF(AA7=13,"",IF(AA7=14,"",IF(AA7=15,"",IF(AA7=16,"",AA45))))))</f>
        <v/>
      </c>
    </row>
    <row r="27" spans="1:27" ht="12.75" customHeight="1">
      <c r="AA27" s="8">
        <f>IF(AA3=0,"",IF(AA3&lt;2,"million ","millions "))</f>
        <v/>
      </c>
    </row>
    <row r="28" spans="1:27" ht="12.75" customHeight="1">
      <c r="A28" s="92" t="s">
        <v>229</v>
      </c>
      <c r="B28" s="89" t="s">
        <v>230</v>
      </c>
      <c r="C28" s="93"/>
      <c r="D28" s="93"/>
      <c r="E28" s="93"/>
      <c r="F28" s="93"/>
      <c r="G28" s="93"/>
      <c r="H28" s="93"/>
      <c r="I28" s="93"/>
      <c r="J28" s="93"/>
      <c r="AA28" s="8">
        <f>IF(AA8=1,"",IF(AA15=0,"",IF(AA15=1,"",IF(AA15=2,"deux ",IF(AA15=3,"trois ",IF(AA15=4,"quatre ",IF(AA15=5,"cinq ",AA46)))))))</f>
        <v/>
      </c>
    </row>
    <row r="29" spans="1:27" ht="12.75" customHeight="1">
      <c r="AA29" s="8">
        <f>IF(AA15=0,"",IF(AA15&lt;2,"cent ",AA47))</f>
        <v/>
      </c>
    </row>
    <row r="30" spans="1:27" ht="12.75" customHeight="1">
      <c r="AA30" s="8">
        <f>IF(AA16=1,AA48,IF(AA16=7,AA66,IF(AA16=9,AA81,AA90)))</f>
        <v/>
      </c>
    </row>
    <row r="31" spans="1:27" ht="12.75" customHeight="1">
      <c r="AA31" s="8">
        <f>IF(AA4=1,"",AA49)</f>
        <v/>
      </c>
    </row>
    <row r="32" spans="1:27" ht="12.75" customHeight="1">
      <c r="AA32" s="8">
        <f>IF(AA4&gt;0,"mille ","")</f>
        <v/>
      </c>
    </row>
    <row r="33" spans="27:27" ht="12.75" customHeight="1">
      <c r="AA33" s="8">
        <f>IF(INT(AA1)=0,"zéro ",IF(AA18=0,"",IF(AA18=1,"",IF(AA18=2,"deux ",IF(AA18=3,"trois ",IF(AA18=4,"quatre ",IF(AA18=5,"cinq ",AA50)))))))</f>
        <v/>
      </c>
    </row>
    <row r="34" spans="27:27" ht="12.75" customHeight="1">
      <c r="AA34" s="8">
        <f>IF(AA18=0,"",IF(AA18&lt;2,"cent ",AA51))</f>
        <v/>
      </c>
    </row>
    <row r="35" spans="27:27" ht="12.75" customHeight="1">
      <c r="AA35" s="8">
        <f>IF(AA19=1,AA52,IF(AA19=7,AA68,IF(AA19=9,AA83,AA91)))</f>
        <v/>
      </c>
    </row>
    <row r="36" spans="27:27" ht="12.75" customHeight="1">
      <c r="AA36" s="8">
        <f>IF(AA10=11,"",IF(AA10=12,"",IF(AA10=13,"",IF(AA10=14,"",IF(AA10=15,"",IF(AA10=16,"",AA53))))))</f>
        <v/>
      </c>
    </row>
    <row r="37" spans="27:27" ht="12.75" customHeight="1">
      <c r="AA37" s="8">
        <f>IF(INT(AA1&lt;2),"euro ","euros ")</f>
        <v/>
      </c>
    </row>
    <row r="38" spans="27:27" ht="12.75" customHeight="1">
      <c r="AA38" s="8">
        <f>IF(AA6&gt;0,"et ","")</f>
        <v/>
      </c>
    </row>
    <row r="39" spans="27:27" ht="12.75" customHeight="1">
      <c r="AA39" s="8">
        <f>IF(AA21=1,AA54,IF(AA21=7,AA70,IF(AA21=9,AA84,AA92)))</f>
        <v/>
      </c>
    </row>
    <row r="40" spans="27:27" ht="12.75" customHeight="1">
      <c r="AA40" s="8">
        <f>IF(AA11=11,"",IF(AA11=12,"",IF(AA11=13,"",IF(AA11=14,"",IF(AA11=15,"",IF(AA11=16,"",AA55))))))</f>
        <v/>
      </c>
    </row>
    <row r="41" spans="27:27" ht="12.75" customHeight="1">
      <c r="AA41" s="8">
        <f>IF(AA6=0,"",IF(AA6&lt;2,"centime","centimes"))</f>
        <v/>
      </c>
    </row>
    <row r="42" spans="27:27" ht="12.75" customHeight="1">
      <c r="AA42" s="8">
        <f>IF(AA3=0," ",IF(AA12=6,"six ",IF(AA12=7,"sept ",IF(AA12=8,"huit ",IF(AA12=9,"neuf ",)))))</f>
        <v/>
      </c>
    </row>
    <row r="43" spans="27:27" ht="12.75" customHeight="1">
      <c r="AA43" s="8">
        <f>IF(AA7&gt;0,"cent ", "cents ")</f>
        <v/>
      </c>
    </row>
    <row r="44" spans="27:27" ht="12.75" customHeight="1">
      <c r="AA44" s="8">
        <f>IF(AA7=10,"dix ",IF(AA7=11,"onze ",IF(AA7=12,"douze ",IF(AA7=13,"treize ",IF(AA7=14,"quatorze ",IF(AA7=15,"quinze ",AA56))))))</f>
        <v/>
      </c>
    </row>
    <row r="45" spans="27:27" ht="12.75" customHeight="1">
      <c r="AA45" s="8">
        <f>IF(AA7=17,"",IF(AA7=18,"",IF(AA7=19,"",AA57)))</f>
        <v/>
      </c>
    </row>
    <row r="46" spans="27:27" ht="12.75" customHeight="1">
      <c r="AA46" s="8">
        <f>IF(AA15=6,"six ",IF(AA15=7,"sept ",IF(AA15=8,"huit ",IF(AA15=9,"neuf ",))))</f>
        <v/>
      </c>
    </row>
    <row r="47" spans="27:27" ht="12.75" customHeight="1">
      <c r="AA47" s="8">
        <f>IF(AA9&gt;0,"cent ", "cents ")</f>
        <v/>
      </c>
    </row>
    <row r="48" spans="27:27" ht="12.75" customHeight="1">
      <c r="AA48" s="8">
        <f>IF(AA9=10,"dix ",IF(AA9=11,"onze ",IF(AA9=12,"douze ",IF(AA9=13,"treize ",IF(AA9=14,"quatorze ",IF(AA9=15,"quinze ",AA58))))))</f>
        <v/>
      </c>
    </row>
    <row r="49" spans="27:27" ht="12.75" customHeight="1">
      <c r="AA49" s="8">
        <f>IF(AA9=11,"",IF(AA9=12,"",IF(AA9=13,"",IF(AA9=14,"",IF(AA9=15,"",IF(AA9=16,"",AA59))))))</f>
        <v/>
      </c>
    </row>
    <row r="50" spans="27:27" ht="12.75" customHeight="1">
      <c r="AA50" s="8">
        <f>IF(AA18=6,"six ",IF(AA18=7,"sept ",IF(AA18=8,"huit ",IF(AA18=9,"neuf ",))))</f>
        <v/>
      </c>
    </row>
    <row r="51" spans="27:27" ht="12.75" customHeight="1">
      <c r="AA51" s="8">
        <f>IF(AA10&gt;0,"cent ", "cents ")</f>
        <v/>
      </c>
    </row>
    <row r="52" spans="27:27" ht="12.75" customHeight="1">
      <c r="AA52" s="8">
        <f>IF(AA10=10,"dix ",IF(AA10=11,"onze ",IF(AA10=12,"douze ",IF(AA10=13,"treize ",IF(AA10=14,"quatorze ",IF(AA10=15,"quinze ",AA60))))))</f>
        <v/>
      </c>
    </row>
    <row r="53" spans="27:27" ht="12.75" customHeight="1">
      <c r="AA53" s="8">
        <f>IF(AA10=17,"",IF(AA10=18,"",IF(AA10=19,"",AA61)))</f>
        <v/>
      </c>
    </row>
    <row r="54" spans="27:27" ht="12.75" customHeight="1">
      <c r="AA54" s="8">
        <f>IF(AA11=10,"dix ",IF(AA11=11,"onze ",IF(AA11=12,"douze ",IF(AA11=13,"treize ",IF(AA11=14,"quatorze ",IF(AA11=15,"quinze ",AA62))))))</f>
        <v/>
      </c>
    </row>
    <row r="55" spans="27:27" ht="12.75" customHeight="1">
      <c r="AA55" s="8">
        <f>IF(AA11=17,"",IF(AA11=18,"",IF(AA11=19,"",AA63)))</f>
        <v/>
      </c>
    </row>
    <row r="56" spans="27:27" ht="12.75" customHeight="1">
      <c r="AA56" s="8">
        <f>IF(AA7=16,"seize ",IF(AA7=17,"dix-sept ",IF(AA7=18,"dix-huit ",IF(AA7=19,"dix-neuf ",AA64))))</f>
        <v/>
      </c>
    </row>
    <row r="57" spans="27:27" ht="12.75" customHeight="1">
      <c r="AA57" s="8">
        <f>IF(AA7=21,"et un ",IF(AA7=31,"et un ",IF(AA7=41,"et un ",IF(AA7=51,"et un ",IF(AA7=61,"et un ",AA65)))))</f>
        <v/>
      </c>
    </row>
    <row r="58" spans="27:27" ht="12.75" customHeight="1">
      <c r="AA58" s="8">
        <f>IF(AA9=16,"seize ",IF(AA9=17,"dix-sept ",IF(AA9=18,"dix-huit ",IF(AA9=19,"dix-neuf ",AA66))))</f>
        <v/>
      </c>
    </row>
    <row r="59" spans="27:27" ht="12.75" customHeight="1">
      <c r="AA59" s="8">
        <f>IF(AA9=17,"",IF(AA9=18,"",IF(AA9=19,"",AA67)))</f>
        <v/>
      </c>
    </row>
    <row r="60" spans="27:27" ht="12.75" customHeight="1">
      <c r="AA60" s="8">
        <f>IF(AA10=16,"seize ",IF(AA10=17,"dix-sept ",IF(AA10=18,"dix-huit ",IF(AA10=19,"dix-neuf ",AA68))))</f>
        <v/>
      </c>
    </row>
    <row r="61" spans="27:27" ht="12.75" customHeight="1">
      <c r="AA61" s="8">
        <f>IF(AA10=21,"et un ",IF(AA10=31,"et un ",IF(AA10=41,"et un ",IF(AA10=51,"et un ",IF(AA10=61,"et un ",AA69)))))</f>
        <v/>
      </c>
    </row>
    <row r="62" spans="27:27" ht="12.75" customHeight="1">
      <c r="AA62" s="8">
        <f>IF(AA11=16,"seize ",IF(AA11=17,"dix-sept ",IF(AA11=18,"dix-huit ",IF(AA11=19,"dix-neuf ",AA70))))</f>
        <v/>
      </c>
    </row>
    <row r="63" spans="27:27" ht="12.75" customHeight="1">
      <c r="AA63" s="8">
        <f>IF(AA11=21,"et un ",IF(AA11=31,"et un ",IF(AA11=41,"et un ",IF(AA11=51,"et un ",IF(AA11=61,"et un ",AA71)))))</f>
        <v/>
      </c>
    </row>
    <row r="64" spans="27:27" ht="12.75" customHeight="1">
      <c r="AA64" s="8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8">
        <f>IF(AA13=9,"",IF(AA13=7,"",IF(AA14=0,"",IF(AA14=1,"un ",IF(AA14=2,"deux ",IF(AA14=3,"trois ",IF(AA14=4,"quatre ",IF(AA14=5,"cinq ",AA73))))))))</f>
        <v/>
      </c>
    </row>
    <row r="66" spans="27:27" ht="12.75" customHeight="1">
      <c r="AA66" s="8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8">
        <f>IF(AA9=21,"et un ",IF(AA9=31,"et un ",IF(AA9=41,"et un ",IF(AA9=51,"et un ",IF(AA9=61,"et un ",AA75)))))</f>
        <v/>
      </c>
    </row>
    <row r="68" spans="27:27" ht="12.75" customHeight="1">
      <c r="AA68" s="8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8">
        <f>IF(AA19=9,"",IF(AA19=7,"",IF(AA20=0,"",IF(AA20=1,"un ",IF(AA20=2,"deux ",IF(AA20=3,"trois ",IF(AA20=4,"quatre ",IF(AA20=5,"cinq ",AA77))))))))</f>
        <v/>
      </c>
    </row>
    <row r="70" spans="27:27" ht="12.75" customHeight="1">
      <c r="AA70" s="8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8">
        <f>IF(AA21=9,"",IF(AA21=7,"",IF(AA22=0,"",IF(AA22=1,"un ",IF(AA22=2,"deux ",IF(AA22=3,"trois ",IF(AA22=4,"quatre ",IF(AA22=5,"cinq ",AA79))))))))</f>
        <v/>
      </c>
    </row>
    <row r="72" spans="27:27" ht="12.75" customHeight="1">
      <c r="AA72" s="8">
        <f>IF(AA7=76,"soixante-seize ",IF(AA7=77,"soixante-dix-sept ",IF(AA7=78,"soixante-dix-huit ",IF(AA7=79,"soixante-dix-neuf ",AA80))))</f>
        <v/>
      </c>
    </row>
    <row r="73" spans="27:27" ht="12.75" customHeight="1">
      <c r="AA73" s="8">
        <f>IF(AA13=9,"",IF(AA14=6,"six ",IF(AA14=7,"sept ",IF(AA14=8,"huit ",IF(AA14=9,"neuf ",)))))</f>
        <v/>
      </c>
    </row>
    <row r="74" spans="27:27" ht="12.75" customHeight="1">
      <c r="AA74" s="8">
        <f>IF(AA9=76,"soixante-seize ",IF(AA9=77,"soixante-dix-sept ",IF(AA9=78,"soixante-dix-huit ",IF(AA9=79,"soixante-dix-neuf ",AA81))))</f>
        <v/>
      </c>
    </row>
    <row r="75" spans="27:27" ht="12.75" customHeight="1">
      <c r="AA75" s="8">
        <f>IF(AA16=9,"",IF(AA16=7,"",IF(AA17=0,"",IF(AA17=1,"un ",IF(AA17=2,"deux ",IF(AA17=3,"trois ",IF(AA17=4,"quatre ",IF(AA17=5,"cinq ",AA82))))))))</f>
        <v/>
      </c>
    </row>
    <row r="76" spans="27:27" ht="12.75" customHeight="1">
      <c r="AA76" s="8">
        <f>IF(AA10=76,"soixante-seize ",IF(AA10=77,"soixante-dix-sept ",IF(AA10=78,"soixante-dix-huit ",IF(AA10=79,"soixante-dix-neuf ",AA83))))</f>
        <v/>
      </c>
    </row>
    <row r="77" spans="27:27" ht="12.75" customHeight="1">
      <c r="AA77" s="8">
        <f>IF(AA19=9,"",IF(AA20=6,"six ",IF(AA20=7,"sept ",IF(AA20=8,"huit ",IF(AA20=9,"neuf ",)))))</f>
        <v/>
      </c>
    </row>
    <row r="78" spans="27:27" ht="12.75" customHeight="1">
      <c r="AA78" s="8">
        <f>IF(AA11=76,"soixante-seize ",IF(AA11=77,"soixante-dix-sept ",IF(AA11=78,"soixante-dix-huit ",IF(AA11=79,"soixante-dix-neuf ",AA84))))</f>
        <v/>
      </c>
    </row>
    <row r="79" spans="27:27" ht="12.75" customHeight="1">
      <c r="AA79" s="8">
        <f>IF(AA21=9,"",IF(AA22=6,"six ",IF(AA22=7,"sept ",IF(AA22=8,"huit ",IF(AA22=9,"neuf ",)))))</f>
        <v/>
      </c>
    </row>
    <row r="80" spans="27:27" ht="12.75" customHeight="1">
      <c r="AA80" s="8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8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8">
        <f>IF(AA16=9,"",IF(AA17=6,"six ",IF(AA17=7,"sept ",IF(AA17=8,"huit ",IF(AA17=9,"neuf ",)))))</f>
        <v/>
      </c>
    </row>
    <row r="83" spans="27:27" ht="12.75" customHeight="1">
      <c r="AA83" s="8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8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8">
        <f>IF(AA7=96,"quatre-vingt-seize ",IF(AA7=97,"quatre-vingt-dix-sept ",IF(AA7=98,"quatre-vingt-dix-huit ",IF(AA7=99,"quatre-vingt-dix-neuf ",AA89))))</f>
        <v/>
      </c>
    </row>
    <row r="86" spans="27:27" ht="12.75" customHeight="1">
      <c r="AA86" s="8">
        <f>IF(AA9=96,"quatre-vingt-seize ",IF(AA9=97,"quatre-vingt-dix-sept ",IF(AA9=98,"quatre-vingt-dix-huit ",IF(AA9=99,"quatre-vingt-dix-neuf ",AA90))))</f>
        <v/>
      </c>
    </row>
    <row r="87" spans="27:27" ht="12.75" customHeight="1">
      <c r="AA87" s="8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8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8">
        <f>IF(AA13=2,"vingt ",IF(AA13=3,"trente ",IF(AA13=4,"quarante ",IF(AA13=5,"cinquante ",AA93))))</f>
        <v/>
      </c>
    </row>
    <row r="90" spans="27:27" ht="12.75" customHeight="1">
      <c r="AA90" s="8">
        <f>IF(AA16=2,"vingt ",IF(AA16=3,"trente ",IF(AA16=4,"quarante ",IF(AA16=5,"cinquante ",AA94))))</f>
        <v/>
      </c>
    </row>
    <row r="91" spans="27:27" ht="12.75" customHeight="1">
      <c r="AA91" s="8">
        <f>IF(AA19=2,"vingt ",IF(AA19=3,"trente ",IF(AA19=4,"quarante ",IF(AA19=5,"cinquante ",AA95))))</f>
        <v/>
      </c>
    </row>
    <row r="92" spans="27:27" ht="12.75" customHeight="1">
      <c r="AA92" s="8">
        <f>IF(AA21=2,"vingt ",IF(AA21=3,"trente ",IF(AA21=4,"quarante ",IF(AA21=5,"cinquante ",AA96))))</f>
        <v/>
      </c>
    </row>
    <row r="93" spans="27:27" ht="12.75" customHeight="1">
      <c r="AA93" s="8">
        <f>IF(AA13=6,"soixante ",IF(AA7=80,"quatre-vingts ",IF(AA13=8,"quatre-vingt-","")))</f>
        <v/>
      </c>
    </row>
    <row r="94" spans="27:27" ht="12.75" customHeight="1">
      <c r="AA94" s="8">
        <f>IF(AA16=6,"soixante ",IF(AA9=80,"quatre-vingts ",IF(AA16=8,"quatre-vingt-","")))</f>
        <v/>
      </c>
    </row>
    <row r="95" spans="27:27" ht="12.75" customHeight="1">
      <c r="AA95" s="8">
        <f>IF(AA19=6,"soixante ",IF(AA10=80,"quatre-vingts ",IF(AA19=8,"quatre-vingt-","")))</f>
        <v/>
      </c>
    </row>
    <row r="96" spans="27:27" ht="12.75" customHeight="1">
      <c r="AA96" s="8">
        <f>IF(AA21=6,"soixante ",IF(AA11=80,"quatre-vingts ",IF(AA21=8,"quatre-vingt-","")))</f>
        <v/>
      </c>
    </row>
    <row r="97" spans="27:27" ht="12.75" customHeight="1">
      <c r="AA97" s="8">
        <f>0</f>
        <v/>
      </c>
    </row>
    <row r="98" spans="27:27" ht="12.75" customHeight="1">
      <c r="AA98" s="8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8" t="s">
        <v>252</v>
      </c>
      <c r="B1" s="8" t="s">
        <v>253</v>
      </c>
    </row>
    <row r="2" spans="1:3">
      <c r="A2" s="8" t="s">
        <v>254</v>
      </c>
      <c r="B2" s="8" t="s">
        <v>245</v>
      </c>
    </row>
    <row r="3" spans="1:3">
      <c r="A3" s="8" t="s">
        <v>255</v>
      </c>
      <c r="B3" s="8">
        <v>1</v>
      </c>
    </row>
    <row r="4" spans="1:3">
      <c r="A4" s="8" t="s">
        <v>256</v>
      </c>
      <c r="B4" s="8">
        <v>0</v>
      </c>
    </row>
    <row r="5" spans="1:3">
      <c r="A5" s="8" t="s">
        <v>257</v>
      </c>
      <c r="B5" s="8">
        <v>0</v>
      </c>
    </row>
    <row r="6" spans="1:3">
      <c r="A6" s="8" t="s">
        <v>258</v>
      </c>
      <c r="B6" s="8">
        <v>1</v>
      </c>
    </row>
    <row r="7" spans="1:3">
      <c r="A7" s="8" t="s">
        <v>259</v>
      </c>
      <c r="B7" s="8">
        <v>1</v>
      </c>
    </row>
    <row r="8" spans="1:3">
      <c r="A8" s="8" t="s">
        <v>260</v>
      </c>
      <c r="B8" s="8">
        <v>0</v>
      </c>
    </row>
    <row r="9" spans="1:3">
      <c r="A9" s="8" t="s">
        <v>261</v>
      </c>
      <c r="B9" s="8">
        <v>0</v>
      </c>
    </row>
    <row r="10" spans="1:3">
      <c r="A10" s="8" t="s">
        <v>262</v>
      </c>
      <c r="C10" s="8" t="s">
        <v>263</v>
      </c>
    </row>
    <row r="11" spans="1:3">
      <c r="A11" s="8" t="s">
        <v>264</v>
      </c>
      <c r="B11" s="8">
        <v>0</v>
      </c>
    </row>
    <row r="12" spans="1:3">
      <c r="A12" s="8" t="s">
        <v>265</v>
      </c>
      <c r="B12" s="8" t="s">
        <v>266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8" t="s">
        <v>267</v>
      </c>
      <c r="C2" s="98"/>
      <c r="D2" s="98"/>
      <c r="E2" s="98"/>
      <c r="F2" s="98"/>
      <c r="G2" s="98"/>
      <c r="H2" s="98"/>
      <c r="I2" s="98"/>
      <c r="J2" s="98"/>
    </row>
    <row r="4" spans="1:10" ht="12.75" customHeight="1">
      <c r="A4" s="92" t="s">
        <v>219</v>
      </c>
      <c r="B4" s="89" t="s">
        <v>268</v>
      </c>
      <c r="C4" s="99"/>
      <c r="D4" s="99"/>
      <c r="E4" s="99"/>
      <c r="F4" s="99"/>
      <c r="G4" s="99"/>
      <c r="H4" s="99"/>
      <c r="I4" s="99"/>
      <c r="J4" s="99"/>
    </row>
    <row r="6" spans="1:10" ht="12.75" customHeight="1">
      <c r="A6" s="92" t="s">
        <v>221</v>
      </c>
      <c r="B6" s="89" t="s">
        <v>269</v>
      </c>
      <c r="C6" s="99"/>
      <c r="D6" s="99"/>
      <c r="E6" s="99"/>
      <c r="F6" s="99"/>
      <c r="G6" s="99"/>
      <c r="H6" s="99"/>
      <c r="I6" s="99"/>
      <c r="J6" s="99"/>
    </row>
    <row r="8" spans="1:10" ht="12.75" customHeight="1">
      <c r="A8" s="92" t="s">
        <v>231</v>
      </c>
      <c r="B8" s="89" t="s">
        <v>270</v>
      </c>
      <c r="C8" s="99"/>
      <c r="D8" s="99"/>
      <c r="E8" s="99"/>
      <c r="F8" s="99"/>
      <c r="G8" s="99"/>
      <c r="H8" s="99"/>
      <c r="I8" s="99"/>
      <c r="J8" s="99"/>
    </row>
    <row r="10" spans="1:10" ht="12.75" customHeight="1">
      <c r="A10" s="92" t="s">
        <v>233</v>
      </c>
      <c r="B10" s="89" t="s">
        <v>271</v>
      </c>
      <c r="C10" s="100"/>
      <c r="D10" s="100"/>
      <c r="E10" s="100"/>
      <c r="F10" s="100"/>
      <c r="G10" s="100"/>
      <c r="H10" s="100"/>
      <c r="I10" s="100"/>
      <c r="J10" s="100"/>
    </row>
    <row r="12" spans="1:10" ht="12.75" customHeight="1">
      <c r="A12" s="92" t="s">
        <v>223</v>
      </c>
      <c r="B12" s="89" t="s">
        <v>272</v>
      </c>
      <c r="C12" s="99"/>
      <c r="D12" s="99"/>
      <c r="E12" s="99"/>
      <c r="F12" s="99"/>
      <c r="G12" s="99"/>
      <c r="H12" s="99"/>
      <c r="I12" s="99"/>
      <c r="J12" s="99"/>
    </row>
    <row r="14" spans="1:10" ht="12.75" customHeight="1">
      <c r="A14" s="92" t="s">
        <v>235</v>
      </c>
      <c r="B14" s="89" t="s">
        <v>273</v>
      </c>
      <c r="C14" s="99"/>
      <c r="D14" s="99"/>
      <c r="E14" s="99"/>
      <c r="F14" s="99"/>
      <c r="G14" s="99"/>
      <c r="H14" s="99"/>
      <c r="I14" s="99"/>
      <c r="J14" s="99"/>
    </row>
    <row r="16" spans="1:10" ht="12.75" customHeight="1">
      <c r="A16" s="92" t="s">
        <v>237</v>
      </c>
      <c r="B16" s="89" t="s">
        <v>274</v>
      </c>
      <c r="C16" s="99"/>
      <c r="D16" s="99"/>
      <c r="E16" s="99"/>
      <c r="F16" s="99"/>
      <c r="G16" s="99"/>
      <c r="H16" s="99"/>
      <c r="I16" s="99"/>
      <c r="J16" s="99"/>
    </row>
    <row r="18" spans="1:10" ht="12.75" customHeight="1">
      <c r="A18" s="92" t="s">
        <v>239</v>
      </c>
      <c r="B18" s="89" t="s">
        <v>275</v>
      </c>
      <c r="C18" s="101"/>
      <c r="D18" s="101"/>
      <c r="E18" s="101"/>
      <c r="F18" s="101"/>
      <c r="G18" s="101"/>
      <c r="H18" s="101"/>
      <c r="I18" s="101"/>
      <c r="J18" s="101"/>
    </row>
    <row r="20" spans="1:10" ht="12.75" customHeight="1">
      <c r="A20" s="92" t="s">
        <v>276</v>
      </c>
      <c r="B20" s="89" t="s">
        <v>277</v>
      </c>
      <c r="C20" s="101"/>
      <c r="D20" s="101"/>
      <c r="E20" s="101"/>
      <c r="F20" s="101"/>
      <c r="G20" s="101"/>
      <c r="H20" s="101"/>
      <c r="I20" s="101"/>
      <c r="J20" s="101"/>
    </row>
    <row r="22" spans="1:10" ht="12.75" customHeight="1">
      <c r="A22" s="92" t="s">
        <v>225</v>
      </c>
      <c r="B22" s="89" t="s">
        <v>278</v>
      </c>
      <c r="C22" s="101"/>
      <c r="D22" s="101"/>
      <c r="E22" s="101"/>
      <c r="F22" s="101"/>
      <c r="G22" s="101"/>
      <c r="H22" s="101"/>
      <c r="I22" s="101"/>
      <c r="J22" s="101"/>
    </row>
    <row r="24" spans="1:10" ht="12.75" customHeight="1">
      <c r="A24" s="92" t="s">
        <v>227</v>
      </c>
      <c r="B24" s="89" t="s">
        <v>279</v>
      </c>
      <c r="C24" s="99"/>
      <c r="D24" s="99"/>
      <c r="E24" s="99"/>
      <c r="F24" s="99"/>
      <c r="G24" s="99"/>
      <c r="H24" s="99"/>
      <c r="I24" s="99"/>
      <c r="J24" s="99"/>
    </row>
    <row r="28" spans="1:10" ht="60" customHeight="1">
      <c r="A28" s="92" t="s">
        <v>229</v>
      </c>
      <c r="B28" s="89" t="s">
        <v>280</v>
      </c>
      <c r="C28" s="99"/>
      <c r="D28" s="99"/>
      <c r="E28" s="99"/>
      <c r="F28" s="99"/>
      <c r="G28" s="99"/>
      <c r="H28" s="99"/>
      <c r="I28" s="99"/>
      <c r="J28" s="9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2" t="s">
        <v>281</v>
      </c>
      <c r="C2" s="102"/>
      <c r="D2" s="102"/>
      <c r="E2" s="102"/>
      <c r="F2" s="102"/>
    </row>
    <row r="4" spans="2:6" ht="12.75" customHeight="1">
      <c r="B4" s="103" t="s">
        <v>282</v>
      </c>
      <c r="C4" s="103" t="s">
        <v>283</v>
      </c>
      <c r="D4" s="103" t="s">
        <v>284</v>
      </c>
      <c r="E4" s="103" t="s">
        <v>285</v>
      </c>
      <c r="F4" s="103" t="s">
        <v>286</v>
      </c>
    </row>
    <row r="6" spans="2:6" ht="12.75" customHeight="1">
      <c r="B6" s="104"/>
      <c r="C6" s="105"/>
      <c r="D6" s="106"/>
      <c r="E6" s="107"/>
      <c r="F6" s="108">
        <f>IF(AND(E6= "",D6= ""), "", ROUND(ROUND(E6, 2) * ROUND(D6, 3), 2))</f>
        <v/>
      </c>
    </row>
    <row r="8" spans="2:6" ht="12.75" customHeight="1">
      <c r="B8" s="104"/>
      <c r="C8" s="105"/>
      <c r="D8" s="106"/>
      <c r="E8" s="107"/>
      <c r="F8" s="108">
        <f>IF(AND(E8= "",D8= ""), "", ROUND(ROUND(E8, 2) * ROUND(D8, 3), 2))</f>
        <v/>
      </c>
    </row>
    <row r="10" spans="2:6" ht="12.75" customHeight="1">
      <c r="B10" s="104"/>
      <c r="C10" s="105"/>
      <c r="D10" s="106"/>
      <c r="E10" s="107"/>
      <c r="F10" s="108">
        <f>IF(AND(E10= "",D10= ""), "", ROUND(ROUND(E10, 2) * ROUND(D10, 3), 2))</f>
        <v/>
      </c>
    </row>
    <row r="12" spans="2:6" ht="12.75" customHeight="1">
      <c r="B12" s="104"/>
      <c r="C12" s="105"/>
      <c r="D12" s="106"/>
      <c r="E12" s="107"/>
      <c r="F12" s="108">
        <f>IF(AND(E12= "",D12= ""), "", ROUND(ROUND(E12, 2) * ROUND(D12, 3), 2))</f>
        <v/>
      </c>
    </row>
    <row r="14" spans="2:6" ht="12.75" customHeight="1">
      <c r="B14" s="104"/>
      <c r="C14" s="105"/>
      <c r="D14" s="106"/>
      <c r="E14" s="107"/>
      <c r="F14" s="108">
        <f>IF(AND(E14= "",D14= ""), "", ROUND(ROUND(E14, 2) * ROUND(D14, 3), 2))</f>
        <v/>
      </c>
    </row>
    <row r="16" spans="2:6" ht="12.75" customHeight="1">
      <c r="B16" s="104"/>
      <c r="C16" s="105"/>
      <c r="D16" s="106"/>
      <c r="E16" s="107"/>
      <c r="F16" s="108">
        <f>IF(AND(E16= "",D16= ""), "", ROUND(ROUND(E16, 2) * ROUND(D16, 3), 2))</f>
        <v/>
      </c>
    </row>
    <row r="18" spans="2:6" ht="12.75" customHeight="1">
      <c r="B18" s="104"/>
      <c r="C18" s="105"/>
      <c r="D18" s="106"/>
      <c r="E18" s="107"/>
      <c r="F18" s="108">
        <f>IF(AND(E18= "",D18= ""), "", ROUND(ROUND(E18, 2) * ROUND(D18, 3), 2))</f>
        <v/>
      </c>
    </row>
    <row r="20" spans="2:6" ht="12.75" customHeight="1">
      <c r="B20" s="104"/>
      <c r="C20" s="105"/>
      <c r="D20" s="106"/>
      <c r="E20" s="107"/>
      <c r="F20" s="108">
        <f>IF(AND(E20= "",D20= ""), "", ROUND(ROUND(E20, 2) * ROUND(D20, 3), 2))</f>
        <v/>
      </c>
    </row>
    <row r="22" spans="2:6" ht="12.75" customHeight="1">
      <c r="B22" s="104"/>
      <c r="C22" s="105"/>
      <c r="D22" s="106"/>
      <c r="E22" s="107"/>
      <c r="F22" s="108">
        <f>IF(AND(E22= "",D22= ""), "", ROUND(ROUND(E22, 2) * ROUND(D22, 3), 2))</f>
        <v/>
      </c>
    </row>
    <row r="24" spans="2:6" ht="12.75" customHeight="1">
      <c r="B24" s="104"/>
      <c r="C24" s="105"/>
      <c r="D24" s="106"/>
      <c r="E24" s="107"/>
      <c r="F24" s="108">
        <f>IF(AND(E24= "",D24= ""), "", ROUND(ROUND(E24, 2) * ROUND(D24, 3), 2))</f>
        <v/>
      </c>
    </row>
    <row r="26" spans="2:6" ht="12.75" customHeight="1">
      <c r="B26" s="104"/>
      <c r="C26" s="105"/>
      <c r="D26" s="106"/>
      <c r="E26" s="107"/>
      <c r="F26" s="108">
        <f>IF(AND(E26= "",D26= ""), "", ROUND(ROUND(E26, 2) * ROUND(D26, 3), 2))</f>
        <v/>
      </c>
    </row>
    <row r="28" spans="2:6" ht="12.75" customHeight="1">
      <c r="B28" s="104"/>
      <c r="C28" s="105"/>
      <c r="D28" s="106"/>
      <c r="E28" s="107"/>
      <c r="F28" s="108">
        <f>IF(AND(E28= "",D28= ""), "", ROUND(ROUND(E28, 2) * ROUND(D28, 3), 2))</f>
        <v/>
      </c>
    </row>
    <row r="30" spans="2:6" ht="12.75" customHeight="1">
      <c r="B30" s="104"/>
      <c r="C30" s="105"/>
      <c r="D30" s="106"/>
      <c r="E30" s="107"/>
      <c r="F30" s="108">
        <f>IF(AND(E30= "",D30= ""), "", ROUND(ROUND(E30, 2) * ROUND(D30, 3), 2))</f>
        <v/>
      </c>
    </row>
    <row r="32" spans="2:6" ht="12.75" customHeight="1">
      <c r="B32" s="104"/>
      <c r="C32" s="105"/>
      <c r="D32" s="106"/>
      <c r="E32" s="107"/>
      <c r="F32" s="108">
        <f>IF(AND(E32= "",D32= ""), "", ROUND(ROUND(E32, 2) * ROUND(D32, 3), 2))</f>
        <v/>
      </c>
    </row>
    <row r="34" spans="2:6" ht="12.75" customHeight="1">
      <c r="B34" s="104"/>
      <c r="C34" s="105"/>
      <c r="D34" s="106"/>
      <c r="E34" s="107"/>
      <c r="F34" s="108">
        <f>IF(AND(E34= "",D34= ""), "", ROUND(ROUND(E34, 2) * ROUND(D34, 3), 2))</f>
        <v/>
      </c>
    </row>
    <row r="36" spans="2:6" ht="12.75" customHeight="1">
      <c r="B36" s="104"/>
      <c r="C36" s="105"/>
      <c r="D36" s="106"/>
      <c r="E36" s="107"/>
      <c r="F36" s="108">
        <f>IF(AND(E36= "",D36= ""), "", ROUND(ROUND(E36, 2) * ROUND(D36, 3), 2))</f>
        <v/>
      </c>
    </row>
    <row r="38" spans="2:6" ht="12.75" customHeight="1">
      <c r="B38" s="104"/>
      <c r="C38" s="105"/>
      <c r="D38" s="106"/>
      <c r="E38" s="107"/>
      <c r="F38" s="108">
        <f>IF(AND(E38= "",D38= ""), "", ROUND(ROUND(E38, 2) * ROUND(D38, 3), 2))</f>
        <v/>
      </c>
    </row>
    <row r="40" spans="2:6" ht="12.75" customHeight="1">
      <c r="B40" s="104"/>
      <c r="C40" s="105"/>
      <c r="D40" s="106"/>
      <c r="E40" s="107"/>
      <c r="F40" s="108">
        <f>IF(AND(E40= "",D40= ""), "", ROUND(ROUND(E40, 2) * ROUND(D40, 3), 2))</f>
        <v/>
      </c>
    </row>
    <row r="42" spans="2:6" ht="12.75" customHeight="1">
      <c r="B42" s="104"/>
      <c r="C42" s="105"/>
      <c r="D42" s="106"/>
      <c r="E42" s="107"/>
      <c r="F42" s="108">
        <f>IF(AND(E42= "",D42= ""), "", ROUND(ROUND(E42, 2) * ROUND(D42, 3), 2))</f>
        <v/>
      </c>
    </row>
    <row r="44" spans="2:6" ht="12.75" customHeight="1">
      <c r="B44" s="104"/>
      <c r="C44" s="105"/>
      <c r="D44" s="106"/>
      <c r="E44" s="107"/>
      <c r="F44" s="108">
        <f>IF(AND(E44= "",D44= ""), "", ROUND(ROUND(E44, 2) * ROUND(D44, 3), 2))</f>
        <v/>
      </c>
    </row>
    <row r="46" spans="2:6" ht="12.75" customHeight="1">
      <c r="B46" s="104"/>
      <c r="C46" s="105"/>
      <c r="D46" s="106"/>
      <c r="E46" s="107"/>
      <c r="F46" s="108">
        <f>IF(AND(E46= "",D46= ""), "", ROUND(ROUND(E46, 2) * ROUND(D46, 3), 2))</f>
        <v/>
      </c>
    </row>
    <row r="48" spans="2:6" ht="12.75" customHeight="1">
      <c r="B48" s="104"/>
      <c r="C48" s="105"/>
      <c r="D48" s="106"/>
      <c r="E48" s="107"/>
      <c r="F48" s="108">
        <f>IF(AND(E48= "",D48= ""), "", ROUND(ROUND(E48, 2) * ROUND(D48, 3), 2))</f>
        <v/>
      </c>
    </row>
    <row r="50" spans="2:6" ht="12.75" customHeight="1">
      <c r="B50" s="104"/>
      <c r="C50" s="105"/>
      <c r="D50" s="106"/>
      <c r="E50" s="107"/>
      <c r="F50" s="108">
        <f>IF(AND(E50= "",D50= ""), "", ROUND(ROUND(E50, 2) * ROUND(D50, 3), 2))</f>
        <v/>
      </c>
    </row>
    <row r="52" spans="2:6" ht="12.75" customHeight="1">
      <c r="B52" s="104"/>
      <c r="C52" s="105"/>
      <c r="D52" s="106"/>
      <c r="E52" s="107"/>
      <c r="F52" s="108">
        <f>IF(AND(E52= "",D52= ""), "", ROUND(ROUND(E52, 2) * ROUND(D52, 3), 2))</f>
        <v/>
      </c>
    </row>
    <row r="54" spans="2:6" ht="12.75" customHeight="1">
      <c r="B54" s="104"/>
      <c r="C54" s="105"/>
      <c r="D54" s="106"/>
      <c r="E54" s="107"/>
      <c r="F54" s="108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4272A51C-A53E-40A7-AE1F-4D26DFB52D4D}"/>
</file>

<file path=customXml/itemProps2.xml><?xml version="1.0" encoding="utf-8"?>
<ds:datastoreItem xmlns:ds="http://schemas.openxmlformats.org/officeDocument/2006/customXml" ds:itemID="{3D45DA66-87E5-47ED-8673-AEDF4761A271}"/>
</file>

<file path=customXml/itemProps3.xml><?xml version="1.0" encoding="utf-8"?>
<ds:datastoreItem xmlns:ds="http://schemas.openxmlformats.org/officeDocument/2006/customXml" ds:itemID="{FF3F36AD-1DD7-4E37-8A80-5F3E5147D7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2025-02-26T11:30:46Z</dcterms:created>
  <dcterms:modified xsi:type="dcterms:W3CDTF">2025-02-26T11:30:46Z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