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R:\Commun\AFFAIRES\YANN\OneDrive - A4\Affaires\Y.24.01 DESMICHELS\5 - PRO DCE\rendu def - PRO\ARCHITECTE\PIECES ECRITES\"/>
    </mc:Choice>
  </mc:AlternateContent>
  <xr:revisionPtr revIDLastSave="0" documentId="8_{A4EA05ED-944D-407C-B9C2-3B3B9D141D5E}" xr6:coauthVersionLast="47" xr6:coauthVersionMax="47" xr10:uidLastSave="{00000000-0000-0000-0000-000000000000}"/>
  <bookViews>
    <workbookView xWindow="-120" yWindow="-120" windowWidth="51840" windowHeight="21240" activeTab="1" xr2:uid="{00000000-000D-0000-FFFF-FFFF00000000}"/>
  </bookViews>
  <sheets>
    <sheet name="Page de garde" sheetId="1" r:id="rId1"/>
    <sheet name="DPGF" sheetId="2" r:id="rId2"/>
    <sheet name="Paramètres" sheetId="3" state="hidden" r:id="rId3"/>
    <sheet name="Version" sheetId="4" state="hidden" r:id="rId4"/>
    <sheet name="Coordonnées Entreprise" sheetId="5" r:id="rId5"/>
    <sheet name="Prestations supplémentaires" sheetId="6" r:id="rId6"/>
  </sheets>
  <definedNames>
    <definedName name="CODELOT">Paramètres!$C$9</definedName>
    <definedName name="CPVILLEDOSSIER">Paramètres!$C$26:$J$26</definedName>
    <definedName name="DATEVALEUR">Paramètres!$C$13</definedName>
    <definedName name="INDICELOT">Paramètres!$C$17</definedName>
    <definedName name="NUMDOSSIER">Paramètres!$C$7</definedName>
    <definedName name="OBSERVATIONCONSULTE">'Coordonnées Entreprise'!$C$28:$J$28</definedName>
    <definedName name="PARCELLEDOSSIER">Paramètres!$C$28:$J$28</definedName>
    <definedName name="PHASELOT">Paramètres!$C$15</definedName>
    <definedName name="RUEDOSSIER">Paramètres!$C$24:$J$24</definedName>
    <definedName name="TAUXTVA1">Paramètres!$C$19</definedName>
    <definedName name="TAUXTVA2">Paramètres!$C$20</definedName>
    <definedName name="TAUXTVA3">Paramètres!$C$21</definedName>
    <definedName name="TAUXTVA4">Paramètres!$C$22</definedName>
    <definedName name="TIERSADRSSPOS">'Coordonnées Entreprise'!$C$8:$J$8</definedName>
    <definedName name="TIERSBTPOS">'Coordonnées Entreprise'!$C$16:$J$16</definedName>
    <definedName name="TIERSCONTACT">'Coordonnées Entreprise'!$C$6:$J$6</definedName>
    <definedName name="TIERSCP">'Coordonnées Entreprise'!$C$10:$J$10</definedName>
    <definedName name="TIERSEMAIL">'Coordonnées Entreprise'!$C$24:$J$24</definedName>
    <definedName name="TIERSFAX">'Coordonnées Entreprise'!$C$20:$J$20</definedName>
    <definedName name="TIERSLOCALITE">'Coordonnées Entreprise'!$C$14:$J$14</definedName>
    <definedName name="TIERSNOM">'Coordonnées Entreprise'!$C$4:$J$4</definedName>
    <definedName name="TIERSTEL">'Coordonnées Entreprise'!$C$18:$J$18</definedName>
    <definedName name="TIERSTELP">'Coordonnées Entreprise'!$C$22:$J$22</definedName>
    <definedName name="TIERSVILLE">'Coordonnées Entreprise'!$C$12:$J$12</definedName>
    <definedName name="TITREDOC">Paramètres!$C$3:$J$3</definedName>
    <definedName name="TITREDOSSIER">Paramètres!$C$5:$J$5</definedName>
    <definedName name="TITRELOT">Paramètres!$C$11:$J$11</definedName>
  </definedNames>
  <calcPr calcId="191029"/>
</workbook>
</file>

<file path=xl/calcChain.xml><?xml version="1.0" encoding="utf-8"?>
<calcChain xmlns="http://schemas.openxmlformats.org/spreadsheetml/2006/main">
  <c r="F54" i="6" l="1"/>
  <c r="F52" i="6"/>
  <c r="F50" i="6"/>
  <c r="F48" i="6"/>
  <c r="F46" i="6"/>
  <c r="F44" i="6"/>
  <c r="F42" i="6"/>
  <c r="F40" i="6"/>
  <c r="F38" i="6"/>
  <c r="F36" i="6"/>
  <c r="F34" i="6"/>
  <c r="F32" i="6"/>
  <c r="F30" i="6"/>
  <c r="F28" i="6"/>
  <c r="F26" i="6"/>
  <c r="F24" i="6"/>
  <c r="F22" i="6"/>
  <c r="F20" i="6"/>
  <c r="F18" i="6"/>
  <c r="F16" i="6"/>
  <c r="F14" i="6"/>
  <c r="F12" i="6"/>
  <c r="F10" i="6"/>
  <c r="F8" i="6"/>
  <c r="F6" i="6"/>
  <c r="AA97" i="3"/>
  <c r="AA8" i="3"/>
  <c r="F67" i="2"/>
  <c r="F63" i="2"/>
  <c r="F62" i="2"/>
  <c r="F61" i="2"/>
  <c r="J48" i="2"/>
  <c r="J44" i="2"/>
  <c r="J40" i="2"/>
  <c r="J37" i="2"/>
  <c r="J34" i="2"/>
  <c r="J31" i="2"/>
  <c r="J28" i="2"/>
  <c r="J25" i="2"/>
  <c r="J20" i="2"/>
  <c r="J17" i="2"/>
  <c r="J13" i="2"/>
  <c r="J10" i="2"/>
  <c r="F56" i="2" s="1"/>
  <c r="G84" i="1"/>
  <c r="G82" i="1"/>
  <c r="G80" i="1"/>
  <c r="G78" i="1"/>
  <c r="E70" i="1"/>
  <c r="E63" i="1"/>
  <c r="E60" i="1"/>
  <c r="E20" i="1"/>
  <c r="E11" i="1"/>
  <c r="F66" i="2" l="1"/>
  <c r="F68" i="2" s="1"/>
  <c r="AA1" i="3" s="1"/>
  <c r="F55" i="2"/>
  <c r="F57" i="2" s="1"/>
  <c r="AA3" i="3" l="1"/>
  <c r="AA33" i="3"/>
  <c r="AA37" i="3"/>
  <c r="AA4" i="3"/>
  <c r="AA32" i="3" l="1"/>
  <c r="AA15" i="3"/>
  <c r="AA9" i="3" s="1"/>
  <c r="AA5" i="3"/>
  <c r="AA27" i="3"/>
  <c r="AA42" i="3"/>
  <c r="AA12" i="3"/>
  <c r="AA47" i="3" l="1"/>
  <c r="AA19" i="3"/>
  <c r="AA20" i="3" s="1"/>
  <c r="AA18" i="3"/>
  <c r="AA10" i="3"/>
  <c r="AA24" i="3"/>
  <c r="AA23" i="3"/>
  <c r="AA13" i="3"/>
  <c r="AA16" i="3"/>
  <c r="AA14" i="3"/>
  <c r="AA46" i="3"/>
  <c r="AA29" i="3"/>
  <c r="AA28" i="3"/>
  <c r="AA7" i="3"/>
  <c r="AA17" i="3"/>
  <c r="AA6" i="3"/>
  <c r="AA51" i="3" l="1"/>
  <c r="AA50" i="3"/>
  <c r="AA34" i="3"/>
  <c r="AA43" i="3"/>
  <c r="AA91" i="3"/>
  <c r="AA87" i="3" s="1"/>
  <c r="AA83" i="3" s="1"/>
  <c r="AA76" i="3" s="1"/>
  <c r="AA68" i="3" s="1"/>
  <c r="AA60" i="3" s="1"/>
  <c r="AA52" i="3" s="1"/>
  <c r="AA35" i="3"/>
  <c r="AA95" i="3"/>
  <c r="AA77" i="3"/>
  <c r="AA69" i="3"/>
  <c r="AA61" i="3" s="1"/>
  <c r="AA53" i="3" s="1"/>
  <c r="AA36" i="3" s="1"/>
  <c r="AA75" i="3"/>
  <c r="AA67" i="3" s="1"/>
  <c r="AA59" i="3" s="1"/>
  <c r="AA49" i="3" s="1"/>
  <c r="AA31" i="3" s="1"/>
  <c r="AA82" i="3"/>
  <c r="AA94" i="3"/>
  <c r="AA90" i="3" s="1"/>
  <c r="AA11" i="3"/>
  <c r="AA41" i="3"/>
  <c r="AA38" i="3"/>
  <c r="AA21" i="3"/>
  <c r="AA89" i="3"/>
  <c r="AA25" i="3" s="1"/>
  <c r="AA73" i="3"/>
  <c r="AA65" i="3"/>
  <c r="AA57" i="3" s="1"/>
  <c r="AA45" i="3" s="1"/>
  <c r="AA26" i="3" s="1"/>
  <c r="AA93" i="3"/>
  <c r="AA86" i="3" l="1"/>
  <c r="AA81" i="3" s="1"/>
  <c r="AA74" i="3" s="1"/>
  <c r="AA66" i="3" s="1"/>
  <c r="AA58" i="3" s="1"/>
  <c r="AA48" i="3" s="1"/>
  <c r="AA30" i="3"/>
  <c r="AA96" i="3"/>
  <c r="AA92" i="3"/>
  <c r="AA88" i="3" s="1"/>
  <c r="AA84" i="3" s="1"/>
  <c r="AA78" i="3" s="1"/>
  <c r="AA70" i="3" s="1"/>
  <c r="AA62" i="3" s="1"/>
  <c r="AA54" i="3" s="1"/>
  <c r="AA85" i="3"/>
  <c r="AA80" i="3" s="1"/>
  <c r="AA72" i="3" s="1"/>
  <c r="AA64" i="3" s="1"/>
  <c r="AA56" i="3" s="1"/>
  <c r="AA44" i="3" s="1"/>
  <c r="AA22" i="3"/>
  <c r="AA79" i="3" s="1"/>
  <c r="AA39" i="3" l="1"/>
  <c r="AA71" i="3"/>
  <c r="AA63" i="3" s="1"/>
  <c r="AA55" i="3" s="1"/>
  <c r="AA40" i="3" s="1"/>
  <c r="AA98" i="3" s="1"/>
  <c r="AA2" i="3" s="1"/>
  <c r="C71" i="2" s="1"/>
</calcChain>
</file>

<file path=xl/sharedStrings.xml><?xml version="1.0" encoding="utf-8"?>
<sst xmlns="http://schemas.openxmlformats.org/spreadsheetml/2006/main" count="204" uniqueCount="148">
  <si>
    <t>Dossier</t>
  </si>
  <si>
    <t>Date</t>
  </si>
  <si>
    <t>Phase</t>
  </si>
  <si>
    <t>Indice</t>
  </si>
  <si>
    <t>BUREAU CONTROLE : 
    Socotec
    6 rue du clair logis
    05000 GAP
    Tél : 0492516139
    Mél : emmanuel.alary@socotec.com</t>
  </si>
  <si>
    <t>BE FLUIDES ELECTRICITE : 
    CET
    29 allée des Genêts, SISTERON
    04200
    Tél : 04 92 34 12 22
    Mél :  cet.04@be-cet.fr</t>
  </si>
  <si>
    <t>ARCHITECTE : 
    Atelier.4 Yann Gicquel
    7b rue capitaine de bresson
    05000 Gap
    Tél : 04 92 51 63 49   Fax : 04 92 51 78 42
    Mél : yanngicquel@atelier4architectes.fr</t>
  </si>
  <si>
    <t>NIV</t>
  </si>
  <si>
    <t>CODE</t>
  </si>
  <si>
    <t>TITRE1</t>
  </si>
  <si>
    <t>M1</t>
  </si>
  <si>
    <t>M2</t>
  </si>
  <si>
    <t>U</t>
  </si>
  <si>
    <t>QTE</t>
  </si>
  <si>
    <t>QTEENTR</t>
  </si>
  <si>
    <t>CRM</t>
  </si>
  <si>
    <t>CRT</t>
  </si>
  <si>
    <t>VAROPT</t>
  </si>
  <si>
    <t>TVA</t>
  </si>
  <si>
    <t>MARQUE</t>
  </si>
  <si>
    <t>REF</t>
  </si>
  <si>
    <t>COMM</t>
  </si>
  <si>
    <t>LOC</t>
  </si>
  <si>
    <t>Lot n°1</t>
  </si>
  <si>
    <t>CHARPENTE - COUVERTURE</t>
  </si>
  <si>
    <t>3.&amp;</t>
  </si>
  <si>
    <t>1.2</t>
  </si>
  <si>
    <t>REFECTION DE LA COUVERTURE</t>
  </si>
  <si>
    <t>3.T</t>
  </si>
  <si>
    <t>1.2.1</t>
  </si>
  <si>
    <t>Préparation</t>
  </si>
  <si>
    <t>1.2.1.1</t>
  </si>
  <si>
    <t>Engins de levage</t>
  </si>
  <si>
    <t>ENS</t>
  </si>
  <si>
    <t>9.T</t>
  </si>
  <si>
    <t>9.&amp;</t>
  </si>
  <si>
    <t>1.2.1.2</t>
  </si>
  <si>
    <t xml:space="preserve">Clôture de chantier : </t>
  </si>
  <si>
    <t>9.L</t>
  </si>
  <si>
    <t xml:space="preserve">Localisation : En périphérie de l'engin de levage et des zones de stockage
</t>
  </si>
  <si>
    <t>1.2.1.3</t>
  </si>
  <si>
    <t>Panneau réglementaire</t>
  </si>
  <si>
    <t>1.2.1.4</t>
  </si>
  <si>
    <t>Panneau publicitaire</t>
  </si>
  <si>
    <t>4.&amp;</t>
  </si>
  <si>
    <t>1.2.2</t>
  </si>
  <si>
    <t>Travaux</t>
  </si>
  <si>
    <t>1.2.2.1</t>
  </si>
  <si>
    <t>Etude d’exécution</t>
  </si>
  <si>
    <t>1.2.2.2</t>
  </si>
  <si>
    <t xml:space="preserve">Remplacement  d'un fenêtre de toit à rotation, série confort, finition bois de 114 x 118 ht : </t>
  </si>
  <si>
    <t>1.2.2.3</t>
  </si>
  <si>
    <t xml:space="preserve">Stores solaires de type SSL chez velux ou équivalent.
</t>
  </si>
  <si>
    <t>1.2.2.4</t>
  </si>
  <si>
    <t>Fenêtre d'accès au toit  78 x 98 ht :</t>
  </si>
  <si>
    <t>1.2.2.5</t>
  </si>
  <si>
    <t>Création d'un chevêtre temporaire dans la couverture</t>
  </si>
  <si>
    <t>1.2.2.6</t>
  </si>
  <si>
    <t>Création d'un platelage indépendant pour la mise en place d'une CTA de 1.7T</t>
  </si>
  <si>
    <t xml:space="preserve">Localisation : Voir plan des combles
</t>
  </si>
  <si>
    <t>1.2.2.7</t>
  </si>
  <si>
    <t>Réhausse du platelage existant</t>
  </si>
  <si>
    <t>1.2.2.8</t>
  </si>
  <si>
    <t>Souche de toiture 1m2 utile</t>
  </si>
  <si>
    <t>Total H.T. :</t>
  </si>
  <si>
    <t>Total T.V.A. (20%) :</t>
  </si>
  <si>
    <t>Total T.T.C. :</t>
  </si>
  <si>
    <t>RECAPITULATIF
Lot n°1 CHARPENTE - COUVERTURE</t>
  </si>
  <si>
    <t>RECAPITULATIF DES CHAPITRES</t>
  </si>
  <si>
    <t>1.2 - REFECTION DE LA COUVERTURE</t>
  </si>
  <si>
    <t>- 1.2.1 - Préparation</t>
  </si>
  <si>
    <t>- 1.2.2 - Travaux</t>
  </si>
  <si>
    <t>Total du lot CHARPENTE - COUVERTURE</t>
  </si>
  <si>
    <t xml:space="preserve">Soit en toutes lettres TTC : </t>
  </si>
  <si>
    <t>Fait à _________________________
le _____________________________</t>
  </si>
  <si>
    <t>Bon pour accord, signature</t>
  </si>
  <si>
    <t>Signature et cachet de l'Entrepreneur</t>
  </si>
  <si>
    <t>Conditions de règlement : Par virement à 30 j</t>
  </si>
  <si>
    <t>Paramètres document</t>
  </si>
  <si>
    <t>1.</t>
  </si>
  <si>
    <t>Titre du document :</t>
  </si>
  <si>
    <t>2.</t>
  </si>
  <si>
    <t>Titre du dossier :</t>
  </si>
  <si>
    <t>5.</t>
  </si>
  <si>
    <t>Titre du lot / des lots :</t>
  </si>
  <si>
    <t>10.</t>
  </si>
  <si>
    <t>Rue du dossier</t>
  </si>
  <si>
    <t>11.</t>
  </si>
  <si>
    <t>Code postal et ville du dossier</t>
  </si>
  <si>
    <t>12.</t>
  </si>
  <si>
    <t>Parcelle du dossier</t>
  </si>
  <si>
    <t>3.</t>
  </si>
  <si>
    <t>Code du dossier</t>
  </si>
  <si>
    <t>4.</t>
  </si>
  <si>
    <t>Code du lot / des lots :</t>
  </si>
  <si>
    <t>6.</t>
  </si>
  <si>
    <t>Date de valeur du lot / des lots :</t>
  </si>
  <si>
    <t>7.</t>
  </si>
  <si>
    <t>Phase :</t>
  </si>
  <si>
    <t>8.</t>
  </si>
  <si>
    <t>Indice :</t>
  </si>
  <si>
    <t>Notes :</t>
  </si>
  <si>
    <t>- Le taux 0% est toujours supporté qu'il soit dans cette liste ou non</t>
  </si>
  <si>
    <t>- En dehors du taux 0%, vous pouvez renseigner au maximum 4 taux différents</t>
  </si>
  <si>
    <t>- Si votre lot contient plus de 4 taux différents, ou contient de la TVA proportionnelle, vous devez modifier manuellement la formule de calcul de TVA et de TTC dans le récapitulatif</t>
  </si>
  <si>
    <t>DPGF</t>
  </si>
  <si>
    <t>Réaménagement des étages 3 et 4  de la cité administrative Desmichels</t>
  </si>
  <si>
    <t>Y2401</t>
  </si>
  <si>
    <t>22/01/2025</t>
  </si>
  <si>
    <t>DCE</t>
  </si>
  <si>
    <t>A</t>
  </si>
  <si>
    <t>Rue du 4ème Régiment de Chasseurs</t>
  </si>
  <si>
    <t>05000 GAP</t>
  </si>
  <si>
    <t>VERSION</t>
  </si>
  <si>
    <t>4.00</t>
  </si>
  <si>
    <t>TYPEDOC</t>
  </si>
  <si>
    <t>SHOWADJU</t>
  </si>
  <si>
    <t>RECAPSIMPLE</t>
  </si>
  <si>
    <t>SHOWMONTANTS</t>
  </si>
  <si>
    <t>SHOWQUANTITES</t>
  </si>
  <si>
    <t>MONTANTSSURTETE</t>
  </si>
  <si>
    <t>MARGE</t>
  </si>
  <si>
    <t>RECAPLOCNIV9</t>
  </si>
  <si>
    <t>LIST_VALIDATION_CHECKBOX</t>
  </si>
  <si>
    <t>X</t>
  </si>
  <si>
    <t>LOCALISE</t>
  </si>
  <si>
    <t>SRC</t>
  </si>
  <si>
    <t>DVS_APP</t>
  </si>
  <si>
    <t>Coordonnées entreprise</t>
  </si>
  <si>
    <t>Nom de l'entreprise</t>
  </si>
  <si>
    <t>Nom du contact</t>
  </si>
  <si>
    <t>Adresse postale</t>
  </si>
  <si>
    <t>Code postal</t>
  </si>
  <si>
    <t>Ville</t>
  </si>
  <si>
    <t>Localité</t>
  </si>
  <si>
    <t>Boîte postale</t>
  </si>
  <si>
    <t>Téléphone</t>
  </si>
  <si>
    <t>9.</t>
  </si>
  <si>
    <t>Fax</t>
  </si>
  <si>
    <t>Tél. Portable</t>
  </si>
  <si>
    <t>E-mail</t>
  </si>
  <si>
    <t xml:space="preserve">Observation : </t>
  </si>
  <si>
    <t>Prestations supplémentaires</t>
  </si>
  <si>
    <t>Titre de la prestation</t>
  </si>
  <si>
    <t>Unité</t>
  </si>
  <si>
    <t>Quantité</t>
  </si>
  <si>
    <t>Prix unitaire</t>
  </si>
  <si>
    <t>Prix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</si>
</sst>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[$€];[Red]\-#,##0.00\ [$€]"/>
    <numFmt numFmtId="165" formatCode="00000"/>
    <numFmt numFmtId="166" formatCode="0#&quot; &quot;##&quot; &quot;##&quot; &quot;##&quot; &quot;##"/>
    <numFmt numFmtId="167" formatCode="#,##0.000"/>
  </numFmts>
  <fonts count="1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4"/>
      <color theme="1"/>
      <name val="Arial"/>
      <family val="2"/>
    </font>
    <font>
      <b/>
      <sz val="14"/>
      <color theme="1"/>
      <name val="Arial"/>
      <family val="2"/>
    </font>
    <font>
      <sz val="7"/>
      <color theme="1"/>
      <name val="Arial"/>
      <family val="2"/>
    </font>
    <font>
      <sz val="10"/>
      <color theme="1"/>
      <name val="Arial"/>
      <family val="2"/>
    </font>
    <font>
      <b/>
      <u/>
      <sz val="12"/>
      <color theme="1"/>
      <name val="Arial"/>
      <family val="2"/>
    </font>
    <font>
      <b/>
      <sz val="11"/>
      <color theme="1"/>
      <name val="Arial"/>
      <family val="2"/>
    </font>
    <font>
      <sz val="6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FDFDF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2" borderId="6" xfId="0" applyFont="1" applyFill="1" applyBorder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9" fillId="0" borderId="0" xfId="0" applyFont="1" applyAlignment="1">
      <alignment horizontal="right" vertical="top" wrapText="1"/>
    </xf>
    <xf numFmtId="3" fontId="9" fillId="0" borderId="0" xfId="0" applyNumberFormat="1" applyFont="1" applyAlignment="1">
      <alignment horizontal="right" vertical="top" wrapText="1"/>
    </xf>
    <xf numFmtId="4" fontId="9" fillId="0" borderId="10" xfId="0" applyNumberFormat="1" applyFont="1" applyBorder="1" applyAlignment="1" applyProtection="1">
      <alignment vertical="top" wrapText="1"/>
      <protection locked="0"/>
    </xf>
    <xf numFmtId="4" fontId="1" fillId="0" borderId="0" xfId="0" applyNumberFormat="1" applyFont="1" applyAlignment="1">
      <alignment vertical="top" wrapText="1"/>
    </xf>
    <xf numFmtId="10" fontId="4" fillId="0" borderId="0" xfId="0" applyNumberFormat="1" applyFont="1" applyAlignment="1">
      <alignment horizontal="right" vertical="top" wrapText="1"/>
    </xf>
    <xf numFmtId="0" fontId="10" fillId="0" borderId="0" xfId="0" applyFont="1" applyAlignment="1">
      <alignment vertical="top" wrapText="1"/>
    </xf>
    <xf numFmtId="4" fontId="9" fillId="0" borderId="0" xfId="0" applyNumberFormat="1" applyFont="1" applyAlignment="1">
      <alignment horizontal="right" vertical="top" wrapText="1"/>
    </xf>
    <xf numFmtId="0" fontId="11" fillId="0" borderId="0" xfId="0" applyFont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10" fontId="5" fillId="0" borderId="22" xfId="0" applyNumberFormat="1" applyFont="1" applyBorder="1" applyAlignment="1">
      <alignment horizontal="right" vertical="top" wrapText="1"/>
    </xf>
    <xf numFmtId="0" fontId="5" fillId="0" borderId="0" xfId="0" applyFont="1" applyAlignment="1">
      <alignment vertical="top"/>
    </xf>
    <xf numFmtId="10" fontId="5" fillId="0" borderId="23" xfId="0" applyNumberFormat="1" applyFont="1" applyBorder="1" applyAlignment="1">
      <alignment horizontal="right" vertical="top" wrapText="1"/>
    </xf>
    <xf numFmtId="10" fontId="5" fillId="0" borderId="24" xfId="0" applyNumberFormat="1" applyFont="1" applyBorder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0" fontId="5" fillId="0" borderId="10" xfId="0" applyFont="1" applyBorder="1" applyAlignment="1" applyProtection="1">
      <alignment horizontal="left" vertical="top" wrapText="1"/>
      <protection locked="0"/>
    </xf>
    <xf numFmtId="0" fontId="5" fillId="0" borderId="10" xfId="0" applyFont="1" applyBorder="1" applyAlignment="1" applyProtection="1">
      <alignment horizontal="center" vertical="top" wrapText="1"/>
      <protection locked="0"/>
    </xf>
    <xf numFmtId="167" fontId="5" fillId="0" borderId="10" xfId="0" applyNumberFormat="1" applyFont="1" applyBorder="1" applyAlignment="1" applyProtection="1">
      <alignment horizontal="right" vertical="top" wrapText="1"/>
      <protection locked="0"/>
    </xf>
    <xf numFmtId="164" fontId="5" fillId="0" borderId="10" xfId="0" applyNumberFormat="1" applyFont="1" applyBorder="1" applyAlignment="1" applyProtection="1">
      <alignment horizontal="right" vertical="top" wrapText="1"/>
      <protection locked="0"/>
    </xf>
    <xf numFmtId="164" fontId="5" fillId="0" borderId="9" xfId="0" applyNumberFormat="1" applyFont="1" applyBorder="1" applyAlignment="1">
      <alignment horizontal="right" vertical="top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9" fillId="0" borderId="0" xfId="0" applyFont="1" applyAlignment="1">
      <alignment vertical="top" wrapText="1"/>
    </xf>
    <xf numFmtId="0" fontId="0" fillId="0" borderId="0" xfId="0"/>
    <xf numFmtId="0" fontId="10" fillId="0" borderId="0" xfId="0" applyFont="1" applyAlignment="1">
      <alignment vertical="top" wrapText="1"/>
    </xf>
    <xf numFmtId="0" fontId="11" fillId="0" borderId="2" xfId="0" applyFont="1" applyBorder="1" applyAlignment="1">
      <alignment horizontal="right" vertical="top" wrapText="1"/>
    </xf>
    <xf numFmtId="0" fontId="11" fillId="0" borderId="3" xfId="0" applyFont="1" applyBorder="1" applyAlignment="1">
      <alignment horizontal="right" vertical="top" wrapText="1"/>
    </xf>
    <xf numFmtId="0" fontId="11" fillId="0" borderId="1" xfId="0" applyFont="1" applyBorder="1" applyAlignment="1">
      <alignment vertical="top" wrapText="1"/>
    </xf>
    <xf numFmtId="0" fontId="11" fillId="0" borderId="2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164" fontId="11" fillId="0" borderId="0" xfId="0" applyNumberFormat="1" applyFont="1" applyAlignment="1">
      <alignment horizontal="right" vertical="top" wrapText="1"/>
    </xf>
    <xf numFmtId="164" fontId="11" fillId="0" borderId="5" xfId="0" applyNumberFormat="1" applyFont="1" applyBorder="1" applyAlignment="1">
      <alignment horizontal="right" vertical="top" wrapText="1"/>
    </xf>
    <xf numFmtId="0" fontId="11" fillId="0" borderId="4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164" fontId="11" fillId="0" borderId="7" xfId="0" applyNumberFormat="1" applyFont="1" applyBorder="1" applyAlignment="1">
      <alignment horizontal="right" vertical="top" wrapText="1"/>
    </xf>
    <xf numFmtId="164" fontId="11" fillId="0" borderId="8" xfId="0" applyNumberFormat="1" applyFont="1" applyBorder="1" applyAlignment="1">
      <alignment horizontal="right" vertical="top" wrapText="1"/>
    </xf>
    <xf numFmtId="0" fontId="11" fillId="0" borderId="6" xfId="0" applyFont="1" applyBorder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6" fillId="0" borderId="0" xfId="0" applyFont="1" applyAlignment="1">
      <alignment horizontal="center" vertical="top" wrapText="1"/>
    </xf>
    <xf numFmtId="164" fontId="12" fillId="0" borderId="0" xfId="0" applyNumberFormat="1" applyFont="1" applyAlignment="1">
      <alignment horizontal="right" vertical="top" wrapText="1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vertical="top" wrapText="1"/>
    </xf>
    <xf numFmtId="164" fontId="13" fillId="0" borderId="0" xfId="0" applyNumberFormat="1" applyFont="1" applyAlignment="1">
      <alignment horizontal="right" vertical="top" wrapText="1" indent="1"/>
    </xf>
    <xf numFmtId="164" fontId="13" fillId="0" borderId="0" xfId="0" applyNumberFormat="1" applyFont="1" applyAlignment="1">
      <alignment horizontal="right" vertical="top" wrapText="1"/>
    </xf>
    <xf numFmtId="0" fontId="13" fillId="0" borderId="0" xfId="0" applyFont="1" applyAlignment="1">
      <alignment horizontal="left" vertical="top" wrapText="1" indent="1"/>
    </xf>
    <xf numFmtId="0" fontId="13" fillId="0" borderId="0" xfId="0" applyFont="1" applyAlignment="1">
      <alignment vertical="top" wrapText="1"/>
    </xf>
    <xf numFmtId="0" fontId="14" fillId="0" borderId="11" xfId="0" applyFont="1" applyBorder="1" applyAlignment="1">
      <alignment vertical="top" wrapText="1"/>
    </xf>
    <xf numFmtId="0" fontId="14" fillId="0" borderId="1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5" xfId="0" applyFont="1" applyBorder="1" applyAlignment="1">
      <alignment vertical="top" wrapText="1"/>
    </xf>
    <xf numFmtId="0" fontId="11" fillId="0" borderId="16" xfId="0" applyFont="1" applyBorder="1" applyAlignment="1">
      <alignment vertical="top" wrapText="1"/>
    </xf>
    <xf numFmtId="164" fontId="11" fillId="0" borderId="0" xfId="0" applyNumberFormat="1" applyFont="1" applyAlignment="1">
      <alignment vertical="top" wrapText="1"/>
    </xf>
    <xf numFmtId="164" fontId="1" fillId="0" borderId="0" xfId="0" applyNumberFormat="1" applyFont="1" applyAlignment="1">
      <alignment vertical="top" wrapText="1"/>
    </xf>
    <xf numFmtId="164" fontId="1" fillId="0" borderId="17" xfId="0" applyNumberFormat="1" applyFont="1" applyBorder="1" applyAlignment="1">
      <alignment vertical="top" wrapText="1"/>
    </xf>
    <xf numFmtId="0" fontId="11" fillId="0" borderId="18" xfId="0" applyFont="1" applyBorder="1" applyAlignment="1">
      <alignment vertical="top" wrapText="1"/>
    </xf>
    <xf numFmtId="0" fontId="1" fillId="0" borderId="19" xfId="0" applyFont="1" applyBorder="1" applyAlignment="1">
      <alignment vertical="top" wrapText="1"/>
    </xf>
    <xf numFmtId="164" fontId="11" fillId="0" borderId="19" xfId="0" applyNumberFormat="1" applyFont="1" applyBorder="1" applyAlignment="1">
      <alignment vertical="top" wrapText="1"/>
    </xf>
    <xf numFmtId="164" fontId="1" fillId="0" borderId="19" xfId="0" applyNumberFormat="1" applyFont="1" applyBorder="1" applyAlignment="1">
      <alignment vertical="top" wrapText="1"/>
    </xf>
    <xf numFmtId="164" fontId="1" fillId="0" borderId="20" xfId="0" applyNumberFormat="1" applyFont="1" applyBorder="1" applyAlignment="1">
      <alignment vertical="top" wrapText="1"/>
    </xf>
    <xf numFmtId="0" fontId="15" fillId="0" borderId="0" xfId="0" applyFont="1" applyAlignment="1">
      <alignment vertical="top" wrapText="1"/>
    </xf>
    <xf numFmtId="0" fontId="1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5" fillId="0" borderId="21" xfId="0" applyFont="1" applyBorder="1" applyAlignment="1">
      <alignment vertical="top" wrapText="1"/>
    </xf>
    <xf numFmtId="0" fontId="5" fillId="0" borderId="0" xfId="0" applyFont="1" applyAlignment="1">
      <alignment horizontal="left" vertical="top" wrapText="1"/>
    </xf>
    <xf numFmtId="0" fontId="5" fillId="0" borderId="9" xfId="0" applyFont="1" applyBorder="1" applyAlignment="1">
      <alignment vertical="top" wrapText="1"/>
    </xf>
    <xf numFmtId="0" fontId="11" fillId="0" borderId="0" xfId="0" applyFont="1" applyAlignment="1">
      <alignment horizontal="center" vertical="top" wrapText="1"/>
    </xf>
    <xf numFmtId="0" fontId="5" fillId="0" borderId="10" xfId="0" applyFont="1" applyBorder="1" applyAlignment="1" applyProtection="1">
      <alignment vertical="top" wrapText="1"/>
      <protection locked="0"/>
    </xf>
    <xf numFmtId="165" fontId="5" fillId="0" borderId="10" xfId="0" applyNumberFormat="1" applyFont="1" applyBorder="1" applyAlignment="1" applyProtection="1">
      <alignment vertical="top" wrapText="1"/>
      <protection locked="0"/>
    </xf>
    <xf numFmtId="166" fontId="5" fillId="0" borderId="10" xfId="0" applyNumberFormat="1" applyFont="1" applyBorder="1" applyAlignment="1" applyProtection="1">
      <alignment vertical="top" wrapText="1"/>
      <protection locked="0"/>
    </xf>
    <xf numFmtId="0" fontId="12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333375</xdr:colOff>
      <xdr:row>1</xdr:row>
      <xdr:rowOff>0</xdr:rowOff>
    </xdr:from>
    <xdr:to>
      <xdr:col>6</xdr:col>
      <xdr:colOff>504696</xdr:colOff>
      <xdr:row>9</xdr:row>
      <xdr:rowOff>114171</xdr:rowOff>
    </xdr:to>
    <xdr:pic>
      <xdr:nvPicPr>
        <xdr:cNvPr id="2" name="Picture 1" descr="{6bea87eb-34ee-4880-8520-7f1e4ebc0bd4}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219575" y="114300"/>
          <a:ext cx="1028571" cy="10285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B1:I86"/>
  <sheetViews>
    <sheetView showGridLines="0" workbookViewId="0"/>
  </sheetViews>
  <sheetFormatPr baseColWidth="10" defaultColWidth="9.140625" defaultRowHeight="9" customHeight="1" x14ac:dyDescent="0.25"/>
  <cols>
    <col min="1" max="1" width="0.140625" customWidth="1"/>
    <col min="2" max="2" width="10.140625" customWidth="1"/>
    <col min="3" max="3" width="31.28515625" customWidth="1"/>
    <col min="4" max="4" width="2.28515625" customWidth="1"/>
    <col min="5" max="5" width="14.42578125" customWidth="1"/>
    <col min="6" max="6" width="12.85546875" customWidth="1"/>
    <col min="7" max="7" width="12.42578125" customWidth="1"/>
    <col min="8" max="8" width="14.5703125" customWidth="1"/>
    <col min="9" max="9" width="2.140625" customWidth="1"/>
    <col min="10" max="69" width="10.7109375" customWidth="1"/>
  </cols>
  <sheetData>
    <row r="1" spans="2:9" ht="9" customHeight="1" x14ac:dyDescent="0.25">
      <c r="B1" s="1"/>
      <c r="C1" s="2"/>
      <c r="D1" s="3"/>
      <c r="E1" s="3"/>
      <c r="F1" s="3"/>
      <c r="G1" s="3"/>
      <c r="H1" s="3"/>
      <c r="I1" s="4"/>
    </row>
    <row r="2" spans="2:9" ht="9" customHeight="1" x14ac:dyDescent="0.25">
      <c r="B2" s="5"/>
      <c r="C2" s="6"/>
      <c r="D2" s="7"/>
      <c r="E2" s="41"/>
      <c r="F2" s="41"/>
      <c r="G2" s="41"/>
      <c r="H2" s="41"/>
      <c r="I2" s="8"/>
    </row>
    <row r="3" spans="2:9" ht="9" customHeight="1" x14ac:dyDescent="0.25">
      <c r="B3" s="5"/>
      <c r="C3" s="6"/>
      <c r="D3" s="7"/>
      <c r="E3" s="41"/>
      <c r="F3" s="41"/>
      <c r="G3" s="41"/>
      <c r="H3" s="41"/>
      <c r="I3" s="8"/>
    </row>
    <row r="4" spans="2:9" ht="9" customHeight="1" x14ac:dyDescent="0.25">
      <c r="B4" s="5"/>
      <c r="C4" s="6"/>
      <c r="D4" s="7"/>
      <c r="E4" s="41"/>
      <c r="F4" s="41"/>
      <c r="G4" s="41"/>
      <c r="H4" s="41"/>
      <c r="I4" s="8"/>
    </row>
    <row r="5" spans="2:9" ht="9" customHeight="1" x14ac:dyDescent="0.25">
      <c r="B5" s="5"/>
      <c r="C5" s="6"/>
      <c r="D5" s="7"/>
      <c r="E5" s="41"/>
      <c r="F5" s="41"/>
      <c r="G5" s="41"/>
      <c r="H5" s="41"/>
      <c r="I5" s="8"/>
    </row>
    <row r="6" spans="2:9" ht="9" customHeight="1" x14ac:dyDescent="0.25">
      <c r="B6" s="5"/>
      <c r="C6" s="6"/>
      <c r="D6" s="7"/>
      <c r="E6" s="41"/>
      <c r="F6" s="41"/>
      <c r="G6" s="41"/>
      <c r="H6" s="41"/>
      <c r="I6" s="8"/>
    </row>
    <row r="7" spans="2:9" ht="9" customHeight="1" x14ac:dyDescent="0.25">
      <c r="B7" s="5"/>
      <c r="C7" s="6"/>
      <c r="D7" s="7"/>
      <c r="E7" s="41"/>
      <c r="F7" s="41"/>
      <c r="G7" s="41"/>
      <c r="H7" s="41"/>
      <c r="I7" s="8"/>
    </row>
    <row r="8" spans="2:9" ht="9" customHeight="1" x14ac:dyDescent="0.25">
      <c r="B8" s="5"/>
      <c r="C8" s="6"/>
      <c r="D8" s="7"/>
      <c r="E8" s="41"/>
      <c r="F8" s="41"/>
      <c r="G8" s="41"/>
      <c r="H8" s="41"/>
      <c r="I8" s="8"/>
    </row>
    <row r="9" spans="2:9" ht="9" customHeight="1" x14ac:dyDescent="0.25">
      <c r="B9" s="5"/>
      <c r="C9" s="6"/>
      <c r="D9" s="7"/>
      <c r="E9" s="41"/>
      <c r="F9" s="41"/>
      <c r="G9" s="41"/>
      <c r="H9" s="41"/>
      <c r="I9" s="8"/>
    </row>
    <row r="10" spans="2:9" ht="9" customHeight="1" x14ac:dyDescent="0.25">
      <c r="B10" s="5"/>
      <c r="C10" s="6"/>
      <c r="D10" s="7"/>
      <c r="E10" s="41"/>
      <c r="F10" s="41"/>
      <c r="G10" s="41"/>
      <c r="H10" s="41"/>
      <c r="I10" s="8"/>
    </row>
    <row r="11" spans="2:9" ht="9" customHeight="1" x14ac:dyDescent="0.25">
      <c r="B11" s="5"/>
      <c r="C11" s="6"/>
      <c r="D11" s="7"/>
      <c r="E11" s="42" t="str">
        <f>IF(Paramètres!C5&lt;&gt;"",Paramètres!C5,"")</f>
        <v>Réaménagement des étages 3 et 4  de la cité administrative Desmichels</v>
      </c>
      <c r="F11" s="42"/>
      <c r="G11" s="42"/>
      <c r="H11" s="42"/>
      <c r="I11" s="8"/>
    </row>
    <row r="12" spans="2:9" ht="9" customHeight="1" x14ac:dyDescent="0.25">
      <c r="B12" s="5"/>
      <c r="C12" s="6"/>
      <c r="D12" s="7"/>
      <c r="E12" s="42"/>
      <c r="F12" s="42"/>
      <c r="G12" s="42"/>
      <c r="H12" s="42"/>
      <c r="I12" s="8"/>
    </row>
    <row r="13" spans="2:9" ht="9" customHeight="1" x14ac:dyDescent="0.25">
      <c r="B13" s="5"/>
      <c r="C13" s="6"/>
      <c r="D13" s="7"/>
      <c r="E13" s="42"/>
      <c r="F13" s="42"/>
      <c r="G13" s="42"/>
      <c r="H13" s="42"/>
      <c r="I13" s="8"/>
    </row>
    <row r="14" spans="2:9" ht="9" customHeight="1" x14ac:dyDescent="0.25">
      <c r="B14" s="5"/>
      <c r="C14" s="6"/>
      <c r="D14" s="7"/>
      <c r="E14" s="42"/>
      <c r="F14" s="42"/>
      <c r="G14" s="42"/>
      <c r="H14" s="42"/>
      <c r="I14" s="8"/>
    </row>
    <row r="15" spans="2:9" ht="9" customHeight="1" x14ac:dyDescent="0.25">
      <c r="B15" s="5"/>
      <c r="C15" s="6"/>
      <c r="D15" s="7"/>
      <c r="E15" s="42"/>
      <c r="F15" s="42"/>
      <c r="G15" s="42"/>
      <c r="H15" s="42"/>
      <c r="I15" s="8"/>
    </row>
    <row r="16" spans="2:9" ht="9" customHeight="1" x14ac:dyDescent="0.25">
      <c r="B16" s="5"/>
      <c r="C16" s="6"/>
      <c r="D16" s="7"/>
      <c r="E16" s="42"/>
      <c r="F16" s="42"/>
      <c r="G16" s="42"/>
      <c r="H16" s="42"/>
      <c r="I16" s="8"/>
    </row>
    <row r="17" spans="2:9" ht="9" customHeight="1" x14ac:dyDescent="0.25">
      <c r="B17" s="5"/>
      <c r="C17" s="6"/>
      <c r="D17" s="7"/>
      <c r="E17" s="42"/>
      <c r="F17" s="42"/>
      <c r="G17" s="42"/>
      <c r="H17" s="42"/>
      <c r="I17" s="8"/>
    </row>
    <row r="18" spans="2:9" ht="9" customHeight="1" x14ac:dyDescent="0.25">
      <c r="B18" s="5"/>
      <c r="C18" s="6"/>
      <c r="D18" s="7"/>
      <c r="E18" s="42"/>
      <c r="F18" s="42"/>
      <c r="G18" s="42"/>
      <c r="H18" s="42"/>
      <c r="I18" s="8"/>
    </row>
    <row r="19" spans="2:9" ht="9" customHeight="1" x14ac:dyDescent="0.25">
      <c r="B19" s="5"/>
      <c r="C19" s="6"/>
      <c r="D19" s="7"/>
      <c r="E19" s="42"/>
      <c r="F19" s="42"/>
      <c r="G19" s="42"/>
      <c r="H19" s="42"/>
      <c r="I19" s="8"/>
    </row>
    <row r="20" spans="2:9" ht="9" customHeight="1" x14ac:dyDescent="0.25">
      <c r="B20" s="5"/>
      <c r="C20" s="6"/>
      <c r="D20" s="7"/>
      <c r="E20" s="42" t="str">
        <f>IF(Paramètres!C24&lt;&gt;"",Paramètres!C24,"") &amp; CHAR(10) &amp; IF(Paramètres!C26&lt;&gt;"",Paramètres!C26,"") &amp; CHAR(10) &amp; IF(Paramètres!C28&lt;&gt;"",Paramètres!C28,"")</f>
        <v xml:space="preserve">Rue du 4ème Régiment de Chasseurs
05000 GAP
</v>
      </c>
      <c r="F20" s="42"/>
      <c r="G20" s="42"/>
      <c r="H20" s="42"/>
      <c r="I20" s="8"/>
    </row>
    <row r="21" spans="2:9" ht="9" customHeight="1" x14ac:dyDescent="0.25">
      <c r="B21" s="5"/>
      <c r="C21" s="6"/>
      <c r="D21" s="7"/>
      <c r="E21" s="42"/>
      <c r="F21" s="42"/>
      <c r="G21" s="42"/>
      <c r="H21" s="42"/>
      <c r="I21" s="8"/>
    </row>
    <row r="22" spans="2:9" ht="9" customHeight="1" x14ac:dyDescent="0.25">
      <c r="B22" s="5"/>
      <c r="C22" s="6"/>
      <c r="D22" s="7"/>
      <c r="E22" s="42"/>
      <c r="F22" s="42"/>
      <c r="G22" s="42"/>
      <c r="H22" s="42"/>
      <c r="I22" s="8"/>
    </row>
    <row r="23" spans="2:9" ht="9" customHeight="1" x14ac:dyDescent="0.25">
      <c r="B23" s="5"/>
      <c r="C23" s="6"/>
      <c r="D23" s="7"/>
      <c r="E23" s="42"/>
      <c r="F23" s="42"/>
      <c r="G23" s="42"/>
      <c r="H23" s="42"/>
      <c r="I23" s="8"/>
    </row>
    <row r="24" spans="2:9" ht="9" customHeight="1" x14ac:dyDescent="0.25">
      <c r="B24" s="5"/>
      <c r="C24" s="6"/>
      <c r="D24" s="7"/>
      <c r="E24" s="42"/>
      <c r="F24" s="42"/>
      <c r="G24" s="42"/>
      <c r="H24" s="42"/>
      <c r="I24" s="8"/>
    </row>
    <row r="25" spans="2:9" ht="9" customHeight="1" x14ac:dyDescent="0.25">
      <c r="B25" s="5"/>
      <c r="C25" s="6"/>
      <c r="D25" s="7"/>
      <c r="E25" s="42"/>
      <c r="F25" s="42"/>
      <c r="G25" s="42"/>
      <c r="H25" s="42"/>
      <c r="I25" s="8"/>
    </row>
    <row r="26" spans="2:9" ht="9" customHeight="1" x14ac:dyDescent="0.25">
      <c r="B26" s="5"/>
      <c r="C26" s="6"/>
      <c r="D26" s="7"/>
      <c r="E26" s="42"/>
      <c r="F26" s="42"/>
      <c r="G26" s="42"/>
      <c r="H26" s="42"/>
      <c r="I26" s="8"/>
    </row>
    <row r="27" spans="2:9" ht="9" customHeight="1" x14ac:dyDescent="0.25">
      <c r="B27" s="5"/>
      <c r="C27" s="6"/>
      <c r="D27" s="7"/>
      <c r="E27" s="42"/>
      <c r="F27" s="42"/>
      <c r="G27" s="42"/>
      <c r="H27" s="42"/>
      <c r="I27" s="8"/>
    </row>
    <row r="28" spans="2:9" ht="9" customHeight="1" x14ac:dyDescent="0.25">
      <c r="B28" s="5"/>
      <c r="C28" s="6"/>
      <c r="D28" s="7"/>
      <c r="E28" s="41"/>
      <c r="F28" s="41"/>
      <c r="G28" s="41"/>
      <c r="H28" s="41"/>
      <c r="I28" s="8"/>
    </row>
    <row r="29" spans="2:9" ht="9" customHeight="1" x14ac:dyDescent="0.25">
      <c r="B29" s="5"/>
      <c r="C29" s="6"/>
      <c r="D29" s="7"/>
      <c r="E29" s="41"/>
      <c r="F29" s="41"/>
      <c r="G29" s="41"/>
      <c r="H29" s="41"/>
      <c r="I29" s="8"/>
    </row>
    <row r="30" spans="2:9" ht="9" customHeight="1" x14ac:dyDescent="0.25">
      <c r="B30" s="5"/>
      <c r="C30" s="6"/>
      <c r="D30" s="7"/>
      <c r="E30" s="41"/>
      <c r="F30" s="41"/>
      <c r="G30" s="41"/>
      <c r="H30" s="41"/>
      <c r="I30" s="8"/>
    </row>
    <row r="31" spans="2:9" ht="9" customHeight="1" x14ac:dyDescent="0.25">
      <c r="B31" s="5"/>
      <c r="C31" s="6"/>
      <c r="D31" s="7"/>
      <c r="E31" s="41"/>
      <c r="F31" s="41"/>
      <c r="G31" s="41"/>
      <c r="H31" s="41"/>
      <c r="I31" s="8"/>
    </row>
    <row r="32" spans="2:9" ht="9" customHeight="1" x14ac:dyDescent="0.25">
      <c r="B32" s="5"/>
      <c r="C32" s="6"/>
      <c r="D32" s="7"/>
      <c r="E32" s="41"/>
      <c r="F32" s="41"/>
      <c r="G32" s="41"/>
      <c r="H32" s="41"/>
      <c r="I32" s="8"/>
    </row>
    <row r="33" spans="2:9" ht="9" customHeight="1" x14ac:dyDescent="0.25">
      <c r="B33" s="5"/>
      <c r="C33" s="6"/>
      <c r="D33" s="7"/>
      <c r="E33" s="41"/>
      <c r="F33" s="41"/>
      <c r="G33" s="41"/>
      <c r="H33" s="41"/>
      <c r="I33" s="8"/>
    </row>
    <row r="34" spans="2:9" ht="9" customHeight="1" x14ac:dyDescent="0.25">
      <c r="B34" s="5"/>
      <c r="C34" s="6"/>
      <c r="D34" s="7"/>
      <c r="E34" s="41"/>
      <c r="F34" s="41"/>
      <c r="G34" s="41"/>
      <c r="H34" s="41"/>
      <c r="I34" s="8"/>
    </row>
    <row r="35" spans="2:9" ht="9" customHeight="1" x14ac:dyDescent="0.25">
      <c r="B35" s="5"/>
      <c r="C35" s="6"/>
      <c r="D35" s="7"/>
      <c r="E35" s="41"/>
      <c r="F35" s="41"/>
      <c r="G35" s="41"/>
      <c r="H35" s="41"/>
      <c r="I35" s="8"/>
    </row>
    <row r="36" spans="2:9" ht="9" customHeight="1" x14ac:dyDescent="0.25">
      <c r="B36" s="5"/>
      <c r="C36" s="6"/>
      <c r="D36" s="7"/>
      <c r="E36" s="41"/>
      <c r="F36" s="41"/>
      <c r="G36" s="41"/>
      <c r="H36" s="41"/>
      <c r="I36" s="8"/>
    </row>
    <row r="37" spans="2:9" ht="9" customHeight="1" x14ac:dyDescent="0.25">
      <c r="B37" s="5"/>
      <c r="C37" s="6"/>
      <c r="D37" s="7"/>
      <c r="E37" s="41"/>
      <c r="F37" s="41"/>
      <c r="G37" s="41"/>
      <c r="H37" s="41"/>
      <c r="I37" s="8"/>
    </row>
    <row r="38" spans="2:9" ht="9" customHeight="1" x14ac:dyDescent="0.25">
      <c r="B38" s="5"/>
      <c r="C38" s="6"/>
      <c r="D38" s="7"/>
      <c r="E38" s="41"/>
      <c r="F38" s="41"/>
      <c r="G38" s="41"/>
      <c r="H38" s="41"/>
      <c r="I38" s="8"/>
    </row>
    <row r="39" spans="2:9" ht="9" customHeight="1" x14ac:dyDescent="0.25">
      <c r="B39" s="5"/>
      <c r="C39" s="6"/>
      <c r="D39" s="7"/>
      <c r="E39" s="41"/>
      <c r="F39" s="41"/>
      <c r="G39" s="41"/>
      <c r="H39" s="41"/>
      <c r="I39" s="8"/>
    </row>
    <row r="40" spans="2:9" ht="9" customHeight="1" x14ac:dyDescent="0.25">
      <c r="B40" s="5"/>
      <c r="C40" s="6"/>
      <c r="D40" s="7"/>
      <c r="E40" s="41"/>
      <c r="F40" s="41"/>
      <c r="G40" s="41"/>
      <c r="H40" s="41"/>
      <c r="I40" s="8"/>
    </row>
    <row r="41" spans="2:9" ht="9" customHeight="1" x14ac:dyDescent="0.25">
      <c r="B41" s="5"/>
      <c r="C41" s="6"/>
      <c r="D41" s="7"/>
      <c r="E41" s="41"/>
      <c r="F41" s="41"/>
      <c r="G41" s="41"/>
      <c r="H41" s="41"/>
      <c r="I41" s="8"/>
    </row>
    <row r="42" spans="2:9" ht="9" customHeight="1" x14ac:dyDescent="0.25">
      <c r="B42" s="5"/>
      <c r="C42" s="6"/>
      <c r="D42" s="7"/>
      <c r="E42" s="41"/>
      <c r="F42" s="41"/>
      <c r="G42" s="41"/>
      <c r="H42" s="41"/>
      <c r="I42" s="8"/>
    </row>
    <row r="43" spans="2:9" ht="9" customHeight="1" x14ac:dyDescent="0.25">
      <c r="B43" s="5"/>
      <c r="C43" s="6"/>
      <c r="D43" s="7"/>
      <c r="E43" s="41"/>
      <c r="F43" s="41"/>
      <c r="G43" s="41"/>
      <c r="H43" s="41"/>
      <c r="I43" s="8"/>
    </row>
    <row r="44" spans="2:9" ht="9" customHeight="1" x14ac:dyDescent="0.25">
      <c r="B44" s="5"/>
      <c r="C44" s="6"/>
      <c r="D44" s="7"/>
      <c r="E44" s="41"/>
      <c r="F44" s="41"/>
      <c r="G44" s="41"/>
      <c r="H44" s="41"/>
      <c r="I44" s="8"/>
    </row>
    <row r="45" spans="2:9" ht="9" customHeight="1" x14ac:dyDescent="0.25">
      <c r="B45" s="5"/>
      <c r="C45" s="6"/>
      <c r="D45" s="7"/>
      <c r="E45" s="41"/>
      <c r="F45" s="41"/>
      <c r="G45" s="41"/>
      <c r="H45" s="41"/>
      <c r="I45" s="8"/>
    </row>
    <row r="46" spans="2:9" ht="9" customHeight="1" x14ac:dyDescent="0.25">
      <c r="B46" s="5"/>
      <c r="C46" s="6"/>
      <c r="D46" s="7"/>
      <c r="E46" s="7"/>
      <c r="F46" s="7"/>
      <c r="G46" s="7"/>
      <c r="H46" s="7"/>
      <c r="I46" s="8"/>
    </row>
    <row r="47" spans="2:9" ht="9" customHeight="1" x14ac:dyDescent="0.25">
      <c r="B47" s="5"/>
      <c r="C47" s="6"/>
      <c r="D47" s="7"/>
      <c r="E47" s="41"/>
      <c r="F47" s="41"/>
      <c r="G47" s="41"/>
      <c r="H47" s="41"/>
      <c r="I47" s="8"/>
    </row>
    <row r="48" spans="2:9" ht="9" customHeight="1" x14ac:dyDescent="0.25">
      <c r="B48" s="5"/>
      <c r="C48" s="6"/>
      <c r="D48" s="7"/>
      <c r="E48" s="41"/>
      <c r="F48" s="41"/>
      <c r="G48" s="41"/>
      <c r="H48" s="41"/>
      <c r="I48" s="8"/>
    </row>
    <row r="49" spans="2:9" ht="9" customHeight="1" x14ac:dyDescent="0.25">
      <c r="B49" s="5"/>
      <c r="C49" s="6"/>
      <c r="D49" s="7"/>
      <c r="E49" s="41"/>
      <c r="F49" s="41"/>
      <c r="G49" s="41"/>
      <c r="H49" s="41"/>
      <c r="I49" s="8"/>
    </row>
    <row r="50" spans="2:9" ht="9" customHeight="1" x14ac:dyDescent="0.25">
      <c r="B50" s="5"/>
      <c r="C50" s="6"/>
      <c r="D50" s="7"/>
      <c r="E50" s="41"/>
      <c r="F50" s="41"/>
      <c r="G50" s="41"/>
      <c r="H50" s="41"/>
      <c r="I50" s="8"/>
    </row>
    <row r="51" spans="2:9" ht="9" customHeight="1" x14ac:dyDescent="0.25">
      <c r="B51" s="5"/>
      <c r="C51" s="6"/>
      <c r="D51" s="7"/>
      <c r="E51" s="41"/>
      <c r="F51" s="41"/>
      <c r="G51" s="41"/>
      <c r="H51" s="41"/>
      <c r="I51" s="8"/>
    </row>
    <row r="52" spans="2:9" ht="9" customHeight="1" x14ac:dyDescent="0.25">
      <c r="B52" s="5"/>
      <c r="C52" s="6"/>
      <c r="D52" s="7"/>
      <c r="E52" s="41"/>
      <c r="F52" s="41"/>
      <c r="G52" s="41"/>
      <c r="H52" s="41"/>
      <c r="I52" s="8"/>
    </row>
    <row r="53" spans="2:9" ht="9" customHeight="1" x14ac:dyDescent="0.25">
      <c r="B53" s="5"/>
      <c r="C53" s="6"/>
      <c r="D53" s="7"/>
      <c r="E53" s="41"/>
      <c r="F53" s="41"/>
      <c r="G53" s="41"/>
      <c r="H53" s="41"/>
      <c r="I53" s="8"/>
    </row>
    <row r="54" spans="2:9" ht="9" customHeight="1" x14ac:dyDescent="0.25">
      <c r="B54" s="5"/>
      <c r="C54" s="6"/>
      <c r="D54" s="7"/>
      <c r="E54" s="41"/>
      <c r="F54" s="41"/>
      <c r="G54" s="41"/>
      <c r="H54" s="41"/>
      <c r="I54" s="8"/>
    </row>
    <row r="55" spans="2:9" ht="9" customHeight="1" x14ac:dyDescent="0.25">
      <c r="B55" s="5"/>
      <c r="C55" s="6"/>
      <c r="D55" s="7"/>
      <c r="E55" s="41"/>
      <c r="F55" s="41"/>
      <c r="G55" s="41"/>
      <c r="H55" s="41"/>
      <c r="I55" s="8"/>
    </row>
    <row r="56" spans="2:9" ht="9" customHeight="1" x14ac:dyDescent="0.25">
      <c r="B56" s="5"/>
      <c r="C56" s="6"/>
      <c r="D56" s="7"/>
      <c r="E56" s="41"/>
      <c r="F56" s="41"/>
      <c r="G56" s="41"/>
      <c r="H56" s="41"/>
      <c r="I56" s="8"/>
    </row>
    <row r="57" spans="2:9" ht="9" customHeight="1" x14ac:dyDescent="0.25">
      <c r="B57" s="5"/>
      <c r="C57" s="6"/>
      <c r="D57" s="7"/>
      <c r="E57" s="41"/>
      <c r="F57" s="41"/>
      <c r="G57" s="41"/>
      <c r="H57" s="41"/>
      <c r="I57" s="8"/>
    </row>
    <row r="58" spans="2:9" ht="9" customHeight="1" x14ac:dyDescent="0.25">
      <c r="B58" s="5"/>
      <c r="C58" s="6"/>
      <c r="D58" s="7"/>
      <c r="E58" s="41"/>
      <c r="F58" s="41"/>
      <c r="G58" s="41"/>
      <c r="H58" s="41"/>
      <c r="I58" s="8"/>
    </row>
    <row r="59" spans="2:9" ht="9" customHeight="1" x14ac:dyDescent="0.25">
      <c r="B59" s="5"/>
      <c r="C59" s="6"/>
      <c r="D59" s="7"/>
      <c r="E59" s="7"/>
      <c r="F59" s="7"/>
      <c r="G59" s="7"/>
      <c r="H59" s="7"/>
      <c r="I59" s="8"/>
    </row>
    <row r="60" spans="2:9" ht="9" customHeight="1" x14ac:dyDescent="0.25">
      <c r="B60" s="5"/>
      <c r="C60" s="6"/>
      <c r="D60" s="7"/>
      <c r="E60" s="43" t="str">
        <f>IF(Paramètres!C9&lt;&gt;"",Paramètres!C9,"")</f>
        <v>Lot n°1</v>
      </c>
      <c r="F60" s="43"/>
      <c r="G60" s="43"/>
      <c r="H60" s="43"/>
      <c r="I60" s="8"/>
    </row>
    <row r="61" spans="2:9" ht="9" customHeight="1" x14ac:dyDescent="0.25">
      <c r="B61" s="5"/>
      <c r="C61" s="6"/>
      <c r="D61" s="7"/>
      <c r="E61" s="43"/>
      <c r="F61" s="43"/>
      <c r="G61" s="43"/>
      <c r="H61" s="43"/>
      <c r="I61" s="8"/>
    </row>
    <row r="62" spans="2:9" ht="9" customHeight="1" x14ac:dyDescent="0.25">
      <c r="B62" s="5"/>
      <c r="C62" s="6"/>
      <c r="D62" s="7"/>
      <c r="E62" s="43"/>
      <c r="F62" s="43"/>
      <c r="G62" s="43"/>
      <c r="H62" s="43"/>
      <c r="I62" s="8"/>
    </row>
    <row r="63" spans="2:9" ht="9" customHeight="1" x14ac:dyDescent="0.25">
      <c r="B63" s="5"/>
      <c r="C63" s="6"/>
      <c r="D63" s="7"/>
      <c r="E63" s="43" t="str">
        <f>IF(Paramètres!C11&lt;&gt;"",Paramètres!C11,"")</f>
        <v>CHARPENTE - COUVERTURE</v>
      </c>
      <c r="F63" s="43"/>
      <c r="G63" s="43"/>
      <c r="H63" s="43"/>
      <c r="I63" s="8"/>
    </row>
    <row r="64" spans="2:9" ht="9" customHeight="1" x14ac:dyDescent="0.25">
      <c r="B64" s="53" t="s">
        <v>6</v>
      </c>
      <c r="C64" s="54"/>
      <c r="D64" s="7"/>
      <c r="E64" s="43"/>
      <c r="F64" s="43"/>
      <c r="G64" s="43"/>
      <c r="H64" s="43"/>
      <c r="I64" s="8"/>
    </row>
    <row r="65" spans="2:9" ht="9" customHeight="1" x14ac:dyDescent="0.25">
      <c r="B65" s="55"/>
      <c r="C65" s="54"/>
      <c r="D65" s="7"/>
      <c r="E65" s="43"/>
      <c r="F65" s="43"/>
      <c r="G65" s="43"/>
      <c r="H65" s="43"/>
      <c r="I65" s="8"/>
    </row>
    <row r="66" spans="2:9" ht="9" customHeight="1" x14ac:dyDescent="0.25">
      <c r="B66" s="55"/>
      <c r="C66" s="54"/>
      <c r="D66" s="7"/>
      <c r="E66" s="43"/>
      <c r="F66" s="43"/>
      <c r="G66" s="43"/>
      <c r="H66" s="43"/>
      <c r="I66" s="8"/>
    </row>
    <row r="67" spans="2:9" ht="9" customHeight="1" x14ac:dyDescent="0.25">
      <c r="B67" s="55"/>
      <c r="C67" s="54"/>
      <c r="D67" s="7"/>
      <c r="E67" s="43"/>
      <c r="F67" s="43"/>
      <c r="G67" s="43"/>
      <c r="H67" s="43"/>
      <c r="I67" s="8"/>
    </row>
    <row r="68" spans="2:9" ht="9" customHeight="1" x14ac:dyDescent="0.25">
      <c r="B68" s="55"/>
      <c r="C68" s="54"/>
      <c r="D68" s="7"/>
      <c r="E68" s="43"/>
      <c r="F68" s="43"/>
      <c r="G68" s="43"/>
      <c r="H68" s="43"/>
      <c r="I68" s="8"/>
    </row>
    <row r="69" spans="2:9" ht="9" customHeight="1" x14ac:dyDescent="0.25">
      <c r="B69" s="55"/>
      <c r="C69" s="54"/>
      <c r="D69" s="7"/>
      <c r="E69" s="43"/>
      <c r="F69" s="43"/>
      <c r="G69" s="43"/>
      <c r="H69" s="43"/>
      <c r="I69" s="8"/>
    </row>
    <row r="70" spans="2:9" ht="9" customHeight="1" x14ac:dyDescent="0.25">
      <c r="B70" s="55"/>
      <c r="C70" s="54"/>
      <c r="D70" s="7"/>
      <c r="E70" s="44" t="str">
        <f>IF(Paramètres!C3&lt;&gt;"",Paramètres!C3,"")</f>
        <v>DPGF</v>
      </c>
      <c r="F70" s="45"/>
      <c r="G70" s="45"/>
      <c r="H70" s="46"/>
      <c r="I70" s="8"/>
    </row>
    <row r="71" spans="2:9" ht="9" customHeight="1" x14ac:dyDescent="0.25">
      <c r="B71" s="53" t="s">
        <v>5</v>
      </c>
      <c r="C71" s="54"/>
      <c r="D71" s="7"/>
      <c r="E71" s="47"/>
      <c r="F71" s="42"/>
      <c r="G71" s="42"/>
      <c r="H71" s="48"/>
      <c r="I71" s="8"/>
    </row>
    <row r="72" spans="2:9" ht="9" customHeight="1" x14ac:dyDescent="0.25">
      <c r="B72" s="55"/>
      <c r="C72" s="54"/>
      <c r="D72" s="7"/>
      <c r="E72" s="47"/>
      <c r="F72" s="42"/>
      <c r="G72" s="42"/>
      <c r="H72" s="48"/>
      <c r="I72" s="8"/>
    </row>
    <row r="73" spans="2:9" ht="9" customHeight="1" x14ac:dyDescent="0.25">
      <c r="B73" s="55"/>
      <c r="C73" s="54"/>
      <c r="D73" s="7"/>
      <c r="E73" s="47"/>
      <c r="F73" s="42"/>
      <c r="G73" s="42"/>
      <c r="H73" s="48"/>
      <c r="I73" s="8"/>
    </row>
    <row r="74" spans="2:9" ht="9" customHeight="1" x14ac:dyDescent="0.25">
      <c r="B74" s="55"/>
      <c r="C74" s="54"/>
      <c r="D74" s="7"/>
      <c r="E74" s="47"/>
      <c r="F74" s="42"/>
      <c r="G74" s="42"/>
      <c r="H74" s="48"/>
      <c r="I74" s="8"/>
    </row>
    <row r="75" spans="2:9" ht="9" customHeight="1" x14ac:dyDescent="0.25">
      <c r="B75" s="55"/>
      <c r="C75" s="54"/>
      <c r="D75" s="7"/>
      <c r="E75" s="47"/>
      <c r="F75" s="42"/>
      <c r="G75" s="42"/>
      <c r="H75" s="48"/>
      <c r="I75" s="8"/>
    </row>
    <row r="76" spans="2:9" ht="9" customHeight="1" x14ac:dyDescent="0.25">
      <c r="B76" s="55"/>
      <c r="C76" s="54"/>
      <c r="D76" s="7"/>
      <c r="E76" s="49"/>
      <c r="F76" s="50"/>
      <c r="G76" s="50"/>
      <c r="H76" s="51"/>
      <c r="I76" s="8"/>
    </row>
    <row r="77" spans="2:9" ht="9" customHeight="1" x14ac:dyDescent="0.25">
      <c r="B77" s="55"/>
      <c r="C77" s="54"/>
      <c r="D77" s="7"/>
      <c r="E77" s="7"/>
      <c r="F77" s="7"/>
      <c r="G77" s="7"/>
      <c r="H77" s="7"/>
      <c r="I77" s="8"/>
    </row>
    <row r="78" spans="2:9" ht="9" customHeight="1" x14ac:dyDescent="0.25">
      <c r="B78" s="53" t="s">
        <v>4</v>
      </c>
      <c r="C78" s="54"/>
      <c r="D78" s="7"/>
      <c r="E78" s="7"/>
      <c r="F78" s="52" t="s">
        <v>0</v>
      </c>
      <c r="G78" s="52" t="str">
        <f>IF(Paramètres!C7&lt;&gt;"",Paramètres!C7,"")</f>
        <v>Y2401</v>
      </c>
      <c r="H78" s="7"/>
      <c r="I78" s="8"/>
    </row>
    <row r="79" spans="2:9" ht="9" customHeight="1" x14ac:dyDescent="0.25">
      <c r="B79" s="55"/>
      <c r="C79" s="54"/>
      <c r="D79" s="7"/>
      <c r="E79" s="7"/>
      <c r="F79" s="52"/>
      <c r="G79" s="52"/>
      <c r="H79" s="7"/>
      <c r="I79" s="8"/>
    </row>
    <row r="80" spans="2:9" ht="9" customHeight="1" x14ac:dyDescent="0.25">
      <c r="B80" s="55"/>
      <c r="C80" s="54"/>
      <c r="D80" s="7"/>
      <c r="E80" s="7"/>
      <c r="F80" s="52" t="s">
        <v>1</v>
      </c>
      <c r="G80" s="52" t="str">
        <f>IF(Paramètres!C13&lt;&gt;"",Paramètres!C13,"")</f>
        <v>22/01/2025</v>
      </c>
      <c r="H80" s="7"/>
      <c r="I80" s="8"/>
    </row>
    <row r="81" spans="2:9" ht="9" customHeight="1" x14ac:dyDescent="0.25">
      <c r="B81" s="55"/>
      <c r="C81" s="54"/>
      <c r="D81" s="7"/>
      <c r="E81" s="7"/>
      <c r="F81" s="52"/>
      <c r="G81" s="52"/>
      <c r="H81" s="7"/>
      <c r="I81" s="8"/>
    </row>
    <row r="82" spans="2:9" ht="9" customHeight="1" x14ac:dyDescent="0.25">
      <c r="B82" s="55"/>
      <c r="C82" s="54"/>
      <c r="D82" s="7"/>
      <c r="E82" s="7"/>
      <c r="F82" s="52" t="s">
        <v>2</v>
      </c>
      <c r="G82" s="52" t="str">
        <f>IF(Paramètres!C15&lt;&gt;"",Paramètres!C15,"")</f>
        <v>DCE</v>
      </c>
      <c r="H82" s="7"/>
      <c r="I82" s="8"/>
    </row>
    <row r="83" spans="2:9" ht="9" customHeight="1" x14ac:dyDescent="0.25">
      <c r="B83" s="55"/>
      <c r="C83" s="54"/>
      <c r="D83" s="7"/>
      <c r="E83" s="7"/>
      <c r="F83" s="52"/>
      <c r="G83" s="52"/>
      <c r="H83" s="7"/>
      <c r="I83" s="8"/>
    </row>
    <row r="84" spans="2:9" ht="9" customHeight="1" x14ac:dyDescent="0.25">
      <c r="B84" s="55"/>
      <c r="C84" s="54"/>
      <c r="D84" s="7"/>
      <c r="E84" s="7"/>
      <c r="F84" s="52" t="s">
        <v>3</v>
      </c>
      <c r="G84" s="52" t="str">
        <f>IF(Paramètres!C17&lt;&gt;"",Paramètres!C17,"")</f>
        <v>A</v>
      </c>
      <c r="H84" s="7"/>
      <c r="I84" s="8"/>
    </row>
    <row r="85" spans="2:9" ht="9" customHeight="1" x14ac:dyDescent="0.25">
      <c r="B85" s="5"/>
      <c r="C85" s="6"/>
      <c r="D85" s="7"/>
      <c r="E85" s="7"/>
      <c r="F85" s="52"/>
      <c r="G85" s="52"/>
      <c r="H85" s="7"/>
      <c r="I85" s="8"/>
    </row>
    <row r="86" spans="2:9" ht="9" customHeight="1" x14ac:dyDescent="0.25">
      <c r="B86" s="9"/>
      <c r="C86" s="10"/>
      <c r="D86" s="11"/>
      <c r="E86" s="11"/>
      <c r="F86" s="11"/>
      <c r="G86" s="11"/>
      <c r="H86" s="11"/>
      <c r="I86" s="12"/>
    </row>
  </sheetData>
  <sheetProtection password="E95E" sheet="1" objects="1" selectLockedCells="1"/>
  <mergeCells count="20">
    <mergeCell ref="B78:C84"/>
    <mergeCell ref="B71:C77"/>
    <mergeCell ref="B64:C70"/>
    <mergeCell ref="F80:F81"/>
    <mergeCell ref="G80:G81"/>
    <mergeCell ref="F82:F83"/>
    <mergeCell ref="G82:G83"/>
    <mergeCell ref="F84:F85"/>
    <mergeCell ref="G84:G85"/>
    <mergeCell ref="E60:H62"/>
    <mergeCell ref="E63:H69"/>
    <mergeCell ref="E70:H76"/>
    <mergeCell ref="F78:F79"/>
    <mergeCell ref="G78:G79"/>
    <mergeCell ref="E2:H10"/>
    <mergeCell ref="E11:H19"/>
    <mergeCell ref="E20:H27"/>
    <mergeCell ref="E28:H45"/>
    <mergeCell ref="E47:E58"/>
    <mergeCell ref="F47:H58"/>
  </mergeCells>
  <printOptions horizontalCentered="1" verticalCentered="1"/>
  <pageMargins left="0.23622047244093999" right="0.23622047244093999" top="0.35433070866142002" bottom="0.47244094488188998" header="0.27559055118109999" footer="0.43307086614173002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Q76"/>
  <sheetViews>
    <sheetView showGridLines="0" tabSelected="1" topLeftCell="B2" workbookViewId="0">
      <selection activeCell="I10" sqref="I10"/>
    </sheetView>
  </sheetViews>
  <sheetFormatPr baseColWidth="10" defaultColWidth="9.140625" defaultRowHeight="15" x14ac:dyDescent="0.25"/>
  <cols>
    <col min="1" max="1" width="0" hidden="1" customWidth="1"/>
    <col min="2" max="2" width="6.5703125" customWidth="1"/>
    <col min="3" max="3" width="36" customWidth="1"/>
    <col min="4" max="7" width="8.140625" customWidth="1"/>
    <col min="8" max="8" width="0" hidden="1" customWidth="1"/>
    <col min="9" max="10" width="12.5703125" customWidth="1"/>
    <col min="11" max="17" width="0" hidden="1" customWidth="1"/>
    <col min="18" max="69" width="10.7109375" customWidth="1"/>
  </cols>
  <sheetData>
    <row r="1" spans="1:17" hidden="1" x14ac:dyDescent="0.25">
      <c r="A1" s="7" t="s">
        <v>7</v>
      </c>
      <c r="B1" s="7" t="s">
        <v>8</v>
      </c>
      <c r="C1" s="7" t="s">
        <v>9</v>
      </c>
      <c r="D1" s="7" t="s">
        <v>10</v>
      </c>
      <c r="E1" s="7" t="s">
        <v>11</v>
      </c>
      <c r="F1" s="7" t="s">
        <v>12</v>
      </c>
      <c r="G1" s="7" t="s">
        <v>13</v>
      </c>
      <c r="H1" s="7" t="s">
        <v>14</v>
      </c>
      <c r="I1" s="7" t="s">
        <v>15</v>
      </c>
      <c r="J1" s="7" t="s">
        <v>16</v>
      </c>
      <c r="K1" s="7" t="s">
        <v>17</v>
      </c>
      <c r="M1" s="7" t="s">
        <v>18</v>
      </c>
      <c r="N1" s="7" t="s">
        <v>19</v>
      </c>
      <c r="O1" s="7" t="s">
        <v>20</v>
      </c>
      <c r="P1" s="7" t="s">
        <v>21</v>
      </c>
      <c r="Q1" s="7" t="s">
        <v>22</v>
      </c>
    </row>
    <row r="3" spans="1:17" hidden="1" x14ac:dyDescent="0.25"/>
    <row r="4" spans="1:17" ht="18.600000000000001" customHeight="1" x14ac:dyDescent="0.25">
      <c r="A4" s="7">
        <v>2</v>
      </c>
      <c r="B4" s="13" t="s">
        <v>23</v>
      </c>
      <c r="C4" s="56" t="s">
        <v>24</v>
      </c>
      <c r="D4" s="56"/>
      <c r="E4" s="56"/>
      <c r="F4" s="13"/>
      <c r="G4" s="13"/>
      <c r="H4" s="13"/>
      <c r="I4" s="13"/>
      <c r="J4" s="13"/>
      <c r="K4" s="7"/>
    </row>
    <row r="5" spans="1:17" hidden="1" x14ac:dyDescent="0.25">
      <c r="A5" s="7">
        <v>3</v>
      </c>
    </row>
    <row r="6" spans="1:17" hidden="1" x14ac:dyDescent="0.25">
      <c r="A6" s="7" t="s">
        <v>25</v>
      </c>
    </row>
    <row r="7" spans="1:17" ht="18.600000000000001" customHeight="1" x14ac:dyDescent="0.25">
      <c r="A7" s="7">
        <v>3</v>
      </c>
      <c r="B7" s="14" t="s">
        <v>26</v>
      </c>
      <c r="C7" s="56" t="s">
        <v>27</v>
      </c>
      <c r="D7" s="56"/>
      <c r="E7" s="56"/>
      <c r="F7" s="13"/>
      <c r="G7" s="13"/>
      <c r="H7" s="13"/>
      <c r="I7" s="13"/>
      <c r="J7" s="13"/>
      <c r="K7" s="7"/>
    </row>
    <row r="8" spans="1:17" hidden="1" x14ac:dyDescent="0.25">
      <c r="A8" s="7" t="s">
        <v>28</v>
      </c>
    </row>
    <row r="9" spans="1:17" ht="18" customHeight="1" x14ac:dyDescent="0.25">
      <c r="A9" s="7">
        <v>4</v>
      </c>
      <c r="B9" s="14" t="s">
        <v>29</v>
      </c>
      <c r="C9" s="57" t="s">
        <v>30</v>
      </c>
      <c r="D9" s="57"/>
      <c r="E9" s="57"/>
      <c r="F9" s="15"/>
      <c r="G9" s="15"/>
      <c r="H9" s="15"/>
      <c r="I9" s="15"/>
      <c r="J9" s="15"/>
      <c r="K9" s="7"/>
    </row>
    <row r="10" spans="1:17" x14ac:dyDescent="0.25">
      <c r="A10" s="7">
        <v>9</v>
      </c>
      <c r="B10" s="16" t="s">
        <v>31</v>
      </c>
      <c r="C10" s="58" t="s">
        <v>32</v>
      </c>
      <c r="D10" s="59"/>
      <c r="E10" s="59"/>
      <c r="F10" s="17" t="s">
        <v>33</v>
      </c>
      <c r="G10" s="18">
        <v>1</v>
      </c>
      <c r="H10" s="18"/>
      <c r="I10" s="19"/>
      <c r="J10" s="20">
        <f>IF(AND(G10= "",H10= ""), 0, ROUND(ROUND(I10, 2) * ROUND(IF(H10="",G10,H10),  0), 2))</f>
        <v>0</v>
      </c>
      <c r="K10" s="7"/>
      <c r="M10" s="21">
        <v>0.2</v>
      </c>
      <c r="Q10" s="7">
        <v>71</v>
      </c>
    </row>
    <row r="11" spans="1:17" hidden="1" x14ac:dyDescent="0.25">
      <c r="A11" s="7" t="s">
        <v>34</v>
      </c>
    </row>
    <row r="12" spans="1:17" hidden="1" x14ac:dyDescent="0.25">
      <c r="A12" s="7" t="s">
        <v>35</v>
      </c>
    </row>
    <row r="13" spans="1:17" x14ac:dyDescent="0.25">
      <c r="A13" s="7">
        <v>9</v>
      </c>
      <c r="B13" s="16" t="s">
        <v>36</v>
      </c>
      <c r="C13" s="58" t="s">
        <v>37</v>
      </c>
      <c r="D13" s="59"/>
      <c r="E13" s="59"/>
      <c r="F13" s="17" t="s">
        <v>33</v>
      </c>
      <c r="G13" s="18">
        <v>1</v>
      </c>
      <c r="H13" s="18"/>
      <c r="I13" s="19"/>
      <c r="J13" s="20">
        <f>IF(AND(G13= "",H13= ""), 0, ROUND(ROUND(I13, 2) * ROUND(IF(H13="",G13,H13),  0), 2))</f>
        <v>0</v>
      </c>
      <c r="K13" s="7"/>
      <c r="M13" s="21">
        <v>0.2</v>
      </c>
      <c r="Q13" s="7">
        <v>71</v>
      </c>
    </row>
    <row r="14" spans="1:17" hidden="1" x14ac:dyDescent="0.25">
      <c r="A14" s="7" t="s">
        <v>34</v>
      </c>
    </row>
    <row r="15" spans="1:17" ht="22.7" customHeight="1" x14ac:dyDescent="0.25">
      <c r="A15" s="7" t="s">
        <v>38</v>
      </c>
      <c r="B15" s="22"/>
      <c r="C15" s="60" t="s">
        <v>39</v>
      </c>
      <c r="D15" s="60"/>
      <c r="E15" s="60"/>
      <c r="F15" s="60"/>
      <c r="G15" s="60"/>
      <c r="H15" s="60"/>
      <c r="I15" s="60"/>
      <c r="J15" s="22"/>
    </row>
    <row r="16" spans="1:17" hidden="1" x14ac:dyDescent="0.25">
      <c r="A16" s="7" t="s">
        <v>35</v>
      </c>
    </row>
    <row r="17" spans="1:17" x14ac:dyDescent="0.25">
      <c r="A17" s="7">
        <v>9</v>
      </c>
      <c r="B17" s="16" t="s">
        <v>40</v>
      </c>
      <c r="C17" s="58" t="s">
        <v>41</v>
      </c>
      <c r="D17" s="59"/>
      <c r="E17" s="59"/>
      <c r="F17" s="17" t="s">
        <v>33</v>
      </c>
      <c r="G17" s="18">
        <v>1</v>
      </c>
      <c r="H17" s="18"/>
      <c r="I17" s="19"/>
      <c r="J17" s="20">
        <f>IF(AND(G17= "",H17= ""), 0, ROUND(ROUND(I17, 2) * ROUND(IF(H17="",G17,H17),  0), 2))</f>
        <v>0</v>
      </c>
      <c r="K17" s="7"/>
      <c r="M17" s="21">
        <v>0.2</v>
      </c>
      <c r="Q17" s="7">
        <v>71</v>
      </c>
    </row>
    <row r="18" spans="1:17" hidden="1" x14ac:dyDescent="0.25">
      <c r="A18" s="7" t="s">
        <v>34</v>
      </c>
    </row>
    <row r="19" spans="1:17" hidden="1" x14ac:dyDescent="0.25">
      <c r="A19" s="7" t="s">
        <v>35</v>
      </c>
    </row>
    <row r="20" spans="1:17" x14ac:dyDescent="0.25">
      <c r="A20" s="7">
        <v>9</v>
      </c>
      <c r="B20" s="16" t="s">
        <v>42</v>
      </c>
      <c r="C20" s="58" t="s">
        <v>43</v>
      </c>
      <c r="D20" s="59"/>
      <c r="E20" s="59"/>
      <c r="F20" s="17" t="s">
        <v>33</v>
      </c>
      <c r="G20" s="18">
        <v>1</v>
      </c>
      <c r="H20" s="18"/>
      <c r="I20" s="19"/>
      <c r="J20" s="20">
        <f>IF(AND(G20= "",H20= ""), 0, ROUND(ROUND(I20, 2) * ROUND(IF(H20="",G20,H20),  0), 2))</f>
        <v>0</v>
      </c>
      <c r="K20" s="7"/>
      <c r="M20" s="21">
        <v>0.2</v>
      </c>
      <c r="Q20" s="7">
        <v>71</v>
      </c>
    </row>
    <row r="21" spans="1:17" hidden="1" x14ac:dyDescent="0.25">
      <c r="A21" s="7" t="s">
        <v>34</v>
      </c>
    </row>
    <row r="22" spans="1:17" hidden="1" x14ac:dyDescent="0.25">
      <c r="A22" s="7" t="s">
        <v>35</v>
      </c>
    </row>
    <row r="23" spans="1:17" hidden="1" x14ac:dyDescent="0.25">
      <c r="A23" s="7" t="s">
        <v>44</v>
      </c>
    </row>
    <row r="24" spans="1:17" x14ac:dyDescent="0.25">
      <c r="A24" s="7">
        <v>4</v>
      </c>
      <c r="B24" s="14" t="s">
        <v>45</v>
      </c>
      <c r="C24" s="57" t="s">
        <v>46</v>
      </c>
      <c r="D24" s="57"/>
      <c r="E24" s="57"/>
      <c r="F24" s="15"/>
      <c r="G24" s="15"/>
      <c r="H24" s="15"/>
      <c r="I24" s="15"/>
      <c r="J24" s="15"/>
      <c r="K24" s="7"/>
    </row>
    <row r="25" spans="1:17" x14ac:dyDescent="0.25">
      <c r="A25" s="7">
        <v>9</v>
      </c>
      <c r="B25" s="16" t="s">
        <v>47</v>
      </c>
      <c r="C25" s="58" t="s">
        <v>48</v>
      </c>
      <c r="D25" s="59"/>
      <c r="E25" s="59"/>
      <c r="F25" s="17" t="s">
        <v>33</v>
      </c>
      <c r="G25" s="18">
        <v>1</v>
      </c>
      <c r="H25" s="18"/>
      <c r="I25" s="19"/>
      <c r="J25" s="20">
        <f>IF(AND(G25= "",H25= ""), 0, ROUND(ROUND(I25, 2) * ROUND(IF(H25="",G25,H25),  0), 2))</f>
        <v>0</v>
      </c>
      <c r="K25" s="7"/>
      <c r="M25" s="21">
        <v>0.2</v>
      </c>
      <c r="Q25" s="7">
        <v>71</v>
      </c>
    </row>
    <row r="26" spans="1:17" hidden="1" x14ac:dyDescent="0.25">
      <c r="A26" s="7" t="s">
        <v>34</v>
      </c>
    </row>
    <row r="27" spans="1:17" hidden="1" x14ac:dyDescent="0.25">
      <c r="A27" s="7" t="s">
        <v>35</v>
      </c>
    </row>
    <row r="28" spans="1:17" ht="27.2" customHeight="1" x14ac:dyDescent="0.25">
      <c r="A28" s="7">
        <v>9</v>
      </c>
      <c r="B28" s="16" t="s">
        <v>49</v>
      </c>
      <c r="C28" s="58" t="s">
        <v>50</v>
      </c>
      <c r="D28" s="59"/>
      <c r="E28" s="59"/>
      <c r="F28" s="17" t="s">
        <v>33</v>
      </c>
      <c r="G28" s="18">
        <v>20</v>
      </c>
      <c r="H28" s="18"/>
      <c r="I28" s="19"/>
      <c r="J28" s="20">
        <f>IF(AND(G28= "",H28= ""), 0, ROUND(ROUND(I28, 2) * ROUND(IF(H28="",G28,H28),  0), 2))</f>
        <v>0</v>
      </c>
      <c r="K28" s="7"/>
      <c r="M28" s="21">
        <v>0.2</v>
      </c>
      <c r="Q28" s="7">
        <v>71</v>
      </c>
    </row>
    <row r="29" spans="1:17" hidden="1" x14ac:dyDescent="0.25">
      <c r="A29" s="7" t="s">
        <v>34</v>
      </c>
    </row>
    <row r="30" spans="1:17" hidden="1" x14ac:dyDescent="0.25">
      <c r="A30" s="7" t="s">
        <v>35</v>
      </c>
    </row>
    <row r="31" spans="1:17" ht="24.95" customHeight="1" x14ac:dyDescent="0.25">
      <c r="A31" s="7">
        <v>9</v>
      </c>
      <c r="B31" s="16" t="s">
        <v>51</v>
      </c>
      <c r="C31" s="58" t="s">
        <v>52</v>
      </c>
      <c r="D31" s="59"/>
      <c r="E31" s="59"/>
      <c r="F31" s="17" t="s">
        <v>33</v>
      </c>
      <c r="G31" s="18">
        <v>20</v>
      </c>
      <c r="H31" s="18"/>
      <c r="I31" s="19"/>
      <c r="J31" s="20">
        <f>IF(AND(G31= "",H31= ""), 0, ROUND(ROUND(I31, 2) * ROUND(IF(H31="",G31,H31),  0), 2))</f>
        <v>0</v>
      </c>
      <c r="K31" s="7"/>
      <c r="M31" s="21">
        <v>0.2</v>
      </c>
      <c r="Q31" s="7">
        <v>71</v>
      </c>
    </row>
    <row r="32" spans="1:17" hidden="1" x14ac:dyDescent="0.25">
      <c r="A32" s="7" t="s">
        <v>34</v>
      </c>
    </row>
    <row r="33" spans="1:17" hidden="1" x14ac:dyDescent="0.25">
      <c r="A33" s="7" t="s">
        <v>35</v>
      </c>
    </row>
    <row r="34" spans="1:17" x14ac:dyDescent="0.25">
      <c r="A34" s="7">
        <v>9</v>
      </c>
      <c r="B34" s="16" t="s">
        <v>53</v>
      </c>
      <c r="C34" s="58" t="s">
        <v>54</v>
      </c>
      <c r="D34" s="59"/>
      <c r="E34" s="59"/>
      <c r="F34" s="17" t="s">
        <v>33</v>
      </c>
      <c r="G34" s="18">
        <v>1</v>
      </c>
      <c r="H34" s="18"/>
      <c r="I34" s="19"/>
      <c r="J34" s="20">
        <f>IF(AND(G34= "",H34= ""), 0, ROUND(ROUND(I34, 2) * ROUND(IF(H34="",G34,H34),  0), 2))</f>
        <v>0</v>
      </c>
      <c r="K34" s="7"/>
      <c r="M34" s="21">
        <v>0.2</v>
      </c>
      <c r="Q34" s="7">
        <v>71</v>
      </c>
    </row>
    <row r="35" spans="1:17" hidden="1" x14ac:dyDescent="0.25">
      <c r="A35" s="7" t="s">
        <v>34</v>
      </c>
    </row>
    <row r="36" spans="1:17" hidden="1" x14ac:dyDescent="0.25">
      <c r="A36" s="7" t="s">
        <v>35</v>
      </c>
    </row>
    <row r="37" spans="1:17" x14ac:dyDescent="0.25">
      <c r="A37" s="7">
        <v>9</v>
      </c>
      <c r="B37" s="16" t="s">
        <v>55</v>
      </c>
      <c r="C37" s="58" t="s">
        <v>56</v>
      </c>
      <c r="D37" s="59"/>
      <c r="E37" s="59"/>
      <c r="F37" s="17" t="s">
        <v>33</v>
      </c>
      <c r="G37" s="18">
        <v>1</v>
      </c>
      <c r="H37" s="18"/>
      <c r="I37" s="19"/>
      <c r="J37" s="20">
        <f>IF(AND(G37= "",H37= ""), 0, ROUND(ROUND(I37, 2) * ROUND(IF(H37="",G37,H37),  0), 2))</f>
        <v>0</v>
      </c>
      <c r="K37" s="7"/>
      <c r="M37" s="21">
        <v>0.2</v>
      </c>
      <c r="Q37" s="7">
        <v>71</v>
      </c>
    </row>
    <row r="38" spans="1:17" hidden="1" x14ac:dyDescent="0.25">
      <c r="A38" s="7" t="s">
        <v>34</v>
      </c>
    </row>
    <row r="39" spans="1:17" hidden="1" x14ac:dyDescent="0.25">
      <c r="A39" s="7" t="s">
        <v>35</v>
      </c>
    </row>
    <row r="40" spans="1:17" ht="27.2" customHeight="1" x14ac:dyDescent="0.25">
      <c r="A40" s="7">
        <v>9</v>
      </c>
      <c r="B40" s="16" t="s">
        <v>57</v>
      </c>
      <c r="C40" s="58" t="s">
        <v>58</v>
      </c>
      <c r="D40" s="59"/>
      <c r="E40" s="59"/>
      <c r="F40" s="17" t="s">
        <v>33</v>
      </c>
      <c r="G40" s="18">
        <v>1</v>
      </c>
      <c r="H40" s="18"/>
      <c r="I40" s="19"/>
      <c r="J40" s="20">
        <f>IF(AND(G40= "",H40= ""), 0, ROUND(ROUND(I40, 2) * ROUND(IF(H40="",G40,H40),  0), 2))</f>
        <v>0</v>
      </c>
      <c r="K40" s="7"/>
      <c r="M40" s="21">
        <v>0.2</v>
      </c>
      <c r="Q40" s="7">
        <v>71</v>
      </c>
    </row>
    <row r="41" spans="1:17" hidden="1" x14ac:dyDescent="0.25">
      <c r="A41" s="7" t="s">
        <v>34</v>
      </c>
    </row>
    <row r="42" spans="1:17" ht="22.7" customHeight="1" x14ac:dyDescent="0.25">
      <c r="A42" s="7" t="s">
        <v>38</v>
      </c>
      <c r="B42" s="22"/>
      <c r="C42" s="60" t="s">
        <v>59</v>
      </c>
      <c r="D42" s="60"/>
      <c r="E42" s="60"/>
      <c r="F42" s="60"/>
      <c r="G42" s="60"/>
      <c r="H42" s="60"/>
      <c r="I42" s="60"/>
      <c r="J42" s="22"/>
    </row>
    <row r="43" spans="1:17" hidden="1" x14ac:dyDescent="0.25">
      <c r="A43" s="7" t="s">
        <v>35</v>
      </c>
    </row>
    <row r="44" spans="1:17" x14ac:dyDescent="0.25">
      <c r="A44" s="7">
        <v>9</v>
      </c>
      <c r="B44" s="16" t="s">
        <v>60</v>
      </c>
      <c r="C44" s="58" t="s">
        <v>61</v>
      </c>
      <c r="D44" s="59"/>
      <c r="E44" s="59"/>
      <c r="F44" s="17" t="s">
        <v>11</v>
      </c>
      <c r="G44" s="23">
        <v>84</v>
      </c>
      <c r="H44" s="23"/>
      <c r="I44" s="19"/>
      <c r="J44" s="20">
        <f>IF(AND(G44= "",H44= ""), 0, ROUND(ROUND(I44, 2) * ROUND(IF(H44="",G44,H44),  2), 2))</f>
        <v>0</v>
      </c>
      <c r="K44" s="7"/>
      <c r="M44" s="21">
        <v>0.2</v>
      </c>
      <c r="Q44" s="7">
        <v>71</v>
      </c>
    </row>
    <row r="45" spans="1:17" hidden="1" x14ac:dyDescent="0.25">
      <c r="A45" s="7" t="s">
        <v>34</v>
      </c>
    </row>
    <row r="46" spans="1:17" ht="22.7" customHeight="1" x14ac:dyDescent="0.25">
      <c r="A46" s="7" t="s">
        <v>38</v>
      </c>
      <c r="B46" s="22"/>
      <c r="C46" s="60" t="s">
        <v>59</v>
      </c>
      <c r="D46" s="60"/>
      <c r="E46" s="60"/>
      <c r="F46" s="60"/>
      <c r="G46" s="60"/>
      <c r="H46" s="60"/>
      <c r="I46" s="60"/>
      <c r="J46" s="22"/>
    </row>
    <row r="47" spans="1:17" hidden="1" x14ac:dyDescent="0.25">
      <c r="A47" s="7" t="s">
        <v>35</v>
      </c>
    </row>
    <row r="48" spans="1:17" x14ac:dyDescent="0.25">
      <c r="A48" s="7">
        <v>9</v>
      </c>
      <c r="B48" s="16" t="s">
        <v>62</v>
      </c>
      <c r="C48" s="58" t="s">
        <v>63</v>
      </c>
      <c r="D48" s="59"/>
      <c r="E48" s="59"/>
      <c r="F48" s="17" t="s">
        <v>33</v>
      </c>
      <c r="G48" s="18">
        <v>6</v>
      </c>
      <c r="H48" s="18"/>
      <c r="I48" s="19"/>
      <c r="J48" s="20">
        <f>IF(AND(G48= "",H48= ""), 0, ROUND(ROUND(I48, 2) * ROUND(IF(H48="",G48,H48),  0), 2))</f>
        <v>0</v>
      </c>
      <c r="K48" s="7"/>
      <c r="M48" s="21">
        <v>0.2</v>
      </c>
      <c r="Q48" s="7">
        <v>71</v>
      </c>
    </row>
    <row r="49" spans="1:10" hidden="1" x14ac:dyDescent="0.25">
      <c r="A49" s="7" t="s">
        <v>34</v>
      </c>
    </row>
    <row r="50" spans="1:10" hidden="1" x14ac:dyDescent="0.25">
      <c r="A50" s="7" t="s">
        <v>35</v>
      </c>
    </row>
    <row r="51" spans="1:10" hidden="1" x14ac:dyDescent="0.25">
      <c r="A51" s="7" t="s">
        <v>44</v>
      </c>
    </row>
    <row r="52" spans="1:10" x14ac:dyDescent="0.25">
      <c r="A52" s="7" t="s">
        <v>25</v>
      </c>
      <c r="C52" s="59"/>
      <c r="D52" s="59"/>
      <c r="E52" s="59"/>
    </row>
    <row r="53" spans="1:10" x14ac:dyDescent="0.25">
      <c r="C53" s="63" t="s">
        <v>27</v>
      </c>
      <c r="D53" s="64"/>
      <c r="E53" s="64"/>
      <c r="F53" s="61"/>
      <c r="G53" s="61"/>
      <c r="H53" s="61"/>
      <c r="I53" s="61"/>
      <c r="J53" s="62"/>
    </row>
    <row r="54" spans="1:10" x14ac:dyDescent="0.25">
      <c r="C54" s="66"/>
      <c r="D54" s="41"/>
      <c r="E54" s="41"/>
      <c r="F54" s="41"/>
      <c r="G54" s="41"/>
      <c r="H54" s="41"/>
      <c r="I54" s="41"/>
      <c r="J54" s="65"/>
    </row>
    <row r="55" spans="1:10" x14ac:dyDescent="0.25">
      <c r="C55" s="69" t="s">
        <v>64</v>
      </c>
      <c r="D55" s="70"/>
      <c r="E55" s="70"/>
      <c r="F55" s="67">
        <f>SUMIF(K8:K52, IF(K7="","",K7), J8:J52)</f>
        <v>0</v>
      </c>
      <c r="G55" s="67"/>
      <c r="H55" s="67"/>
      <c r="I55" s="67"/>
      <c r="J55" s="68"/>
    </row>
    <row r="56" spans="1:10" ht="16.899999999999999" customHeight="1" x14ac:dyDescent="0.25">
      <c r="C56" s="69" t="s">
        <v>65</v>
      </c>
      <c r="D56" s="70"/>
      <c r="E56" s="70"/>
      <c r="F56" s="67">
        <f>ROUND(SUMIF(K8:K52, IF(K7="","",K7), J8:J52) * 0.2, 2)</f>
        <v>0</v>
      </c>
      <c r="G56" s="67"/>
      <c r="H56" s="67"/>
      <c r="I56" s="67"/>
      <c r="J56" s="68"/>
    </row>
    <row r="57" spans="1:10" x14ac:dyDescent="0.25">
      <c r="C57" s="73" t="s">
        <v>66</v>
      </c>
      <c r="D57" s="74"/>
      <c r="E57" s="74"/>
      <c r="F57" s="71">
        <f>SUM(F55:F56)</f>
        <v>0</v>
      </c>
      <c r="G57" s="71"/>
      <c r="H57" s="71"/>
      <c r="I57" s="71"/>
      <c r="J57" s="72"/>
    </row>
    <row r="58" spans="1:10" ht="37.15" customHeight="1" x14ac:dyDescent="0.25">
      <c r="C58" s="75" t="s">
        <v>67</v>
      </c>
      <c r="D58" s="75"/>
      <c r="E58" s="75"/>
      <c r="F58" s="75"/>
      <c r="G58" s="75"/>
      <c r="H58" s="75"/>
      <c r="I58" s="75"/>
      <c r="J58" s="75"/>
    </row>
    <row r="60" spans="1:10" ht="15.75" x14ac:dyDescent="0.25">
      <c r="C60" s="75" t="s">
        <v>68</v>
      </c>
      <c r="D60" s="75"/>
      <c r="E60" s="75"/>
      <c r="F60" s="75"/>
      <c r="G60" s="75"/>
      <c r="H60" s="75"/>
      <c r="I60" s="75"/>
      <c r="J60" s="75"/>
    </row>
    <row r="61" spans="1:10" ht="16.899999999999999" customHeight="1" x14ac:dyDescent="0.25">
      <c r="C61" s="77" t="s">
        <v>69</v>
      </c>
      <c r="D61" s="78"/>
      <c r="E61" s="78"/>
      <c r="F61" s="76">
        <f>SUMIF(K10:K48, "", J10:J48)</f>
        <v>0</v>
      </c>
      <c r="G61" s="76"/>
      <c r="H61" s="76"/>
      <c r="I61" s="76"/>
      <c r="J61" s="76"/>
    </row>
    <row r="62" spans="1:10" ht="16.350000000000001" customHeight="1" x14ac:dyDescent="0.25">
      <c r="C62" s="81" t="s">
        <v>70</v>
      </c>
      <c r="D62" s="82"/>
      <c r="E62" s="82"/>
      <c r="F62" s="79">
        <f>SUMIF(K10:K20, "", J10:J20)</f>
        <v>0</v>
      </c>
      <c r="G62" s="80"/>
      <c r="H62" s="80"/>
      <c r="I62" s="80"/>
      <c r="J62" s="80"/>
    </row>
    <row r="63" spans="1:10" x14ac:dyDescent="0.25">
      <c r="C63" s="81" t="s">
        <v>71</v>
      </c>
      <c r="D63" s="82"/>
      <c r="E63" s="82"/>
      <c r="F63" s="79">
        <f>SUMIF(K25:K48, "", J25:J48)</f>
        <v>0</v>
      </c>
      <c r="G63" s="80"/>
      <c r="H63" s="80"/>
      <c r="I63" s="80"/>
      <c r="J63" s="80"/>
    </row>
    <row r="64" spans="1:10" x14ac:dyDescent="0.25">
      <c r="C64" s="83" t="s">
        <v>72</v>
      </c>
      <c r="D64" s="84"/>
      <c r="E64" s="84"/>
      <c r="F64" s="25"/>
      <c r="G64" s="25"/>
      <c r="H64" s="25"/>
      <c r="I64" s="25"/>
      <c r="J64" s="26"/>
    </row>
    <row r="65" spans="1:10" x14ac:dyDescent="0.25">
      <c r="C65" s="85"/>
      <c r="D65" s="86"/>
      <c r="E65" s="86"/>
      <c r="F65" s="86"/>
      <c r="G65" s="86"/>
      <c r="H65" s="86"/>
      <c r="I65" s="86"/>
      <c r="J65" s="87"/>
    </row>
    <row r="66" spans="1:10" x14ac:dyDescent="0.25">
      <c r="A66" s="27"/>
      <c r="C66" s="88" t="s">
        <v>64</v>
      </c>
      <c r="D66" s="41"/>
      <c r="E66" s="41"/>
      <c r="F66" s="89">
        <f>SUMIF(K5:K58, IF(K4="","",K4), J5:J58)</f>
        <v>0</v>
      </c>
      <c r="G66" s="90"/>
      <c r="H66" s="90"/>
      <c r="I66" s="90"/>
      <c r="J66" s="91"/>
    </row>
    <row r="67" spans="1:10" x14ac:dyDescent="0.25">
      <c r="A67" s="27"/>
      <c r="C67" s="88" t="s">
        <v>65</v>
      </c>
      <c r="D67" s="41"/>
      <c r="E67" s="41"/>
      <c r="F67" s="89">
        <f>ROUND(SUMIF(K5:K58, IF(K4="","",K4), J5:J58) * 0.2, 2)</f>
        <v>0</v>
      </c>
      <c r="G67" s="90"/>
      <c r="H67" s="90"/>
      <c r="I67" s="90"/>
      <c r="J67" s="91"/>
    </row>
    <row r="68" spans="1:10" x14ac:dyDescent="0.25">
      <c r="C68" s="92" t="s">
        <v>66</v>
      </c>
      <c r="D68" s="93"/>
      <c r="E68" s="93"/>
      <c r="F68" s="94">
        <f>SUM(F66:F67)</f>
        <v>0</v>
      </c>
      <c r="G68" s="95"/>
      <c r="H68" s="95"/>
      <c r="I68" s="95"/>
      <c r="J68" s="96"/>
    </row>
    <row r="69" spans="1:10" x14ac:dyDescent="0.25">
      <c r="C69" s="97"/>
      <c r="D69" s="59"/>
      <c r="E69" s="59"/>
      <c r="F69" s="59"/>
      <c r="G69" s="59"/>
      <c r="H69" s="59"/>
      <c r="I69" s="59"/>
      <c r="J69" s="59"/>
    </row>
    <row r="70" spans="1:10" x14ac:dyDescent="0.25">
      <c r="C70" s="98" t="s">
        <v>73</v>
      </c>
      <c r="D70" s="59"/>
      <c r="E70" s="59"/>
      <c r="F70" s="59"/>
      <c r="G70" s="59"/>
      <c r="H70" s="59"/>
      <c r="I70" s="59"/>
      <c r="J70" s="59"/>
    </row>
    <row r="71" spans="1:10" x14ac:dyDescent="0.25">
      <c r="C71" s="93" t="str">
        <f>IF(Paramètres!AA2&lt;&gt;"",Paramètres!AA2,"")</f>
        <v xml:space="preserve">Zéro euro </v>
      </c>
      <c r="D71" s="93"/>
      <c r="E71" s="93"/>
      <c r="F71" s="93"/>
      <c r="G71" s="93"/>
      <c r="H71" s="93"/>
      <c r="I71" s="93"/>
      <c r="J71" s="93"/>
    </row>
    <row r="72" spans="1:10" x14ac:dyDescent="0.25">
      <c r="C72" s="93"/>
      <c r="D72" s="93"/>
      <c r="E72" s="93"/>
      <c r="F72" s="93"/>
      <c r="G72" s="93"/>
      <c r="H72" s="93"/>
      <c r="I72" s="93"/>
      <c r="J72" s="93"/>
    </row>
    <row r="73" spans="1:10" ht="56.65" customHeight="1" x14ac:dyDescent="0.25">
      <c r="F73" s="99" t="s">
        <v>74</v>
      </c>
      <c r="G73" s="99"/>
      <c r="H73" s="99"/>
      <c r="I73" s="99"/>
      <c r="J73" s="99"/>
    </row>
    <row r="75" spans="1:10" ht="85.15" customHeight="1" x14ac:dyDescent="0.25">
      <c r="C75" s="100" t="s">
        <v>75</v>
      </c>
      <c r="D75" s="100"/>
      <c r="F75" s="100" t="s">
        <v>76</v>
      </c>
      <c r="G75" s="100"/>
      <c r="H75" s="100"/>
      <c r="I75" s="100"/>
      <c r="J75" s="100"/>
    </row>
    <row r="76" spans="1:10" x14ac:dyDescent="0.25">
      <c r="C76" s="101" t="s">
        <v>77</v>
      </c>
      <c r="D76" s="101"/>
      <c r="E76" s="101"/>
      <c r="F76" s="101"/>
      <c r="G76" s="101"/>
      <c r="H76" s="101"/>
      <c r="I76" s="101"/>
      <c r="J76" s="101"/>
    </row>
  </sheetData>
  <sheetProtection password="E95E" sheet="1" objects="1" selectLockedCells="1"/>
  <mergeCells count="54">
    <mergeCell ref="C76:J76"/>
    <mergeCell ref="C70:J70"/>
    <mergeCell ref="C71:J71"/>
    <mergeCell ref="C72:J72"/>
    <mergeCell ref="F73:J73"/>
    <mergeCell ref="C75:D75"/>
    <mergeCell ref="F75:J75"/>
    <mergeCell ref="C67:E67"/>
    <mergeCell ref="F67:J67"/>
    <mergeCell ref="C68:E68"/>
    <mergeCell ref="F68:J68"/>
    <mergeCell ref="C69:J69"/>
    <mergeCell ref="F63:J63"/>
    <mergeCell ref="C63:E63"/>
    <mergeCell ref="C64:E64"/>
    <mergeCell ref="C65:J65"/>
    <mergeCell ref="C66:E66"/>
    <mergeCell ref="F66:J66"/>
    <mergeCell ref="C60:J60"/>
    <mergeCell ref="F61:J61"/>
    <mergeCell ref="C61:E61"/>
    <mergeCell ref="F62:J62"/>
    <mergeCell ref="C62:E62"/>
    <mergeCell ref="F56:J56"/>
    <mergeCell ref="C56:E56"/>
    <mergeCell ref="F57:J57"/>
    <mergeCell ref="C57:E57"/>
    <mergeCell ref="C58:J58"/>
    <mergeCell ref="F53:J53"/>
    <mergeCell ref="C53:E53"/>
    <mergeCell ref="F54:J54"/>
    <mergeCell ref="C54:E54"/>
    <mergeCell ref="F55:J55"/>
    <mergeCell ref="C55:E55"/>
    <mergeCell ref="C42:I42"/>
    <mergeCell ref="C44:E44"/>
    <mergeCell ref="C46:I46"/>
    <mergeCell ref="C48:E48"/>
    <mergeCell ref="C52:E52"/>
    <mergeCell ref="C28:E28"/>
    <mergeCell ref="C31:E31"/>
    <mergeCell ref="C34:E34"/>
    <mergeCell ref="C37:E37"/>
    <mergeCell ref="C40:E40"/>
    <mergeCell ref="C15:I15"/>
    <mergeCell ref="C17:E17"/>
    <mergeCell ref="C20:E20"/>
    <mergeCell ref="C24:E24"/>
    <mergeCell ref="C25:E25"/>
    <mergeCell ref="C4:E4"/>
    <mergeCell ref="C7:E7"/>
    <mergeCell ref="C9:E9"/>
    <mergeCell ref="C10:E10"/>
    <mergeCell ref="C13:E13"/>
  </mergeCells>
  <pageMargins left="0.55118110236219997" right="0.55118110236219997" top="0.55118110236219997" bottom="0.55118110236219997" header="0.23622047244093999" footer="0.23622047244093999"/>
  <pageSetup paperSize="9" fitToHeight="0" orientation="portrait"/>
  <headerFooter>
    <oddHeader>&amp;L&amp;G&amp;L              Cité Deslichels - Aménagement des niveaux 3 et 4</oddHeader>
    <oddFooter>&amp;RPage &amp;P/&amp;N</oddFooter>
  </headerFooter>
  <legacyDrawingHF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AA98"/>
  <sheetViews>
    <sheetView showGridLines="0" workbookViewId="0"/>
  </sheetViews>
  <sheetFormatPr baseColWidth="10" defaultColWidth="9.140625" defaultRowHeight="12.75" customHeight="1" x14ac:dyDescent="0.25"/>
  <cols>
    <col min="1" max="1" width="11.42578125" customWidth="1"/>
    <col min="2" max="2" width="35" customWidth="1"/>
    <col min="3" max="10" width="11.42578125" customWidth="1"/>
  </cols>
  <sheetData>
    <row r="1" spans="1:27" ht="12.75" customHeight="1" x14ac:dyDescent="0.25">
      <c r="B1" s="24" t="s">
        <v>78</v>
      </c>
      <c r="AA1" s="7">
        <f>IF(DPGF!F68&lt;&gt;"",DPGF!F68,"0")</f>
        <v>0</v>
      </c>
    </row>
    <row r="2" spans="1:27" ht="12.75" customHeight="1" x14ac:dyDescent="0.25">
      <c r="AA2" s="7" t="str">
        <f>UPPER(MID(AA98,1,1))&amp;MID(AA98,2,168)</f>
        <v xml:space="preserve">Zéro euro </v>
      </c>
    </row>
    <row r="3" spans="1:27" ht="25.5" customHeight="1" x14ac:dyDescent="0.25">
      <c r="A3" s="29" t="s">
        <v>79</v>
      </c>
      <c r="B3" s="28" t="s">
        <v>80</v>
      </c>
      <c r="C3" s="102" t="s">
        <v>105</v>
      </c>
      <c r="D3" s="102"/>
      <c r="E3" s="102"/>
      <c r="F3" s="102"/>
      <c r="G3" s="102"/>
      <c r="H3" s="102"/>
      <c r="I3" s="102"/>
      <c r="J3" s="102"/>
      <c r="AA3" s="7">
        <f>INT(AA1/1000000)</f>
        <v>0</v>
      </c>
    </row>
    <row r="4" spans="1:27" ht="12.75" customHeight="1" x14ac:dyDescent="0.25">
      <c r="AA4" s="7">
        <f>INT((AA1-AA3*1000000)/1000)</f>
        <v>0</v>
      </c>
    </row>
    <row r="5" spans="1:27" ht="25.5" customHeight="1" x14ac:dyDescent="0.25">
      <c r="A5" s="29" t="s">
        <v>81</v>
      </c>
      <c r="B5" s="28" t="s">
        <v>82</v>
      </c>
      <c r="C5" s="102" t="s">
        <v>106</v>
      </c>
      <c r="D5" s="102"/>
      <c r="E5" s="102"/>
      <c r="F5" s="102"/>
      <c r="G5" s="102"/>
      <c r="H5" s="102"/>
      <c r="I5" s="102"/>
      <c r="J5" s="102"/>
      <c r="AA5" s="7">
        <f>INT(AA1-AA3*1000000-AA4*1000)</f>
        <v>0</v>
      </c>
    </row>
    <row r="6" spans="1:27" ht="12.75" customHeight="1" x14ac:dyDescent="0.25">
      <c r="AA6" s="7">
        <f>ROUND(AA1-AA3*1000000-AA4*1000-AA5,2)*100</f>
        <v>0</v>
      </c>
    </row>
    <row r="7" spans="1:27" ht="12.75" customHeight="1" x14ac:dyDescent="0.25">
      <c r="A7" s="29" t="s">
        <v>91</v>
      </c>
      <c r="B7" s="28" t="s">
        <v>92</v>
      </c>
      <c r="C7" s="30" t="s">
        <v>107</v>
      </c>
      <c r="AA7" s="7">
        <f>AA3-AA12*100</f>
        <v>0</v>
      </c>
    </row>
    <row r="8" spans="1:27" ht="12.75" customHeight="1" x14ac:dyDescent="0.25">
      <c r="AA8" s="7">
        <f>0</f>
        <v>0</v>
      </c>
    </row>
    <row r="9" spans="1:27" ht="12.75" customHeight="1" x14ac:dyDescent="0.25">
      <c r="A9" s="29" t="s">
        <v>93</v>
      </c>
      <c r="B9" s="28" t="s">
        <v>94</v>
      </c>
      <c r="C9" s="30" t="s">
        <v>23</v>
      </c>
      <c r="AA9" s="7">
        <f>AA4-AA15*100</f>
        <v>0</v>
      </c>
    </row>
    <row r="10" spans="1:27" ht="12.75" customHeight="1" x14ac:dyDescent="0.25">
      <c r="AA10" s="7">
        <f>ROUND(AA5-AA18*100,0)</f>
        <v>0</v>
      </c>
    </row>
    <row r="11" spans="1:27" ht="25.5" customHeight="1" x14ac:dyDescent="0.25">
      <c r="A11" s="29" t="s">
        <v>83</v>
      </c>
      <c r="B11" s="28" t="s">
        <v>84</v>
      </c>
      <c r="C11" s="102" t="s">
        <v>24</v>
      </c>
      <c r="D11" s="102"/>
      <c r="E11" s="102"/>
      <c r="F11" s="102"/>
      <c r="G11" s="102"/>
      <c r="H11" s="102"/>
      <c r="I11" s="102"/>
      <c r="J11" s="102"/>
      <c r="AA11" s="7">
        <f>AA6</f>
        <v>0</v>
      </c>
    </row>
    <row r="12" spans="1:27" ht="12.75" customHeight="1" x14ac:dyDescent="0.25">
      <c r="AA12" s="7">
        <f>INT(AA3/100)</f>
        <v>0</v>
      </c>
    </row>
    <row r="13" spans="1:27" ht="12.75" customHeight="1" x14ac:dyDescent="0.25">
      <c r="A13" s="29" t="s">
        <v>95</v>
      </c>
      <c r="B13" s="28" t="s">
        <v>96</v>
      </c>
      <c r="C13" s="30" t="s">
        <v>108</v>
      </c>
      <c r="AA13" s="7">
        <f>INT((AA3-AA12*100)/10)</f>
        <v>0</v>
      </c>
    </row>
    <row r="14" spans="1:27" ht="12.75" customHeight="1" x14ac:dyDescent="0.25">
      <c r="AA14" s="7">
        <f>AA3-AA12*100-AA13*10</f>
        <v>0</v>
      </c>
    </row>
    <row r="15" spans="1:27" ht="12.75" customHeight="1" x14ac:dyDescent="0.25">
      <c r="A15" s="29" t="s">
        <v>97</v>
      </c>
      <c r="B15" s="28" t="s">
        <v>98</v>
      </c>
      <c r="C15" s="30" t="s">
        <v>109</v>
      </c>
      <c r="AA15" s="7">
        <f>INT(AA4/100)</f>
        <v>0</v>
      </c>
    </row>
    <row r="16" spans="1:27" ht="12.75" customHeight="1" x14ac:dyDescent="0.25">
      <c r="AA16" s="7">
        <f>INT((AA4-AA15*100)/10)</f>
        <v>0</v>
      </c>
    </row>
    <row r="17" spans="1:27" ht="12.75" customHeight="1" x14ac:dyDescent="0.25">
      <c r="A17" s="29" t="s">
        <v>99</v>
      </c>
      <c r="B17" s="28" t="s">
        <v>100</v>
      </c>
      <c r="C17" s="30" t="s">
        <v>110</v>
      </c>
      <c r="AA17" s="7">
        <f>AA4-AA15*100-AA16*10</f>
        <v>0</v>
      </c>
    </row>
    <row r="18" spans="1:27" ht="12.75" customHeight="1" x14ac:dyDescent="0.25">
      <c r="AA18" s="7">
        <f>INT(AA5/100)</f>
        <v>0</v>
      </c>
    </row>
    <row r="19" spans="1:27" ht="12.75" customHeight="1" x14ac:dyDescent="0.25">
      <c r="C19" s="31">
        <v>0.2</v>
      </c>
      <c r="E19" s="32" t="s">
        <v>101</v>
      </c>
      <c r="AA19" s="7">
        <f>INT((AA5-AA18*100)/10)</f>
        <v>0</v>
      </c>
    </row>
    <row r="20" spans="1:27" ht="12.75" customHeight="1" x14ac:dyDescent="0.25">
      <c r="C20" s="33">
        <v>5.5E-2</v>
      </c>
      <c r="E20" s="32" t="s">
        <v>102</v>
      </c>
      <c r="AA20" s="7">
        <f>AA5-AA18*100-AA19*10</f>
        <v>0</v>
      </c>
    </row>
    <row r="21" spans="1:27" ht="12.75" customHeight="1" x14ac:dyDescent="0.25">
      <c r="C21" s="33">
        <v>0</v>
      </c>
      <c r="E21" s="32" t="s">
        <v>103</v>
      </c>
      <c r="AA21" s="7">
        <f>INT(AA6/10)</f>
        <v>0</v>
      </c>
    </row>
    <row r="22" spans="1:27" ht="12.75" customHeight="1" x14ac:dyDescent="0.25">
      <c r="C22" s="34">
        <v>0</v>
      </c>
      <c r="E22" s="32" t="s">
        <v>104</v>
      </c>
      <c r="AA22" s="7">
        <f>ROUND(AA6-AA21*10,0)</f>
        <v>0</v>
      </c>
    </row>
    <row r="23" spans="1:27" ht="12.75" customHeight="1" x14ac:dyDescent="0.25">
      <c r="AA23" s="7" t="str">
        <f>IF(AA12=0,"",IF(AA12=1,"",IF(AA12=2,"deux ",IF(AA12=3,"trois ",IF(AA12=4,"quatre ",IF(AA12=5,"cinq ",AA42))))))</f>
        <v/>
      </c>
    </row>
    <row r="24" spans="1:27" ht="12.75" customHeight="1" x14ac:dyDescent="0.25">
      <c r="A24" s="29" t="s">
        <v>85</v>
      </c>
      <c r="B24" s="28" t="s">
        <v>86</v>
      </c>
      <c r="C24" s="102" t="s">
        <v>111</v>
      </c>
      <c r="D24" s="102"/>
      <c r="E24" s="102"/>
      <c r="F24" s="102"/>
      <c r="G24" s="102"/>
      <c r="H24" s="102"/>
      <c r="I24" s="102"/>
      <c r="J24" s="102"/>
      <c r="AA24" s="7" t="str">
        <f>IF(AA12=0,"",IF(AA12&lt;2,"cent ",AA43))</f>
        <v/>
      </c>
    </row>
    <row r="25" spans="1:27" ht="12.75" customHeight="1" x14ac:dyDescent="0.25">
      <c r="AA25" s="7" t="str">
        <f>IF(AA13=1,AA44,IF(AA13=7,AA64,IF(AA13=9,AA80,AA89)))</f>
        <v/>
      </c>
    </row>
    <row r="26" spans="1:27" ht="12.75" customHeight="1" x14ac:dyDescent="0.25">
      <c r="A26" s="29" t="s">
        <v>87</v>
      </c>
      <c r="B26" s="28" t="s">
        <v>88</v>
      </c>
      <c r="C26" s="102" t="s">
        <v>112</v>
      </c>
      <c r="D26" s="102"/>
      <c r="E26" s="102"/>
      <c r="F26" s="102"/>
      <c r="G26" s="102"/>
      <c r="H26" s="102"/>
      <c r="I26" s="102"/>
      <c r="J26" s="102"/>
      <c r="AA26" s="7" t="str">
        <f>IF(AA7=11,"",IF(AA7=12,"",IF(AA7=13,"",IF(AA7=14,"",IF(AA7=15,"",IF(AA7=16,"",AA45))))))</f>
        <v/>
      </c>
    </row>
    <row r="27" spans="1:27" ht="12.75" customHeight="1" x14ac:dyDescent="0.25">
      <c r="AA27" s="7" t="str">
        <f>IF(AA3=0,"",IF(AA3&lt;2,"million ","millions "))</f>
        <v/>
      </c>
    </row>
    <row r="28" spans="1:27" ht="12.75" customHeight="1" x14ac:dyDescent="0.25">
      <c r="A28" s="29" t="s">
        <v>89</v>
      </c>
      <c r="B28" s="28" t="s">
        <v>90</v>
      </c>
      <c r="C28" s="102"/>
      <c r="D28" s="102"/>
      <c r="E28" s="102"/>
      <c r="F28" s="102"/>
      <c r="G28" s="102"/>
      <c r="H28" s="102"/>
      <c r="I28" s="102"/>
      <c r="J28" s="102"/>
      <c r="AA28" s="7" t="str">
        <f>IF(AA8=1,"",IF(AA15=0,"",IF(AA15=1,"",IF(AA15=2,"deux ",IF(AA15=3,"trois ",IF(AA15=4,"quatre ",IF(AA15=5,"cinq ",AA46)))))))</f>
        <v/>
      </c>
    </row>
    <row r="29" spans="1:27" ht="12.75" customHeight="1" x14ac:dyDescent="0.25">
      <c r="AA29" s="7" t="str">
        <f>IF(AA15=0,"",IF(AA15&lt;2,"cent ",AA47))</f>
        <v/>
      </c>
    </row>
    <row r="30" spans="1:27" ht="12.75" customHeight="1" x14ac:dyDescent="0.25">
      <c r="AA30" s="7" t="str">
        <f>IF(AA16=1,AA48,IF(AA16=7,AA66,IF(AA16=9,AA81,AA90)))</f>
        <v/>
      </c>
    </row>
    <row r="31" spans="1:27" ht="12.75" customHeight="1" x14ac:dyDescent="0.25">
      <c r="AA31" s="7" t="str">
        <f>IF(AA4=1,"",AA49)</f>
        <v/>
      </c>
    </row>
    <row r="32" spans="1:27" ht="12.75" customHeight="1" x14ac:dyDescent="0.25">
      <c r="AA32" s="7" t="str">
        <f>IF(AA4&gt;0,"mille ","")</f>
        <v/>
      </c>
    </row>
    <row r="33" spans="27:27" ht="12.75" customHeight="1" x14ac:dyDescent="0.25">
      <c r="AA33" s="7" t="str">
        <f>IF(INT(AA1)=0,"zéro ",IF(AA18=0,"",IF(AA18=1,"",IF(AA18=2,"deux ",IF(AA18=3,"trois ",IF(AA18=4,"quatre ",IF(AA18=5,"cinq ",AA50)))))))</f>
        <v xml:space="preserve">zéro </v>
      </c>
    </row>
    <row r="34" spans="27:27" ht="12.75" customHeight="1" x14ac:dyDescent="0.25">
      <c r="AA34" s="7" t="str">
        <f>IF(AA18=0,"",IF(AA18&lt;2,"cent ",AA51))</f>
        <v/>
      </c>
    </row>
    <row r="35" spans="27:27" ht="12.75" customHeight="1" x14ac:dyDescent="0.25">
      <c r="AA35" s="7" t="str">
        <f>IF(AA19=1,AA52,IF(AA19=7,AA68,IF(AA19=9,AA83,AA91)))</f>
        <v/>
      </c>
    </row>
    <row r="36" spans="27:27" ht="12.75" customHeight="1" x14ac:dyDescent="0.25">
      <c r="AA36" s="7" t="str">
        <f>IF(AA10=11,"",IF(AA10=12,"",IF(AA10=13,"",IF(AA10=14,"",IF(AA10=15,"",IF(AA10=16,"",AA53))))))</f>
        <v/>
      </c>
    </row>
    <row r="37" spans="27:27" ht="12.75" customHeight="1" x14ac:dyDescent="0.25">
      <c r="AA37" s="7" t="str">
        <f>IF(INT(AA1&lt;2),"euro ","euros ")</f>
        <v xml:space="preserve">euro </v>
      </c>
    </row>
    <row r="38" spans="27:27" ht="12.75" customHeight="1" x14ac:dyDescent="0.25">
      <c r="AA38" s="7" t="str">
        <f>IF(AA6&gt;0,"et ","")</f>
        <v/>
      </c>
    </row>
    <row r="39" spans="27:27" ht="12.75" customHeight="1" x14ac:dyDescent="0.25">
      <c r="AA39" s="7" t="str">
        <f>IF(AA21=1,AA54,IF(AA21=7,AA70,IF(AA21=9,AA84,AA92)))</f>
        <v/>
      </c>
    </row>
    <row r="40" spans="27:27" ht="12.75" customHeight="1" x14ac:dyDescent="0.25">
      <c r="AA40" s="7" t="str">
        <f>IF(AA11=11,"",IF(AA11=12,"",IF(AA11=13,"",IF(AA11=14,"",IF(AA11=15,"",IF(AA11=16,"",AA55))))))</f>
        <v/>
      </c>
    </row>
    <row r="41" spans="27:27" ht="12.75" customHeight="1" x14ac:dyDescent="0.25">
      <c r="AA41" s="7" t="str">
        <f>IF(AA6=0,"",IF(AA6&lt;2,"centime","centimes"))</f>
        <v/>
      </c>
    </row>
    <row r="42" spans="27:27" ht="12.75" customHeight="1" x14ac:dyDescent="0.25">
      <c r="AA42" s="7" t="str">
        <f>IF(AA3=0," ",IF(AA12=6,"six ",IF(AA12=7,"sept ",IF(AA12=8,"huit ",IF(AA12=9,"neuf ",)))))</f>
        <v xml:space="preserve"> </v>
      </c>
    </row>
    <row r="43" spans="27:27" ht="12.75" customHeight="1" x14ac:dyDescent="0.25">
      <c r="AA43" s="7" t="str">
        <f>IF(AA7&gt;0,"cent ", "cents ")</f>
        <v xml:space="preserve">cents </v>
      </c>
    </row>
    <row r="44" spans="27:27" ht="12.75" customHeight="1" x14ac:dyDescent="0.25">
      <c r="AA44" s="7" t="str">
        <f>IF(AA7=10,"dix ",IF(AA7=11,"onze ",IF(AA7=12,"douze ",IF(AA7=13,"treize ",IF(AA7=14,"quatorze ",IF(AA7=15,"quinze ",AA56))))))</f>
        <v/>
      </c>
    </row>
    <row r="45" spans="27:27" ht="12.75" customHeight="1" x14ac:dyDescent="0.25">
      <c r="AA45" s="7" t="str">
        <f>IF(AA7=17,"",IF(AA7=18,"",IF(AA7=19,"",AA57)))</f>
        <v/>
      </c>
    </row>
    <row r="46" spans="27:27" ht="12.75" customHeight="1" x14ac:dyDescent="0.25">
      <c r="AA46" s="7">
        <f>IF(AA15=6,"six ",IF(AA15=7,"sept ",IF(AA15=8,"huit ",IF(AA15=9,"neuf ",))))</f>
        <v>0</v>
      </c>
    </row>
    <row r="47" spans="27:27" ht="12.75" customHeight="1" x14ac:dyDescent="0.25">
      <c r="AA47" s="7" t="str">
        <f>IF(AA9&gt;0,"cent ", "cents ")</f>
        <v xml:space="preserve">cents </v>
      </c>
    </row>
    <row r="48" spans="27:27" ht="12.75" customHeight="1" x14ac:dyDescent="0.25">
      <c r="AA48" s="7" t="str">
        <f>IF(AA9=10,"dix ",IF(AA9=11,"onze ",IF(AA9=12,"douze ",IF(AA9=13,"treize ",IF(AA9=14,"quatorze ",IF(AA9=15,"quinze ",AA58))))))</f>
        <v/>
      </c>
    </row>
    <row r="49" spans="27:27" ht="12.75" customHeight="1" x14ac:dyDescent="0.25">
      <c r="AA49" s="7" t="str">
        <f>IF(AA9=11,"",IF(AA9=12,"",IF(AA9=13,"",IF(AA9=14,"",IF(AA9=15,"",IF(AA9=16,"",AA59))))))</f>
        <v/>
      </c>
    </row>
    <row r="50" spans="27:27" ht="12.75" customHeight="1" x14ac:dyDescent="0.25">
      <c r="AA50" s="7">
        <f>IF(AA18=6,"six ",IF(AA18=7,"sept ",IF(AA18=8,"huit ",IF(AA18=9,"neuf ",))))</f>
        <v>0</v>
      </c>
    </row>
    <row r="51" spans="27:27" ht="12.75" customHeight="1" x14ac:dyDescent="0.25">
      <c r="AA51" s="7" t="str">
        <f>IF(AA10&gt;0,"cent ", "cents ")</f>
        <v xml:space="preserve">cents </v>
      </c>
    </row>
    <row r="52" spans="27:27" ht="12.75" customHeight="1" x14ac:dyDescent="0.25">
      <c r="AA52" s="7" t="str">
        <f>IF(AA10=10,"dix ",IF(AA10=11,"onze ",IF(AA10=12,"douze ",IF(AA10=13,"treize ",IF(AA10=14,"quatorze ",IF(AA10=15,"quinze ",AA60))))))</f>
        <v/>
      </c>
    </row>
    <row r="53" spans="27:27" ht="12.75" customHeight="1" x14ac:dyDescent="0.25">
      <c r="AA53" s="7" t="str">
        <f>IF(AA10=17,"",IF(AA10=18,"",IF(AA10=19,"",AA61)))</f>
        <v/>
      </c>
    </row>
    <row r="54" spans="27:27" ht="12.75" customHeight="1" x14ac:dyDescent="0.25">
      <c r="AA54" s="7" t="str">
        <f>IF(AA11=10,"dix ",IF(AA11=11,"onze ",IF(AA11=12,"douze ",IF(AA11=13,"treize ",IF(AA11=14,"quatorze ",IF(AA11=15,"quinze ",AA62))))))</f>
        <v/>
      </c>
    </row>
    <row r="55" spans="27:27" ht="12.75" customHeight="1" x14ac:dyDescent="0.25">
      <c r="AA55" s="7" t="str">
        <f>IF(AA11=17,"",IF(AA11=18,"",IF(AA11=19,"",AA63)))</f>
        <v/>
      </c>
    </row>
    <row r="56" spans="27:27" ht="12.75" customHeight="1" x14ac:dyDescent="0.25">
      <c r="AA56" s="7" t="str">
        <f>IF(AA7=16,"seize ",IF(AA7=17,"dix-sept ",IF(AA7=18,"dix-huit ",IF(AA7=19,"dix-neuf ",AA64))))</f>
        <v/>
      </c>
    </row>
    <row r="57" spans="27:27" ht="12.75" customHeight="1" x14ac:dyDescent="0.25">
      <c r="AA57" s="7" t="str">
        <f>IF(AA7=21,"et un ",IF(AA7=31,"et un ",IF(AA7=41,"et un ",IF(AA7=51,"et un ",IF(AA7=61,"et un ",AA65)))))</f>
        <v/>
      </c>
    </row>
    <row r="58" spans="27:27" ht="12.75" customHeight="1" x14ac:dyDescent="0.25">
      <c r="AA58" s="7" t="str">
        <f>IF(AA9=16,"seize ",IF(AA9=17,"dix-sept ",IF(AA9=18,"dix-huit ",IF(AA9=19,"dix-neuf ",AA66))))</f>
        <v/>
      </c>
    </row>
    <row r="59" spans="27:27" ht="12.75" customHeight="1" x14ac:dyDescent="0.25">
      <c r="AA59" s="7" t="str">
        <f>IF(AA9=17,"",IF(AA9=18,"",IF(AA9=19,"",AA67)))</f>
        <v/>
      </c>
    </row>
    <row r="60" spans="27:27" ht="12.75" customHeight="1" x14ac:dyDescent="0.25">
      <c r="AA60" s="7" t="str">
        <f>IF(AA10=16,"seize ",IF(AA10=17,"dix-sept ",IF(AA10=18,"dix-huit ",IF(AA10=19,"dix-neuf ",AA68))))</f>
        <v/>
      </c>
    </row>
    <row r="61" spans="27:27" ht="12.75" customHeight="1" x14ac:dyDescent="0.25">
      <c r="AA61" s="7" t="str">
        <f>IF(AA10=21,"et un ",IF(AA10=31,"et un ",IF(AA10=41,"et un ",IF(AA10=51,"et un ",IF(AA10=61,"et un ",AA69)))))</f>
        <v/>
      </c>
    </row>
    <row r="62" spans="27:27" ht="12.75" customHeight="1" x14ac:dyDescent="0.25">
      <c r="AA62" s="7" t="str">
        <f>IF(AA11=16,"seize ",IF(AA11=17,"dix-sept ",IF(AA11=18,"dix-huit ",IF(AA11=19,"dix-neuf ",AA70))))</f>
        <v/>
      </c>
    </row>
    <row r="63" spans="27:27" ht="12.75" customHeight="1" x14ac:dyDescent="0.25">
      <c r="AA63" s="7" t="str">
        <f>IF(AA11=21,"et un ",IF(AA11=31,"et un ",IF(AA11=41,"et un ",IF(AA11=51,"et un ",IF(AA11=61,"et un ",AA71)))))</f>
        <v/>
      </c>
    </row>
    <row r="64" spans="27:27" ht="12.75" customHeight="1" x14ac:dyDescent="0.25">
      <c r="AA64" s="7" t="str">
        <f>IF(AA7=70,"soixante-dix ",IF(AA7=71,"soixante et onze ",IF(AA7=72,"soixante-douze ",IF(AA7=73,"soixante-treize ",IF(AA7=74,"soixante-quatorze ",IF(AA7=75,"soixante-quinze ",AA72))))))</f>
        <v/>
      </c>
    </row>
    <row r="65" spans="27:27" ht="12.75" customHeight="1" x14ac:dyDescent="0.25">
      <c r="AA65" s="7" t="str">
        <f>IF(AA13=9,"",IF(AA13=7,"",IF(AA14=0,"",IF(AA14=1,"un ",IF(AA14=2,"deux ",IF(AA14=3,"trois ",IF(AA14=4,"quatre ",IF(AA14=5,"cinq ",AA73))))))))</f>
        <v/>
      </c>
    </row>
    <row r="66" spans="27:27" ht="12.75" customHeight="1" x14ac:dyDescent="0.25">
      <c r="AA66" s="7" t="str">
        <f>IF(AA9=70,"soixante-dix ",IF(AA9=71,"soixante et onze ",IF(AA9=72,"soixante-douze ",IF(AA9=73,"soixante-treize ",IF(AA9=74,"soixante-quatorze ",IF(AA9=75,"soixante-quinze ",AA74))))))</f>
        <v/>
      </c>
    </row>
    <row r="67" spans="27:27" ht="12.75" customHeight="1" x14ac:dyDescent="0.25">
      <c r="AA67" s="7" t="str">
        <f>IF(AA9=21,"et un ",IF(AA9=31,"et un ",IF(AA9=41,"et un ",IF(AA9=51,"et un ",IF(AA9=61,"et un ",AA75)))))</f>
        <v/>
      </c>
    </row>
    <row r="68" spans="27:27" ht="12.75" customHeight="1" x14ac:dyDescent="0.25">
      <c r="AA68" s="7" t="str">
        <f>IF(AA10=70,"soixante-dix ",IF(AA10=71,"soixante et onze ",IF(AA10=72,"soixante-douze ",IF(AA10=73,"soixante-treize ",IF(AA10=74,"soixante-quatorze ",IF(AA10=75,"soixante-quinze ",AA76))))))</f>
        <v/>
      </c>
    </row>
    <row r="69" spans="27:27" ht="12.75" customHeight="1" x14ac:dyDescent="0.25">
      <c r="AA69" s="7" t="str">
        <f>IF(AA19=9,"",IF(AA19=7,"",IF(AA20=0,"",IF(AA20=1,"un ",IF(AA20=2,"deux ",IF(AA20=3,"trois ",IF(AA20=4,"quatre ",IF(AA20=5,"cinq ",AA77))))))))</f>
        <v/>
      </c>
    </row>
    <row r="70" spans="27:27" ht="12.75" customHeight="1" x14ac:dyDescent="0.25">
      <c r="AA70" s="7" t="str">
        <f>IF(AA11=70,"soixante-dix ",IF(AA11=71,"soixante et onze ",IF(AA11=72,"soixante-douze ",IF(AA11=73,"soixante-treize ",IF(AA11=74,"soixante-quatorze ",IF(AA11=75,"soixante-quinze ",AA78))))))</f>
        <v/>
      </c>
    </row>
    <row r="71" spans="27:27" ht="12.75" customHeight="1" x14ac:dyDescent="0.25">
      <c r="AA71" s="7" t="str">
        <f>IF(AA21=9,"",IF(AA21=7,"",IF(AA22=0,"",IF(AA22=1,"un ",IF(AA22=2,"deux ",IF(AA22=3,"trois ",IF(AA22=4,"quatre ",IF(AA22=5,"cinq ",AA79))))))))</f>
        <v/>
      </c>
    </row>
    <row r="72" spans="27:27" ht="12.75" customHeight="1" x14ac:dyDescent="0.25">
      <c r="AA72" s="7" t="str">
        <f>IF(AA7=76,"soixante-seize ",IF(AA7=77,"soixante-dix-sept ",IF(AA7=78,"soixante-dix-huit ",IF(AA7=79,"soixante-dix-neuf ",AA80))))</f>
        <v/>
      </c>
    </row>
    <row r="73" spans="27:27" ht="12.75" customHeight="1" x14ac:dyDescent="0.25">
      <c r="AA73" s="7">
        <f>IF(AA13=9,"",IF(AA14=6,"six ",IF(AA14=7,"sept ",IF(AA14=8,"huit ",IF(AA14=9,"neuf ",)))))</f>
        <v>0</v>
      </c>
    </row>
    <row r="74" spans="27:27" ht="12.75" customHeight="1" x14ac:dyDescent="0.25">
      <c r="AA74" s="7" t="str">
        <f>IF(AA9=76,"soixante-seize ",IF(AA9=77,"soixante-dix-sept ",IF(AA9=78,"soixante-dix-huit ",IF(AA9=79,"soixante-dix-neuf ",AA81))))</f>
        <v/>
      </c>
    </row>
    <row r="75" spans="27:27" ht="12.75" customHeight="1" x14ac:dyDescent="0.25">
      <c r="AA75" s="7" t="str">
        <f>IF(AA16=9,"",IF(AA16=7,"",IF(AA17=0,"",IF(AA17=1,"un ",IF(AA17=2,"deux ",IF(AA17=3,"trois ",IF(AA17=4,"quatre ",IF(AA17=5,"cinq ",AA82))))))))</f>
        <v/>
      </c>
    </row>
    <row r="76" spans="27:27" ht="12.75" customHeight="1" x14ac:dyDescent="0.25">
      <c r="AA76" s="7" t="str">
        <f>IF(AA10=76,"soixante-seize ",IF(AA10=77,"soixante-dix-sept ",IF(AA10=78,"soixante-dix-huit ",IF(AA10=79,"soixante-dix-neuf ",AA83))))</f>
        <v/>
      </c>
    </row>
    <row r="77" spans="27:27" ht="12.75" customHeight="1" x14ac:dyDescent="0.25">
      <c r="AA77" s="7">
        <f>IF(AA19=9,"",IF(AA20=6,"six ",IF(AA20=7,"sept ",IF(AA20=8,"huit ",IF(AA20=9,"neuf ",)))))</f>
        <v>0</v>
      </c>
    </row>
    <row r="78" spans="27:27" ht="12.75" customHeight="1" x14ac:dyDescent="0.25">
      <c r="AA78" s="7" t="str">
        <f>IF(AA11=76,"soixante-seize ",IF(AA11=77,"soixante-dix-sept ",IF(AA11=78,"soixante-dix-huit ",IF(AA11=79,"soixante-dix-neuf ",AA84))))</f>
        <v/>
      </c>
    </row>
    <row r="79" spans="27:27" ht="12.75" customHeight="1" x14ac:dyDescent="0.25">
      <c r="AA79" s="7">
        <f>IF(AA21=9,"",IF(AA22=6,"six ",IF(AA22=7,"sept ",IF(AA22=8,"huit ",IF(AA22=9,"neuf ",)))))</f>
        <v>0</v>
      </c>
    </row>
    <row r="80" spans="27:27" ht="12.75" customHeight="1" x14ac:dyDescent="0.25">
      <c r="AA80" s="7" t="str">
        <f>IF(AA7=90,"quatre-vingt-dix ",IF(AA7=91,"quatre-vingt-onze ",IF(AA7=92,"quatre-vingt-douze ",IF(AA7=93,"quatre-vingt-treize ",IF(AA7=94,"quatre-vingt-quatorze ",IF(AA7=95,"quatre-vingt-quinze ",AA85))))))</f>
        <v/>
      </c>
    </row>
    <row r="81" spans="27:27" ht="12.75" customHeight="1" x14ac:dyDescent="0.25">
      <c r="AA81" s="7" t="str">
        <f>IF(AA9=90,"quatre-vingt-dix ",IF(AA9=91,"quatre-vingt-onze ",IF(AA9=92,"quatre-vingt-douze ",IF(AA9=93,"quatre-vingt-treize ",IF(AA9=94,"quatre-vingt-quatorze ",IF(AA9=95,"quatre-vingt-quinze ",AA86))))))</f>
        <v/>
      </c>
    </row>
    <row r="82" spans="27:27" ht="12.75" customHeight="1" x14ac:dyDescent="0.25">
      <c r="AA82" s="7">
        <f>IF(AA16=9,"",IF(AA17=6,"six ",IF(AA17=7,"sept ",IF(AA17=8,"huit ",IF(AA17=9,"neuf ",)))))</f>
        <v>0</v>
      </c>
    </row>
    <row r="83" spans="27:27" ht="12.75" customHeight="1" x14ac:dyDescent="0.25">
      <c r="AA83" s="7" t="str">
        <f>IF(AA10=90,"quatre-vingt-dix ",IF(AA10=91,"quatre-vingt-onze ",IF(AA10=92,"quatre-vingt-douze ",IF(AA10=93,"quatre-vingt-treize ",IF(AA10=94,"quatre-vingt-quatorze ",IF(AA10=95,"quatre-vingt-quinze ",AA87))))))</f>
        <v/>
      </c>
    </row>
    <row r="84" spans="27:27" ht="12.75" customHeight="1" x14ac:dyDescent="0.25">
      <c r="AA84" s="7" t="str">
        <f>IF(AA11=90,"quatre-vingt-dix ",IF(AA11=91,"quatre-vingt-onze ",IF(AA11=92,"quatre-vingt-douze ",IF(AA11=93,"quatre-vingt-treize ",IF(AA11=94,"quatre-vingt-quatorze ",IF(AA11=95,"quatre-vingt-quinze ",AA88))))))</f>
        <v/>
      </c>
    </row>
    <row r="85" spans="27:27" ht="12.75" customHeight="1" x14ac:dyDescent="0.25">
      <c r="AA85" s="7" t="str">
        <f>IF(AA7=96,"quatre-vingt-seize ",IF(AA7=97,"quatre-vingt-dix-sept ",IF(AA7=98,"quatre-vingt-dix-huit ",IF(AA7=99,"quatre-vingt-dix-neuf ",AA89))))</f>
        <v/>
      </c>
    </row>
    <row r="86" spans="27:27" ht="12.75" customHeight="1" x14ac:dyDescent="0.25">
      <c r="AA86" s="7" t="str">
        <f>IF(AA9=96,"quatre-vingt-seize ",IF(AA9=97,"quatre-vingt-dix-sept ",IF(AA9=98,"quatre-vingt-dix-huit ",IF(AA9=99,"quatre-vingt-dix-neuf ",AA90))))</f>
        <v/>
      </c>
    </row>
    <row r="87" spans="27:27" ht="12.75" customHeight="1" x14ac:dyDescent="0.25">
      <c r="AA87" s="7" t="str">
        <f>IF(AA10=96,"quatre-vingt-seize ",IF(AA10=97,"quatre-vingt-dix-sept ",IF(AA10=98,"quatre-vingt-dix-huit ",IF(AA10=99,"quatre-vingt-dix-neuf ",AA91))))</f>
        <v/>
      </c>
    </row>
    <row r="88" spans="27:27" ht="12.75" customHeight="1" x14ac:dyDescent="0.25">
      <c r="AA88" s="7" t="str">
        <f>IF(AA11=96,"quatre-vingt-seize ",IF(AA11=97,"quatre-vingt-dix-sept ",IF(AA11=98,"quatre-vingt-dix-huit ",IF(AA11=99,"quatre-vingt-dix-neuf ",AA92))))</f>
        <v/>
      </c>
    </row>
    <row r="89" spans="27:27" ht="12.75" customHeight="1" x14ac:dyDescent="0.25">
      <c r="AA89" s="7" t="str">
        <f>IF(AA13=2,"vingt ",IF(AA13=3,"trente ",IF(AA13=4,"quarante ",IF(AA13=5,"cinquante ",AA93))))</f>
        <v/>
      </c>
    </row>
    <row r="90" spans="27:27" ht="12.75" customHeight="1" x14ac:dyDescent="0.25">
      <c r="AA90" s="7" t="str">
        <f>IF(AA16=2,"vingt ",IF(AA16=3,"trente ",IF(AA16=4,"quarante ",IF(AA16=5,"cinquante ",AA94))))</f>
        <v/>
      </c>
    </row>
    <row r="91" spans="27:27" ht="12.75" customHeight="1" x14ac:dyDescent="0.25">
      <c r="AA91" s="7" t="str">
        <f>IF(AA19=2,"vingt ",IF(AA19=3,"trente ",IF(AA19=4,"quarante ",IF(AA19=5,"cinquante ",AA95))))</f>
        <v/>
      </c>
    </row>
    <row r="92" spans="27:27" ht="12.75" customHeight="1" x14ac:dyDescent="0.25">
      <c r="AA92" s="7" t="str">
        <f>IF(AA21=2,"vingt ",IF(AA21=3,"trente ",IF(AA21=4,"quarante ",IF(AA21=5,"cinquante ",AA96))))</f>
        <v/>
      </c>
    </row>
    <row r="93" spans="27:27" ht="12.75" customHeight="1" x14ac:dyDescent="0.25">
      <c r="AA93" s="7" t="str">
        <f>IF(AA13=6,"soixante ",IF(AA7=80,"quatre-vingts ",IF(AA13=8,"quatre-vingt-","")))</f>
        <v/>
      </c>
    </row>
    <row r="94" spans="27:27" ht="12.75" customHeight="1" x14ac:dyDescent="0.25">
      <c r="AA94" s="7" t="str">
        <f>IF(AA16=6,"soixante ",IF(AA9=80,"quatre-vingts ",IF(AA16=8,"quatre-vingt-","")))</f>
        <v/>
      </c>
    </row>
    <row r="95" spans="27:27" ht="12.75" customHeight="1" x14ac:dyDescent="0.25">
      <c r="AA95" s="7" t="str">
        <f>IF(AA19=6,"soixante ",IF(AA10=80,"quatre-vingts ",IF(AA19=8,"quatre-vingt-","")))</f>
        <v/>
      </c>
    </row>
    <row r="96" spans="27:27" ht="12.75" customHeight="1" x14ac:dyDescent="0.25">
      <c r="AA96" s="7" t="str">
        <f>IF(AA21=6,"soixante ",IF(AA11=80,"quatre-vingts ",IF(AA21=8,"quatre-vingt-","")))</f>
        <v/>
      </c>
    </row>
    <row r="97" spans="27:27" ht="12.75" customHeight="1" x14ac:dyDescent="0.25">
      <c r="AA97" s="7">
        <f>0</f>
        <v>0</v>
      </c>
    </row>
    <row r="98" spans="27:27" ht="12.75" customHeight="1" x14ac:dyDescent="0.25">
      <c r="AA98" s="7" t="str">
        <f>(AA23&amp;AA24&amp;AA25&amp;AA26&amp;AA27&amp;AA28&amp;AA29&amp;AA30&amp;AA31&amp;AA32&amp;AA33&amp;AA34&amp;AA35&amp;AA36&amp;AA37&amp;AA38&amp;AA39&amp;AA40&amp;AA41)</f>
        <v xml:space="preserve">zéro euro </v>
      </c>
    </row>
  </sheetData>
  <sheetProtection password="E95E" sheet="1" objects="1" selectLockedCells="1"/>
  <mergeCells count="6">
    <mergeCell ref="C28:J28"/>
    <mergeCell ref="C3:J3"/>
    <mergeCell ref="C5:J5"/>
    <mergeCell ref="C11:J11"/>
    <mergeCell ref="C24:J24"/>
    <mergeCell ref="C26:J2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C12"/>
  <sheetViews>
    <sheetView workbookViewId="0"/>
  </sheetViews>
  <sheetFormatPr baseColWidth="10" defaultColWidth="9.140625" defaultRowHeight="15" x14ac:dyDescent="0.25"/>
  <cols>
    <col min="1" max="1" width="24.7109375" customWidth="1"/>
  </cols>
  <sheetData>
    <row r="1" spans="1:3" x14ac:dyDescent="0.25">
      <c r="A1" s="7" t="s">
        <v>113</v>
      </c>
      <c r="B1" s="7" t="s">
        <v>114</v>
      </c>
    </row>
    <row r="2" spans="1:3" x14ac:dyDescent="0.25">
      <c r="A2" s="7" t="s">
        <v>115</v>
      </c>
      <c r="B2" s="7" t="s">
        <v>105</v>
      </c>
    </row>
    <row r="3" spans="1:3" x14ac:dyDescent="0.25">
      <c r="A3" s="7" t="s">
        <v>116</v>
      </c>
      <c r="B3" s="7">
        <v>1</v>
      </c>
    </row>
    <row r="4" spans="1:3" x14ac:dyDescent="0.25">
      <c r="A4" s="7" t="s">
        <v>117</v>
      </c>
      <c r="B4" s="7">
        <v>0</v>
      </c>
    </row>
    <row r="5" spans="1:3" x14ac:dyDescent="0.25">
      <c r="A5" s="7" t="s">
        <v>118</v>
      </c>
      <c r="B5" s="7">
        <v>0</v>
      </c>
    </row>
    <row r="6" spans="1:3" x14ac:dyDescent="0.25">
      <c r="A6" s="7" t="s">
        <v>119</v>
      </c>
      <c r="B6" s="7">
        <v>1</v>
      </c>
    </row>
    <row r="7" spans="1:3" x14ac:dyDescent="0.25">
      <c r="A7" s="7" t="s">
        <v>120</v>
      </c>
      <c r="B7" s="7">
        <v>1</v>
      </c>
    </row>
    <row r="8" spans="1:3" x14ac:dyDescent="0.25">
      <c r="A8" s="7" t="s">
        <v>121</v>
      </c>
      <c r="B8" s="7">
        <v>0</v>
      </c>
    </row>
    <row r="9" spans="1:3" x14ac:dyDescent="0.25">
      <c r="A9" s="7" t="s">
        <v>122</v>
      </c>
      <c r="B9" s="7">
        <v>0</v>
      </c>
    </row>
    <row r="10" spans="1:3" x14ac:dyDescent="0.25">
      <c r="A10" s="7" t="s">
        <v>123</v>
      </c>
      <c r="C10" s="7" t="s">
        <v>124</v>
      </c>
    </row>
    <row r="11" spans="1:3" x14ac:dyDescent="0.25">
      <c r="A11" s="7" t="s">
        <v>125</v>
      </c>
      <c r="B11" s="7">
        <v>0</v>
      </c>
    </row>
    <row r="12" spans="1:3" x14ac:dyDescent="0.25">
      <c r="A12" s="7" t="s">
        <v>126</v>
      </c>
      <c r="B12" s="7" t="s">
        <v>127</v>
      </c>
    </row>
  </sheetData>
  <sheetProtection password="E95E" sheet="1" objects="1" selectLockedCell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9900"/>
    <outlinePr summaryBelow="0" summaryRight="0"/>
    <pageSetUpPr fitToPage="1"/>
  </sheetPr>
  <dimension ref="A2:J28"/>
  <sheetViews>
    <sheetView showGridLines="0" workbookViewId="0">
      <selection activeCell="C4" sqref="C4:J4"/>
    </sheetView>
  </sheetViews>
  <sheetFormatPr baseColWidth="10" defaultColWidth="9.140625" defaultRowHeight="12.75" customHeight="1" x14ac:dyDescent="0.25"/>
  <cols>
    <col min="1" max="1" width="6.7109375" customWidth="1"/>
    <col min="2" max="2" width="35" customWidth="1"/>
    <col min="3" max="10" width="11.42578125" customWidth="1"/>
  </cols>
  <sheetData>
    <row r="2" spans="1:10" ht="12.75" customHeight="1" x14ac:dyDescent="0.25">
      <c r="B2" s="103" t="s">
        <v>128</v>
      </c>
      <c r="C2" s="103"/>
      <c r="D2" s="103"/>
      <c r="E2" s="103"/>
      <c r="F2" s="103"/>
      <c r="G2" s="103"/>
      <c r="H2" s="103"/>
      <c r="I2" s="103"/>
      <c r="J2" s="103"/>
    </row>
    <row r="4" spans="1:10" ht="12.75" customHeight="1" x14ac:dyDescent="0.25">
      <c r="A4" s="29" t="s">
        <v>79</v>
      </c>
      <c r="B4" s="28" t="s">
        <v>129</v>
      </c>
      <c r="C4" s="104"/>
      <c r="D4" s="104"/>
      <c r="E4" s="104"/>
      <c r="F4" s="104"/>
      <c r="G4" s="104"/>
      <c r="H4" s="104"/>
      <c r="I4" s="104"/>
      <c r="J4" s="104"/>
    </row>
    <row r="6" spans="1:10" ht="12.75" customHeight="1" x14ac:dyDescent="0.25">
      <c r="A6" s="29" t="s">
        <v>81</v>
      </c>
      <c r="B6" s="28" t="s">
        <v>130</v>
      </c>
      <c r="C6" s="104"/>
      <c r="D6" s="104"/>
      <c r="E6" s="104"/>
      <c r="F6" s="104"/>
      <c r="G6" s="104"/>
      <c r="H6" s="104"/>
      <c r="I6" s="104"/>
      <c r="J6" s="104"/>
    </row>
    <row r="8" spans="1:10" ht="12.75" customHeight="1" x14ac:dyDescent="0.25">
      <c r="A8" s="29" t="s">
        <v>91</v>
      </c>
      <c r="B8" s="28" t="s">
        <v>131</v>
      </c>
      <c r="C8" s="104"/>
      <c r="D8" s="104"/>
      <c r="E8" s="104"/>
      <c r="F8" s="104"/>
      <c r="G8" s="104"/>
      <c r="H8" s="104"/>
      <c r="I8" s="104"/>
      <c r="J8" s="104"/>
    </row>
    <row r="10" spans="1:10" ht="12.75" customHeight="1" x14ac:dyDescent="0.25">
      <c r="A10" s="29" t="s">
        <v>93</v>
      </c>
      <c r="B10" s="28" t="s">
        <v>132</v>
      </c>
      <c r="C10" s="105"/>
      <c r="D10" s="105"/>
      <c r="E10" s="105"/>
      <c r="F10" s="105"/>
      <c r="G10" s="105"/>
      <c r="H10" s="105"/>
      <c r="I10" s="105"/>
      <c r="J10" s="105"/>
    </row>
    <row r="12" spans="1:10" ht="12.75" customHeight="1" x14ac:dyDescent="0.25">
      <c r="A12" s="29" t="s">
        <v>83</v>
      </c>
      <c r="B12" s="28" t="s">
        <v>133</v>
      </c>
      <c r="C12" s="104"/>
      <c r="D12" s="104"/>
      <c r="E12" s="104"/>
      <c r="F12" s="104"/>
      <c r="G12" s="104"/>
      <c r="H12" s="104"/>
      <c r="I12" s="104"/>
      <c r="J12" s="104"/>
    </row>
    <row r="14" spans="1:10" ht="12.75" customHeight="1" x14ac:dyDescent="0.25">
      <c r="A14" s="29" t="s">
        <v>95</v>
      </c>
      <c r="B14" s="28" t="s">
        <v>134</v>
      </c>
      <c r="C14" s="104"/>
      <c r="D14" s="104"/>
      <c r="E14" s="104"/>
      <c r="F14" s="104"/>
      <c r="G14" s="104"/>
      <c r="H14" s="104"/>
      <c r="I14" s="104"/>
      <c r="J14" s="104"/>
    </row>
    <row r="16" spans="1:10" ht="12.75" customHeight="1" x14ac:dyDescent="0.25">
      <c r="A16" s="29" t="s">
        <v>97</v>
      </c>
      <c r="B16" s="28" t="s">
        <v>135</v>
      </c>
      <c r="C16" s="104"/>
      <c r="D16" s="104"/>
      <c r="E16" s="104"/>
      <c r="F16" s="104"/>
      <c r="G16" s="104"/>
      <c r="H16" s="104"/>
      <c r="I16" s="104"/>
      <c r="J16" s="104"/>
    </row>
    <row r="18" spans="1:10" ht="12.75" customHeight="1" x14ac:dyDescent="0.25">
      <c r="A18" s="29" t="s">
        <v>99</v>
      </c>
      <c r="B18" s="28" t="s">
        <v>136</v>
      </c>
      <c r="C18" s="106"/>
      <c r="D18" s="106"/>
      <c r="E18" s="106"/>
      <c r="F18" s="106"/>
      <c r="G18" s="106"/>
      <c r="H18" s="106"/>
      <c r="I18" s="106"/>
      <c r="J18" s="106"/>
    </row>
    <row r="20" spans="1:10" ht="12.75" customHeight="1" x14ac:dyDescent="0.25">
      <c r="A20" s="29" t="s">
        <v>137</v>
      </c>
      <c r="B20" s="28" t="s">
        <v>138</v>
      </c>
      <c r="C20" s="106"/>
      <c r="D20" s="106"/>
      <c r="E20" s="106"/>
      <c r="F20" s="106"/>
      <c r="G20" s="106"/>
      <c r="H20" s="106"/>
      <c r="I20" s="106"/>
      <c r="J20" s="106"/>
    </row>
    <row r="22" spans="1:10" ht="12.75" customHeight="1" x14ac:dyDescent="0.25">
      <c r="A22" s="29" t="s">
        <v>85</v>
      </c>
      <c r="B22" s="28" t="s">
        <v>139</v>
      </c>
      <c r="C22" s="106"/>
      <c r="D22" s="106"/>
      <c r="E22" s="106"/>
      <c r="F22" s="106"/>
      <c r="G22" s="106"/>
      <c r="H22" s="106"/>
      <c r="I22" s="106"/>
      <c r="J22" s="106"/>
    </row>
    <row r="24" spans="1:10" ht="12.75" customHeight="1" x14ac:dyDescent="0.25">
      <c r="A24" s="29" t="s">
        <v>87</v>
      </c>
      <c r="B24" s="28" t="s">
        <v>140</v>
      </c>
      <c r="C24" s="104"/>
      <c r="D24" s="104"/>
      <c r="E24" s="104"/>
      <c r="F24" s="104"/>
      <c r="G24" s="104"/>
      <c r="H24" s="104"/>
      <c r="I24" s="104"/>
      <c r="J24" s="104"/>
    </row>
    <row r="28" spans="1:10" ht="60" customHeight="1" x14ac:dyDescent="0.25">
      <c r="A28" s="29" t="s">
        <v>89</v>
      </c>
      <c r="B28" s="28" t="s">
        <v>141</v>
      </c>
      <c r="C28" s="104"/>
      <c r="D28" s="104"/>
      <c r="E28" s="104"/>
      <c r="F28" s="104"/>
      <c r="G28" s="104"/>
      <c r="H28" s="104"/>
      <c r="I28" s="104"/>
      <c r="J28" s="104"/>
    </row>
  </sheetData>
  <sheetProtection password="E95E" sheet="1" objects="1" selectLockedCells="1"/>
  <mergeCells count="13">
    <mergeCell ref="C22:J22"/>
    <mergeCell ref="C24:J24"/>
    <mergeCell ref="C28:J28"/>
    <mergeCell ref="C12:J12"/>
    <mergeCell ref="C14:J14"/>
    <mergeCell ref="C16:J16"/>
    <mergeCell ref="C18:J18"/>
    <mergeCell ref="C20:J20"/>
    <mergeCell ref="B2:J2"/>
    <mergeCell ref="C4:J4"/>
    <mergeCell ref="C6:J6"/>
    <mergeCell ref="C8:J8"/>
    <mergeCell ref="C10:J10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9BFF"/>
    <outlinePr summaryBelow="0" summaryRight="0"/>
    <pageSetUpPr fitToPage="1"/>
  </sheetPr>
  <dimension ref="B2:F54"/>
  <sheetViews>
    <sheetView showGridLines="0" workbookViewId="0">
      <selection activeCell="B6" sqref="B6"/>
    </sheetView>
  </sheetViews>
  <sheetFormatPr baseColWidth="10" defaultColWidth="9.140625" defaultRowHeight="12.75" customHeight="1" x14ac:dyDescent="0.25"/>
  <cols>
    <col min="1" max="1" width="6.7109375" customWidth="1"/>
    <col min="2" max="2" width="68.140625" customWidth="1"/>
    <col min="3" max="6" width="15.5703125" customWidth="1"/>
  </cols>
  <sheetData>
    <row r="2" spans="2:6" ht="16.149999999999999" customHeight="1" x14ac:dyDescent="0.25">
      <c r="B2" s="107" t="s">
        <v>142</v>
      </c>
      <c r="C2" s="107"/>
      <c r="D2" s="107"/>
      <c r="E2" s="107"/>
      <c r="F2" s="107"/>
    </row>
    <row r="4" spans="2:6" ht="12.75" customHeight="1" x14ac:dyDescent="0.25">
      <c r="B4" s="35" t="s">
        <v>143</v>
      </c>
      <c r="C4" s="35" t="s">
        <v>144</v>
      </c>
      <c r="D4" s="35" t="s">
        <v>145</v>
      </c>
      <c r="E4" s="35" t="s">
        <v>146</v>
      </c>
      <c r="F4" s="35" t="s">
        <v>147</v>
      </c>
    </row>
    <row r="6" spans="2:6" ht="12.75" customHeight="1" x14ac:dyDescent="0.25">
      <c r="B6" s="36"/>
      <c r="C6" s="37"/>
      <c r="D6" s="38"/>
      <c r="E6" s="39"/>
      <c r="F6" s="40" t="str">
        <f>IF(AND(E6= "",D6= ""), "", ROUND(ROUND(E6, 2) * ROUND(D6, 3), 2))</f>
        <v/>
      </c>
    </row>
    <row r="8" spans="2:6" ht="12.75" customHeight="1" x14ac:dyDescent="0.25">
      <c r="B8" s="36"/>
      <c r="C8" s="37"/>
      <c r="D8" s="38"/>
      <c r="E8" s="39"/>
      <c r="F8" s="40" t="str">
        <f>IF(AND(E8= "",D8= ""), "", ROUND(ROUND(E8, 2) * ROUND(D8, 3), 2))</f>
        <v/>
      </c>
    </row>
    <row r="10" spans="2:6" ht="12.75" customHeight="1" x14ac:dyDescent="0.25">
      <c r="B10" s="36"/>
      <c r="C10" s="37"/>
      <c r="D10" s="38"/>
      <c r="E10" s="39"/>
      <c r="F10" s="40" t="str">
        <f>IF(AND(E10= "",D10= ""), "", ROUND(ROUND(E10, 2) * ROUND(D10, 3), 2))</f>
        <v/>
      </c>
    </row>
    <row r="12" spans="2:6" ht="12.75" customHeight="1" x14ac:dyDescent="0.25">
      <c r="B12" s="36"/>
      <c r="C12" s="37"/>
      <c r="D12" s="38"/>
      <c r="E12" s="39"/>
      <c r="F12" s="40" t="str">
        <f>IF(AND(E12= "",D12= ""), "", ROUND(ROUND(E12, 2) * ROUND(D12, 3), 2))</f>
        <v/>
      </c>
    </row>
    <row r="14" spans="2:6" ht="12.75" customHeight="1" x14ac:dyDescent="0.25">
      <c r="B14" s="36"/>
      <c r="C14" s="37"/>
      <c r="D14" s="38"/>
      <c r="E14" s="39"/>
      <c r="F14" s="40" t="str">
        <f>IF(AND(E14= "",D14= ""), "", ROUND(ROUND(E14, 2) * ROUND(D14, 3), 2))</f>
        <v/>
      </c>
    </row>
    <row r="16" spans="2:6" ht="12.75" customHeight="1" x14ac:dyDescent="0.25">
      <c r="B16" s="36"/>
      <c r="C16" s="37"/>
      <c r="D16" s="38"/>
      <c r="E16" s="39"/>
      <c r="F16" s="40" t="str">
        <f>IF(AND(E16= "",D16= ""), "", ROUND(ROUND(E16, 2) * ROUND(D16, 3), 2))</f>
        <v/>
      </c>
    </row>
    <row r="18" spans="2:6" ht="12.75" customHeight="1" x14ac:dyDescent="0.25">
      <c r="B18" s="36"/>
      <c r="C18" s="37"/>
      <c r="D18" s="38"/>
      <c r="E18" s="39"/>
      <c r="F18" s="40" t="str">
        <f>IF(AND(E18= "",D18= ""), "", ROUND(ROUND(E18, 2) * ROUND(D18, 3), 2))</f>
        <v/>
      </c>
    </row>
    <row r="20" spans="2:6" ht="12.75" customHeight="1" x14ac:dyDescent="0.25">
      <c r="B20" s="36"/>
      <c r="C20" s="37"/>
      <c r="D20" s="38"/>
      <c r="E20" s="39"/>
      <c r="F20" s="40" t="str">
        <f>IF(AND(E20= "",D20= ""), "", ROUND(ROUND(E20, 2) * ROUND(D20, 3), 2))</f>
        <v/>
      </c>
    </row>
    <row r="22" spans="2:6" ht="12.75" customHeight="1" x14ac:dyDescent="0.25">
      <c r="B22" s="36"/>
      <c r="C22" s="37"/>
      <c r="D22" s="38"/>
      <c r="E22" s="39"/>
      <c r="F22" s="40" t="str">
        <f>IF(AND(E22= "",D22= ""), "", ROUND(ROUND(E22, 2) * ROUND(D22, 3), 2))</f>
        <v/>
      </c>
    </row>
    <row r="24" spans="2:6" ht="12.75" customHeight="1" x14ac:dyDescent="0.25">
      <c r="B24" s="36"/>
      <c r="C24" s="37"/>
      <c r="D24" s="38"/>
      <c r="E24" s="39"/>
      <c r="F24" s="40" t="str">
        <f>IF(AND(E24= "",D24= ""), "", ROUND(ROUND(E24, 2) * ROUND(D24, 3), 2))</f>
        <v/>
      </c>
    </row>
    <row r="26" spans="2:6" ht="12.75" customHeight="1" x14ac:dyDescent="0.25">
      <c r="B26" s="36"/>
      <c r="C26" s="37"/>
      <c r="D26" s="38"/>
      <c r="E26" s="39"/>
      <c r="F26" s="40" t="str">
        <f>IF(AND(E26= "",D26= ""), "", ROUND(ROUND(E26, 2) * ROUND(D26, 3), 2))</f>
        <v/>
      </c>
    </row>
    <row r="28" spans="2:6" ht="12.75" customHeight="1" x14ac:dyDescent="0.25">
      <c r="B28" s="36"/>
      <c r="C28" s="37"/>
      <c r="D28" s="38"/>
      <c r="E28" s="39"/>
      <c r="F28" s="40" t="str">
        <f>IF(AND(E28= "",D28= ""), "", ROUND(ROUND(E28, 2) * ROUND(D28, 3), 2))</f>
        <v/>
      </c>
    </row>
    <row r="30" spans="2:6" ht="12.75" customHeight="1" x14ac:dyDescent="0.25">
      <c r="B30" s="36"/>
      <c r="C30" s="37"/>
      <c r="D30" s="38"/>
      <c r="E30" s="39"/>
      <c r="F30" s="40" t="str">
        <f>IF(AND(E30= "",D30= ""), "", ROUND(ROUND(E30, 2) * ROUND(D30, 3), 2))</f>
        <v/>
      </c>
    </row>
    <row r="32" spans="2:6" ht="12.75" customHeight="1" x14ac:dyDescent="0.25">
      <c r="B32" s="36"/>
      <c r="C32" s="37"/>
      <c r="D32" s="38"/>
      <c r="E32" s="39"/>
      <c r="F32" s="40" t="str">
        <f>IF(AND(E32= "",D32= ""), "", ROUND(ROUND(E32, 2) * ROUND(D32, 3), 2))</f>
        <v/>
      </c>
    </row>
    <row r="34" spans="2:6" ht="12.75" customHeight="1" x14ac:dyDescent="0.25">
      <c r="B34" s="36"/>
      <c r="C34" s="37"/>
      <c r="D34" s="38"/>
      <c r="E34" s="39"/>
      <c r="F34" s="40" t="str">
        <f>IF(AND(E34= "",D34= ""), "", ROUND(ROUND(E34, 2) * ROUND(D34, 3), 2))</f>
        <v/>
      </c>
    </row>
    <row r="36" spans="2:6" ht="12.75" customHeight="1" x14ac:dyDescent="0.25">
      <c r="B36" s="36"/>
      <c r="C36" s="37"/>
      <c r="D36" s="38"/>
      <c r="E36" s="39"/>
      <c r="F36" s="40" t="str">
        <f>IF(AND(E36= "",D36= ""), "", ROUND(ROUND(E36, 2) * ROUND(D36, 3), 2))</f>
        <v/>
      </c>
    </row>
    <row r="38" spans="2:6" ht="12.75" customHeight="1" x14ac:dyDescent="0.25">
      <c r="B38" s="36"/>
      <c r="C38" s="37"/>
      <c r="D38" s="38"/>
      <c r="E38" s="39"/>
      <c r="F38" s="40" t="str">
        <f>IF(AND(E38= "",D38= ""), "", ROUND(ROUND(E38, 2) * ROUND(D38, 3), 2))</f>
        <v/>
      </c>
    </row>
    <row r="40" spans="2:6" ht="12.75" customHeight="1" x14ac:dyDescent="0.25">
      <c r="B40" s="36"/>
      <c r="C40" s="37"/>
      <c r="D40" s="38"/>
      <c r="E40" s="39"/>
      <c r="F40" s="40" t="str">
        <f>IF(AND(E40= "",D40= ""), "", ROUND(ROUND(E40, 2) * ROUND(D40, 3), 2))</f>
        <v/>
      </c>
    </row>
    <row r="42" spans="2:6" ht="12.75" customHeight="1" x14ac:dyDescent="0.25">
      <c r="B42" s="36"/>
      <c r="C42" s="37"/>
      <c r="D42" s="38"/>
      <c r="E42" s="39"/>
      <c r="F42" s="40" t="str">
        <f>IF(AND(E42= "",D42= ""), "", ROUND(ROUND(E42, 2) * ROUND(D42, 3), 2))</f>
        <v/>
      </c>
    </row>
    <row r="44" spans="2:6" ht="12.75" customHeight="1" x14ac:dyDescent="0.25">
      <c r="B44" s="36"/>
      <c r="C44" s="37"/>
      <c r="D44" s="38"/>
      <c r="E44" s="39"/>
      <c r="F44" s="40" t="str">
        <f>IF(AND(E44= "",D44= ""), "", ROUND(ROUND(E44, 2) * ROUND(D44, 3), 2))</f>
        <v/>
      </c>
    </row>
    <row r="46" spans="2:6" ht="12.75" customHeight="1" x14ac:dyDescent="0.25">
      <c r="B46" s="36"/>
      <c r="C46" s="37"/>
      <c r="D46" s="38"/>
      <c r="E46" s="39"/>
      <c r="F46" s="40" t="str">
        <f>IF(AND(E46= "",D46= ""), "", ROUND(ROUND(E46, 2) * ROUND(D46, 3), 2))</f>
        <v/>
      </c>
    </row>
    <row r="48" spans="2:6" ht="12.75" customHeight="1" x14ac:dyDescent="0.25">
      <c r="B48" s="36"/>
      <c r="C48" s="37"/>
      <c r="D48" s="38"/>
      <c r="E48" s="39"/>
      <c r="F48" s="40" t="str">
        <f>IF(AND(E48= "",D48= ""), "", ROUND(ROUND(E48, 2) * ROUND(D48, 3), 2))</f>
        <v/>
      </c>
    </row>
    <row r="50" spans="2:6" ht="12.75" customHeight="1" x14ac:dyDescent="0.25">
      <c r="B50" s="36"/>
      <c r="C50" s="37"/>
      <c r="D50" s="38"/>
      <c r="E50" s="39"/>
      <c r="F50" s="40" t="str">
        <f>IF(AND(E50= "",D50= ""), "", ROUND(ROUND(E50, 2) * ROUND(D50, 3), 2))</f>
        <v/>
      </c>
    </row>
    <row r="52" spans="2:6" ht="12.75" customHeight="1" x14ac:dyDescent="0.25">
      <c r="B52" s="36"/>
      <c r="C52" s="37"/>
      <c r="D52" s="38"/>
      <c r="E52" s="39"/>
      <c r="F52" s="40" t="str">
        <f>IF(AND(E52= "",D52= ""), "", ROUND(ROUND(E52, 2) * ROUND(D52, 3), 2))</f>
        <v/>
      </c>
    </row>
    <row r="54" spans="2:6" ht="12.75" customHeight="1" x14ac:dyDescent="0.25">
      <c r="B54" s="36"/>
      <c r="C54" s="37"/>
      <c r="D54" s="38"/>
      <c r="E54" s="39"/>
      <c r="F54" s="40" t="str">
        <f>IF(AND(E54= "",D54= ""), "", ROUND(ROUND(E54, 2) * ROUND(D54, 3), 2))</f>
        <v/>
      </c>
    </row>
  </sheetData>
  <sheetProtection password="E95E" sheet="1" objects="1" selectLockedCells="1"/>
  <mergeCells count="1">
    <mergeCell ref="B2:F2"/>
  </mergeCells>
  <pageMargins left="0.70866141732282995" right="0.70866141732282995" top="0.74803149606299002" bottom="0.74803149606299002" header="0.31496062992126" footer="0.31496062992126"/>
  <pageSetup paperSize="9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27</vt:i4>
      </vt:variant>
    </vt:vector>
  </HeadingPairs>
  <TitlesOfParts>
    <vt:vector size="33" baseType="lpstr">
      <vt:lpstr>Page de garde</vt:lpstr>
      <vt:lpstr>DPGF</vt:lpstr>
      <vt:lpstr>Paramètres</vt:lpstr>
      <vt:lpstr>Version</vt:lpstr>
      <vt:lpstr>Coordonnées Entreprise</vt:lpstr>
      <vt:lpstr>Prestations supplémentaires</vt:lpstr>
      <vt:lpstr>CODELOT</vt:lpstr>
      <vt:lpstr>CPVILLEDOSSIER</vt:lpstr>
      <vt:lpstr>DATEVALEUR</vt:lpstr>
      <vt:lpstr>INDICELOT</vt:lpstr>
      <vt:lpstr>NUMDOSSIER</vt:lpstr>
      <vt:lpstr>OBSERVATIONCONSULTE</vt:lpstr>
      <vt:lpstr>PARCELLEDOSSIER</vt:lpstr>
      <vt:lpstr>PHASELOT</vt:lpstr>
      <vt:lpstr>RUEDOSSIER</vt:lpstr>
      <vt:lpstr>TAUXTVA1</vt:lpstr>
      <vt:lpstr>TAUXTVA2</vt:lpstr>
      <vt:lpstr>TAUXTVA3</vt:lpstr>
      <vt:lpstr>TAUXTVA4</vt:lpstr>
      <vt:lpstr>TIERSADRSSPOS</vt:lpstr>
      <vt:lpstr>TIERSBTPOS</vt:lpstr>
      <vt:lpstr>TIERSCONTACT</vt:lpstr>
      <vt:lpstr>TIERSCP</vt:lpstr>
      <vt:lpstr>TIERSEMAIL</vt:lpstr>
      <vt:lpstr>TIERSFAX</vt:lpstr>
      <vt:lpstr>TIERSLOCALITE</vt:lpstr>
      <vt:lpstr>TIERSNOM</vt:lpstr>
      <vt:lpstr>TIERSTEL</vt:lpstr>
      <vt:lpstr>TIERSTELP</vt:lpstr>
      <vt:lpstr>TIERSVILLE</vt:lpstr>
      <vt:lpstr>TITREDOC</vt:lpstr>
      <vt:lpstr>TITREDOSSIER</vt:lpstr>
      <vt:lpstr>TITRELOT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GICQUEL Yann</dc:creator>
  <cp:lastModifiedBy>Yann GICQUEL</cp:lastModifiedBy>
  <dcterms:created xsi:type="dcterms:W3CDTF">2025-01-22T18:00:27Z</dcterms:created>
  <dcterms:modified xsi:type="dcterms:W3CDTF">2025-01-22T18:01:55Z</dcterms:modified>
</cp:coreProperties>
</file>