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rojets\37 - INDRE-ET-LOIRE\37 - Richelieu - Borderie écluse\PRO-DCE\"/>
    </mc:Choice>
  </mc:AlternateContent>
  <bookViews>
    <workbookView xWindow="0" yWindow="0" windowWidth="28800" windowHeight="14235" tabRatio="752"/>
  </bookViews>
  <sheets>
    <sheet name="NOTA" sheetId="9" r:id="rId1"/>
    <sheet name="LOT 1" sheetId="1" r:id="rId2"/>
    <sheet name="LOT 2" sheetId="38" r:id="rId3"/>
  </sheets>
  <definedNames>
    <definedName name="_xlnm.Print_Titles" localSheetId="1">'LOT 1'!$1:$1</definedName>
    <definedName name="_xlnm.Print_Titles" localSheetId="2">'LOT 2'!$1:$1</definedName>
    <definedName name="Print_Area" localSheetId="1">'LOT 1'!$C$1:$H$54</definedName>
    <definedName name="Print_Area" localSheetId="2">'LOT 2'!$C$1:$H$4</definedName>
    <definedName name="Print_Titles" localSheetId="1">'LOT 1'!$1:$1</definedName>
    <definedName name="Print_Titles" localSheetId="2">'LOT 2'!$1:$1</definedName>
    <definedName name="_xlnm.Print_Area" localSheetId="1">'LOT 1'!$A$1:$H$139</definedName>
    <definedName name="_xlnm.Print_Area" localSheetId="2">'LOT 2'!$A$1:$H$21</definedName>
  </definedName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9" i="1" l="1"/>
  <c r="E67" i="1"/>
  <c r="E70" i="1"/>
  <c r="E71" i="1"/>
  <c r="E72" i="1"/>
  <c r="E73" i="1"/>
  <c r="E74" i="1"/>
  <c r="E77" i="1"/>
  <c r="E94" i="1"/>
  <c r="E108" i="1"/>
  <c r="E109" i="1"/>
  <c r="E113" i="1"/>
  <c r="E114" i="1"/>
  <c r="E115" i="1"/>
  <c r="E125" i="1"/>
  <c r="H40" i="1"/>
  <c r="H36" i="1"/>
  <c r="E38" i="1"/>
  <c r="H38" i="1" s="1"/>
</calcChain>
</file>

<file path=xl/sharedStrings.xml><?xml version="1.0" encoding="utf-8"?>
<sst xmlns="http://schemas.openxmlformats.org/spreadsheetml/2006/main" count="294" uniqueCount="197">
  <si>
    <t>N°</t>
  </si>
  <si>
    <t>Ouvrages</t>
  </si>
  <si>
    <t>Unité</t>
  </si>
  <si>
    <t>Quantité</t>
  </si>
  <si>
    <t>Prix Unitaire</t>
  </si>
  <si>
    <t>Montant H.T.</t>
  </si>
  <si>
    <t>Lot n° 1</t>
  </si>
  <si>
    <t>1.1</t>
  </si>
  <si>
    <t>U</t>
  </si>
  <si>
    <t>m3</t>
  </si>
  <si>
    <t>m2</t>
  </si>
  <si>
    <t>ml</t>
  </si>
  <si>
    <t>1.2</t>
  </si>
  <si>
    <t>1.2.1</t>
  </si>
  <si>
    <t>1.2.2</t>
  </si>
  <si>
    <t xml:space="preserve">TOTAL TTC : </t>
  </si>
  <si>
    <t>Lot n° 2</t>
  </si>
  <si>
    <t>Total :</t>
  </si>
  <si>
    <t>Quantité
Entreprise</t>
  </si>
  <si>
    <t>MODE D'ETABLISSEMENT DE LA PRESENTE DECOMPOSITION 
DU PRIX GLOBAL ET FORFAITAIRE.</t>
  </si>
  <si>
    <t xml:space="preserve">Le présent cadre de décomposition n'a pas de caractère contractuel que pour ce qui concerne l'établissement des situations mensuelles de travaux. </t>
  </si>
  <si>
    <t xml:space="preserve">Les prix d'unités, proposés par les concurrents, auront un caractère contractuel pour les travaux modifiant la proposition forfaitaire. </t>
  </si>
  <si>
    <t xml:space="preserve">Les erreurs relevées, après signature du marché, sur les quantités et les prix de ce document, ne pourront conduire en aucun cas à une modification du prix porté à l'acte d'engagement. </t>
  </si>
  <si>
    <t xml:space="preserve">Il appartient aux soumissionnaires, compte tenu de ce qui précède de : 
Calculer les quantités d'ouvrages à mettre en œuvre, conformément au dossier d'appel d'offres. 
Modifier, si nécessaire, les quantités données à titre indicatif. 
Indiquer pour chacun des ouvrages mentionnés le prix d'unité et le total partiel (produit du prix unitaire par les quantités). </t>
  </si>
  <si>
    <t xml:space="preserve">Les concurrents devront obligatoirement remplir le cadre de décomposition tel qu'il est présenté, pour mettre une comparaison des offres entre les entreprises. </t>
  </si>
  <si>
    <t xml:space="preserve">Toute offre dont le bordereau ne serait pas complété suivant le modèle cadre sera éliminée. </t>
  </si>
  <si>
    <t>1.1.6</t>
  </si>
  <si>
    <t>TVA 20% :</t>
  </si>
  <si>
    <t>ens</t>
  </si>
  <si>
    <t>INSTALLATIONS DE CHANTIER</t>
  </si>
  <si>
    <t>1.3</t>
  </si>
  <si>
    <t>1.1.1</t>
  </si>
  <si>
    <t>1.1.2</t>
  </si>
  <si>
    <t>1.1.3</t>
  </si>
  <si>
    <t>1.1.4</t>
  </si>
  <si>
    <t>1.1.5</t>
  </si>
  <si>
    <t>- pour transport, montage, démontage</t>
  </si>
  <si>
    <t>- pour location</t>
  </si>
  <si>
    <t>mois</t>
  </si>
  <si>
    <t>Remaillage de fissure dans maçonnerie de moellons</t>
  </si>
  <si>
    <t>Confortation interne de maçonnerie par injection gravitaire de coulis de mortier de chaux</t>
  </si>
  <si>
    <t>kg</t>
  </si>
  <si>
    <t xml:space="preserve">Dépose de maçonnerie de moellon, tri et décrottage </t>
  </si>
  <si>
    <t>Remise en état de maçonnerie au droit des encastrements de poutres maîtresses du plancher</t>
  </si>
  <si>
    <t>Provision complémentaire pour relancis de moellons</t>
  </si>
  <si>
    <t>Nettoyage final du chantier</t>
  </si>
  <si>
    <t>H</t>
  </si>
  <si>
    <t>Heures en dépenses contrôlées - Main d'oeuvre de compagnon</t>
  </si>
  <si>
    <t>- Main d'oeuvre de compagnon</t>
  </si>
  <si>
    <t>- Main d'oeuvre d'aide</t>
  </si>
  <si>
    <t>MENUISERIE - PEINTURE</t>
  </si>
  <si>
    <t>TRAVAUX DE DESAMIANTAGE DU BATIMENT 2</t>
  </si>
  <si>
    <t>Panneau de chantier sur support indépendant</t>
  </si>
  <si>
    <t xml:space="preserve">Frais liés au protocole de désamiantage, mesures d'empoussierement, plan de retrait, Installations spécifiques de chantier, moyens de protection </t>
  </si>
  <si>
    <t>Dépose en démolition de la couverture en tuiles, dépose en démolition de couverture en plaques de fibrociment à base d'aminate et arrachage des bois de support, compris conditionnement, descente et stockage des gravois et déchets en attente d'enlèvement</t>
  </si>
  <si>
    <t xml:space="preserve">Chargement et enlèvement des gravois en décharges spécialisées et frais de traitement des déchets </t>
  </si>
  <si>
    <t>Clôture de chantier type barrière Heras, compris portail d'accès - en tête de pont côté ouest</t>
  </si>
  <si>
    <t>Echafaudage sur pied type lourd pour pour travail sur la façade ouest du mur d'enceinte</t>
  </si>
  <si>
    <t>1.1.7</t>
  </si>
  <si>
    <t>1.1.8</t>
  </si>
  <si>
    <t>1.1.9</t>
  </si>
  <si>
    <t>Démontage et remontage en recherche de maçonnerie de moellons en parement vertical.</t>
  </si>
  <si>
    <t>Coltinage, chargement et évacuation des gravois de maçonnerie</t>
  </si>
  <si>
    <t>- provision pour portion de mur au droit du pont sud</t>
  </si>
  <si>
    <t>- Elévation est</t>
  </si>
  <si>
    <t>- Elévation ouest</t>
  </si>
  <si>
    <t>Dépose de bois de plancher encastré, rebouchage en maçonnerie de moellons</t>
  </si>
  <si>
    <t>Chargement et évacuation des bois et DIB vers filière de recyclage, bordereau de rédaction des déchets (BSD)</t>
  </si>
  <si>
    <t>Dépose du portail et évacuation en décharge</t>
  </si>
  <si>
    <t>- pour restitution du mur en partie sud</t>
  </si>
  <si>
    <t>Maçonnerie à 2 faces alignées, en moellons neufs ou de récupération</t>
  </si>
  <si>
    <t>Démontage et remontage de mur en maçonnerie de moellon, par le dessus</t>
  </si>
  <si>
    <t>- arrachement du mur refend du bâtiment 1</t>
  </si>
  <si>
    <t xml:space="preserve">Dépose, fourniture, taille et pose de pierre de tuffeau, compris patine d'harmonisation </t>
  </si>
  <si>
    <t>- pour piliers du portail</t>
  </si>
  <si>
    <t>- pour parement divers</t>
  </si>
  <si>
    <t>- Provision pour portion de mur au droit du pont sud</t>
  </si>
  <si>
    <t xml:space="preserve">Echafaudage sur pied type lourd pour travail sur la face est du mur d'enceinte </t>
  </si>
  <si>
    <t>Dépose préalable des installations électriques diverses</t>
  </si>
  <si>
    <r>
      <t>R</t>
    </r>
    <r>
      <rPr>
        <sz val="10"/>
        <color theme="1"/>
        <rFont val="Arial"/>
        <family val="2"/>
      </rPr>
      <t>égalage du terrain au long du mur, sur une bande de 5,00 mètres et à l'endroit des bâtiments démolis</t>
    </r>
  </si>
  <si>
    <t>Remise en peinture de la porte attenante au portail</t>
  </si>
  <si>
    <t>Chargement et évacuation des terres excédentaires, ou dispersion sur le site</t>
  </si>
  <si>
    <t xml:space="preserve">- partie supérieure du mur dans la zone du bâtiment 4 </t>
  </si>
  <si>
    <t>- partie supérieure du mur dans la zone du bâtiment 1</t>
  </si>
  <si>
    <t>- maçonnerie diverse</t>
  </si>
  <si>
    <t>- pour remontage divers</t>
  </si>
  <si>
    <t>Réfection de fondation pour mur d'enceinte en zone sud, compris toutes sujétions</t>
  </si>
  <si>
    <t>1.2.3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</si>
  <si>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</si>
  <si>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</si>
  <si>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</si>
  <si>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</si>
  <si>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</si>
  <si>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</si>
  <si>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</si>
  <si>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</si>
  <si>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</si>
  <si>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</si>
  <si>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</si>
  <si>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1.2.4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</si>
  <si>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</si>
  <si>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</si>
  <si>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</si>
  <si>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</si>
  <si>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</si>
  <si>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</si>
  <si>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</si>
  <si>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</si>
  <si>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</si>
  <si>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</si>
  <si>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</si>
  <si>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Démolition des vestiges des bâtiments 1, 3 et 4, chargement et évacuation des gravois et éboulis au sol vers filière classe 3, rédaction du bordereau de rédaction des déchets (BSD)</t>
  </si>
  <si>
    <t>Démolition de maçonnerie de moellons des murs des bâtiments 1 et 3 : zones en contact avec le mur d'enceinte, compris tri et décrottage</t>
  </si>
  <si>
    <t>Echafaudages sur pied type lourd pour travail préalable de démolition des zones de mur des bâtiments 1, 2 et 3, en contact avec le mur d'enceinte, compris montage et démontage, frais de location</t>
  </si>
  <si>
    <t>- partie supérieure du mur ouest du bâtiment 3</t>
  </si>
  <si>
    <t>- partie supérieure du pignon sud du bâtiment 3</t>
  </si>
  <si>
    <t>1.3.23</t>
  </si>
  <si>
    <t>Echafaudage sur pied type lourd pour pour travaux sur le bâtiment 3, compris protections</t>
  </si>
  <si>
    <t>Amenée et repli du matériel, transfert de pelle mécanique, pince de tri et godets divers compris reprise en fin de chantier</t>
  </si>
  <si>
    <t>Fabrication et pose de portail en lames verticales et traverses en bois de chêne, compris quincailleries, mise en peinture</t>
  </si>
  <si>
    <t>MACONNERIE - PIERRE DE TAILLE - DEMOLITION</t>
  </si>
  <si>
    <t>PORTAIL</t>
  </si>
  <si>
    <t>2.1</t>
  </si>
  <si>
    <t>2.1.1</t>
  </si>
  <si>
    <t>2.1.2</t>
  </si>
  <si>
    <t>2.1.3</t>
  </si>
  <si>
    <t xml:space="preserve">TOTAL GENERAL H.T. MENUISERIE - PEINTURE :  </t>
  </si>
  <si>
    <t xml:space="preserve">TOTAL GENERAL H.T. MACONNERIE - PIERRE DE TAILLE -DEMOLITION :  </t>
  </si>
  <si>
    <t xml:space="preserve">Mise en place de batardeaux sur la longueur du mur, enlèvement des boues à pied d'oeuvre, replis en fin de travaux </t>
  </si>
  <si>
    <t>Bâches ou filet de protection sur échafaudage en face ouest côté rivière</t>
  </si>
  <si>
    <t>Plus value pour difficulté supplémentaire d'installation d'échafaudage en face ouest du d'enceinte, dans la rivière</t>
  </si>
  <si>
    <t>Couronnement de mur (chaperon) en maçonnerie de moellon neufs ou de récupération, selon profil ancien</t>
  </si>
  <si>
    <t>Piochement d'enduit</t>
  </si>
  <si>
    <t>Enduit traditionnel au mortier à base de chaux, finition "à pierre vue", compris préparations du support</t>
  </si>
  <si>
    <t>TRAVAUX PREPARATOIRES, DEMOLITIONS ET RESTAURATION DES MACONNERIES LIEES AU MUR D'ENCEINTE</t>
  </si>
  <si>
    <t>Démolition des vestiges de toiture du bâtiment 3 au-dessus du mur d'enceinte</t>
  </si>
  <si>
    <t>- pour transport, montage, location, démontage</t>
  </si>
  <si>
    <t>DEMOLITIONS DES BATIMENTS NON PROTEGES</t>
  </si>
  <si>
    <t>1.3.24</t>
  </si>
  <si>
    <t>1.3.25</t>
  </si>
  <si>
    <t>1.3.26</t>
  </si>
  <si>
    <t>1.3.27</t>
  </si>
  <si>
    <t>1.3.28</t>
  </si>
  <si>
    <t>1.3.29</t>
  </si>
  <si>
    <t>Dépose et repose de bloc de pierre de taille en conservation</t>
  </si>
  <si>
    <t>Nettoyage et rejointoiement des parements en pierre de taille, compris  ragréages en recherche</t>
  </si>
  <si>
    <t>Dossier des ouvrages executés</t>
  </si>
  <si>
    <t>1.3.30</t>
  </si>
  <si>
    <t>2.1.4</t>
  </si>
  <si>
    <t>CCTP</t>
  </si>
  <si>
    <t>4.17.1</t>
  </si>
  <si>
    <t>3.6.1</t>
  </si>
  <si>
    <t>3.6.2</t>
  </si>
  <si>
    <t>3.6.3</t>
  </si>
  <si>
    <t>Locaux de chantier</t>
  </si>
  <si>
    <t>Branchements en eau et électricité</t>
  </si>
  <si>
    <t>Constat de l'état des lieux</t>
  </si>
  <si>
    <t>3.6.4</t>
  </si>
  <si>
    <t>3.6.5</t>
  </si>
  <si>
    <t>3.6.6</t>
  </si>
  <si>
    <t>3.6.10</t>
  </si>
  <si>
    <t>3.6.7</t>
  </si>
  <si>
    <t>3.6.11</t>
  </si>
  <si>
    <t>Dévégétalisation du mur d'enceinte</t>
  </si>
  <si>
    <t>3.6.9</t>
  </si>
  <si>
    <t>Étaiement provisoire du mur d'enceinte</t>
  </si>
  <si>
    <t>3.6.8</t>
  </si>
  <si>
    <t>3.6.12</t>
  </si>
  <si>
    <t>3.6.13</t>
  </si>
  <si>
    <t>3.6.14</t>
  </si>
  <si>
    <t>3.6.15</t>
  </si>
  <si>
    <t>3.6.16</t>
  </si>
  <si>
    <t>3.6.17</t>
  </si>
  <si>
    <t>3.6.18</t>
  </si>
  <si>
    <t>3.6.19</t>
  </si>
  <si>
    <t>3.6.20</t>
  </si>
  <si>
    <t>3.6.21</t>
  </si>
  <si>
    <t>3.6.22</t>
  </si>
  <si>
    <t>3.6.23</t>
  </si>
  <si>
    <t>3.6.24</t>
  </si>
  <si>
    <t>3.6.25</t>
  </si>
  <si>
    <t>Chaînage entre le pignon sud du bâtiment 3 et le mur est du bâtiment 2 (bergerie)</t>
  </si>
  <si>
    <t xml:space="preserve">Travaux sur mur pignon sud du bâtiment 3 </t>
  </si>
  <si>
    <t>Remise en état de l'égout de la toiture du bâtiment 2</t>
  </si>
  <si>
    <t>3.6.26</t>
  </si>
  <si>
    <t>3.6.27</t>
  </si>
  <si>
    <t>3.6.28</t>
  </si>
  <si>
    <t>3.6.29</t>
  </si>
  <si>
    <t>3.6.30</t>
  </si>
  <si>
    <t>4.17.2</t>
  </si>
  <si>
    <t>4.17.3</t>
  </si>
  <si>
    <t>4.17.4</t>
  </si>
  <si>
    <t>1.1.10</t>
  </si>
  <si>
    <t>1.3.31</t>
  </si>
  <si>
    <t>Défrichage dans la zone de bambous pour créer un chemin d'accès à la zone sud</t>
  </si>
  <si>
    <t>1.3.32</t>
  </si>
  <si>
    <t>3.6.31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</si>
</sst>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40C]_-;\-* #,##0.00\ [$€-40C]_-;_-* \-??\ [$€-40C]_-;_-@_-"/>
    <numFmt numFmtId="165" formatCode="0.000"/>
    <numFmt numFmtId="166" formatCode="0.0000"/>
  </numFmts>
  <fonts count="24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b/>
      <sz val="10"/>
      <color rgb="FF000000"/>
      <name val="Arial"/>
      <family val="2"/>
    </font>
    <font>
      <sz val="8"/>
      <name val="Calibri"/>
      <family val="2"/>
      <charset val="1"/>
    </font>
    <font>
      <i/>
      <sz val="10"/>
      <color rgb="FF000000"/>
      <name val="Arial"/>
      <family val="2"/>
    </font>
    <font>
      <sz val="10"/>
      <name val="Arial"/>
      <family val="2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rgb="FFFF0000"/>
      <name val="Arial"/>
      <family val="2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i/>
      <sz val="10"/>
      <name val="Arial"/>
      <family val="2"/>
    </font>
    <font>
      <sz val="10"/>
      <color theme="1"/>
      <name val="Arial"/>
      <family val="2"/>
      <charset val="1"/>
    </font>
    <font>
      <sz val="10"/>
      <color theme="0" tint="-0.34998626667073579"/>
      <name val="Arial"/>
      <family val="2"/>
      <charset val="1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9"/>
      <color rgb="FF000000"/>
      <name val="Arial"/>
      <family val="2"/>
      <charset val="1"/>
    </font>
    <font>
      <i/>
      <sz val="9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6D9F1"/>
        <bgColor rgb="FFC0C0C0"/>
      </patternFill>
    </fill>
    <fill>
      <patternFill patternType="solid">
        <fgColor rgb="FFFDEADA"/>
        <bgColor rgb="FFF2F2F2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164" fontId="0" fillId="0" borderId="0"/>
    <xf numFmtId="0" fontId="11" fillId="0" borderId="0"/>
  </cellStyleXfs>
  <cellXfs count="80">
    <xf numFmtId="164" fontId="0" fillId="0" borderId="0" xfId="0"/>
    <xf numFmtId="164" fontId="1" fillId="0" borderId="0" xfId="0" applyFont="1" applyAlignment="1">
      <alignment horizontal="left" vertical="center" wrapText="1" indent="1"/>
    </xf>
    <xf numFmtId="164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64" fontId="1" fillId="0" borderId="0" xfId="0" applyFont="1" applyAlignment="1">
      <alignment vertical="center" wrapText="1"/>
    </xf>
    <xf numFmtId="164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1" fillId="0" borderId="2" xfId="0" applyFont="1" applyBorder="1" applyAlignment="1">
      <alignment horizontal="left" vertical="center" wrapText="1" indent="1"/>
    </xf>
    <xf numFmtId="164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4" fontId="3" fillId="0" borderId="2" xfId="0" applyFont="1" applyBorder="1" applyAlignment="1">
      <alignment horizontal="left" vertical="center" wrapText="1" indent="1"/>
    </xf>
    <xf numFmtId="164" fontId="3" fillId="0" borderId="4" xfId="0" applyFont="1" applyBorder="1" applyAlignment="1">
      <alignment horizontal="left" vertical="center" wrapText="1" indent="1"/>
    </xf>
    <xf numFmtId="164" fontId="5" fillId="3" borderId="2" xfId="0" applyFont="1" applyFill="1" applyBorder="1" applyAlignment="1">
      <alignment horizontal="left" vertical="center" wrapText="1" indent="1"/>
    </xf>
    <xf numFmtId="164" fontId="1" fillId="3" borderId="2" xfId="0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164" fontId="4" fillId="0" borderId="0" xfId="0" applyFont="1" applyAlignment="1">
      <alignment vertical="center" wrapText="1"/>
    </xf>
    <xf numFmtId="164" fontId="1" fillId="0" borderId="0" xfId="0" applyFont="1" applyBorder="1" applyAlignment="1">
      <alignment horizontal="left" vertical="center" wrapText="1" indent="1"/>
    </xf>
    <xf numFmtId="164" fontId="5" fillId="0" borderId="4" xfId="0" applyFont="1" applyBorder="1" applyAlignment="1">
      <alignment horizontal="right" vertical="center" wrapText="1" indent="1"/>
    </xf>
    <xf numFmtId="164" fontId="6" fillId="0" borderId="0" xfId="0" applyFont="1" applyAlignment="1">
      <alignment vertical="center" wrapText="1"/>
    </xf>
    <xf numFmtId="164" fontId="1" fillId="0" borderId="4" xfId="0" applyFont="1" applyBorder="1" applyAlignment="1">
      <alignment horizontal="right" vertical="center" wrapText="1" indent="1"/>
    </xf>
    <xf numFmtId="0" fontId="12" fillId="0" borderId="5" xfId="1" applyFont="1" applyBorder="1" applyAlignment="1" applyProtection="1">
      <alignment horizontal="center" vertical="center" wrapText="1"/>
    </xf>
    <xf numFmtId="0" fontId="12" fillId="0" borderId="6" xfId="1" applyFont="1" applyBorder="1" applyAlignment="1" applyProtection="1">
      <alignment horizontal="center" vertical="center" wrapText="1"/>
    </xf>
    <xf numFmtId="0" fontId="13" fillId="0" borderId="7" xfId="1" applyFont="1" applyBorder="1" applyAlignment="1" applyProtection="1">
      <alignment horizontal="center" vertical="center" wrapText="1"/>
    </xf>
    <xf numFmtId="0" fontId="11" fillId="0" borderId="0" xfId="1"/>
    <xf numFmtId="2" fontId="4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right" vertical="center" wrapText="1" indent="1"/>
    </xf>
    <xf numFmtId="4" fontId="1" fillId="0" borderId="2" xfId="0" applyNumberFormat="1" applyFont="1" applyBorder="1" applyAlignment="1">
      <alignment horizontal="right" vertical="center" wrapText="1" indent="1"/>
    </xf>
    <xf numFmtId="4" fontId="7" fillId="0" borderId="2" xfId="0" applyNumberFormat="1" applyFont="1" applyBorder="1" applyAlignment="1">
      <alignment horizontal="right" vertical="center" wrapText="1" indent="1"/>
    </xf>
    <xf numFmtId="4" fontId="2" fillId="0" borderId="4" xfId="0" applyNumberFormat="1" applyFont="1" applyBorder="1" applyAlignment="1">
      <alignment horizontal="right" vertical="center" wrapText="1" indent="1"/>
    </xf>
    <xf numFmtId="4" fontId="6" fillId="0" borderId="4" xfId="0" applyNumberFormat="1" applyFont="1" applyBorder="1" applyAlignment="1">
      <alignment horizontal="right" vertical="center" wrapText="1" indent="1"/>
    </xf>
    <xf numFmtId="0" fontId="14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 indent="1"/>
    </xf>
    <xf numFmtId="0" fontId="15" fillId="0" borderId="6" xfId="1" applyFont="1" applyBorder="1" applyAlignment="1" applyProtection="1">
      <alignment horizontal="center" vertical="center" wrapText="1"/>
    </xf>
    <xf numFmtId="0" fontId="16" fillId="0" borderId="6" xfId="1" applyFont="1" applyBorder="1" applyAlignment="1" applyProtection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 wrapText="1" indent="1"/>
    </xf>
    <xf numFmtId="2" fontId="1" fillId="0" borderId="2" xfId="0" applyNumberFormat="1" applyFont="1" applyBorder="1" applyAlignment="1">
      <alignment horizontal="right" vertical="center" wrapText="1" indent="1"/>
    </xf>
    <xf numFmtId="2" fontId="1" fillId="0" borderId="0" xfId="0" applyNumberFormat="1" applyFont="1" applyAlignment="1">
      <alignment horizontal="right" vertical="center" wrapText="1" indent="1"/>
    </xf>
    <xf numFmtId="0" fontId="10" fillId="0" borderId="2" xfId="0" quotePrefix="1" applyNumberFormat="1" applyFont="1" applyBorder="1" applyAlignment="1">
      <alignment horizontal="left" vertical="center" wrapText="1" indent="3"/>
    </xf>
    <xf numFmtId="4" fontId="11" fillId="0" borderId="0" xfId="1" applyNumberFormat="1"/>
    <xf numFmtId="165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 indent="1"/>
    </xf>
    <xf numFmtId="4" fontId="1" fillId="0" borderId="0" xfId="0" applyNumberFormat="1" applyFont="1" applyAlignment="1">
      <alignment horizontal="right" vertical="center" wrapText="1" indent="1"/>
    </xf>
    <xf numFmtId="2" fontId="7" fillId="0" borderId="2" xfId="0" applyNumberFormat="1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165" fontId="18" fillId="0" borderId="2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left" vertical="center" wrapText="1" indent="1"/>
    </xf>
    <xf numFmtId="0" fontId="7" fillId="0" borderId="2" xfId="0" applyNumberFormat="1" applyFont="1" applyBorder="1" applyAlignment="1">
      <alignment horizontal="left" vertical="center" wrapText="1" indent="1"/>
    </xf>
    <xf numFmtId="0" fontId="17" fillId="0" borderId="2" xfId="0" quotePrefix="1" applyNumberFormat="1" applyFont="1" applyBorder="1" applyAlignment="1">
      <alignment horizontal="left" vertical="center" wrapText="1" indent="3"/>
    </xf>
    <xf numFmtId="1" fontId="7" fillId="0" borderId="2" xfId="0" applyNumberFormat="1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164" fontId="18" fillId="0" borderId="2" xfId="0" applyFont="1" applyBorder="1" applyAlignment="1">
      <alignment horizontal="center" vertical="center" wrapText="1"/>
    </xf>
    <xf numFmtId="0" fontId="19" fillId="0" borderId="2" xfId="0" applyNumberFormat="1" applyFont="1" applyBorder="1" applyAlignment="1">
      <alignment horizontal="left" vertical="center" wrapText="1" indent="1"/>
    </xf>
    <xf numFmtId="4" fontId="8" fillId="3" borderId="2" xfId="0" applyNumberFormat="1" applyFont="1" applyFill="1" applyBorder="1" applyAlignment="1">
      <alignment horizontal="right" vertical="center" wrapText="1" indent="1"/>
    </xf>
    <xf numFmtId="4" fontId="18" fillId="0" borderId="2" xfId="0" applyNumberFormat="1" applyFont="1" applyBorder="1" applyAlignment="1">
      <alignment horizontal="right" vertical="center" wrapText="1" indent="1"/>
    </xf>
    <xf numFmtId="4" fontId="4" fillId="0" borderId="2" xfId="0" applyNumberFormat="1" applyFont="1" applyBorder="1" applyAlignment="1">
      <alignment horizontal="right" vertical="center" wrapText="1" indent="1"/>
    </xf>
    <xf numFmtId="166" fontId="18" fillId="0" borderId="2" xfId="0" applyNumberFormat="1" applyFont="1" applyBorder="1" applyAlignment="1">
      <alignment horizontal="center" vertical="center" wrapText="1"/>
    </xf>
    <xf numFmtId="164" fontId="1" fillId="0" borderId="3" xfId="0" applyFont="1" applyBorder="1" applyAlignment="1">
      <alignment vertical="center" wrapText="1"/>
    </xf>
    <xf numFmtId="0" fontId="21" fillId="0" borderId="2" xfId="0" quotePrefix="1" applyNumberFormat="1" applyFont="1" applyBorder="1" applyAlignment="1">
      <alignment horizontal="left" vertical="center" wrapText="1" indent="3"/>
    </xf>
    <xf numFmtId="164" fontId="5" fillId="4" borderId="2" xfId="0" applyFont="1" applyFill="1" applyBorder="1" applyAlignment="1">
      <alignment horizontal="left" vertical="center" wrapText="1" indent="1"/>
    </xf>
    <xf numFmtId="164" fontId="1" fillId="4" borderId="2" xfId="0" applyFont="1" applyFill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right" vertical="center" wrapText="1" indent="1"/>
    </xf>
    <xf numFmtId="4" fontId="5" fillId="4" borderId="2" xfId="0" applyNumberFormat="1" applyFont="1" applyFill="1" applyBorder="1" applyAlignment="1">
      <alignment horizontal="right" vertical="center" wrapText="1" indent="1"/>
    </xf>
    <xf numFmtId="164" fontId="1" fillId="5" borderId="2" xfId="0" applyFont="1" applyFill="1" applyBorder="1" applyAlignment="1">
      <alignment horizontal="left" vertical="center" wrapText="1" indent="1"/>
    </xf>
    <xf numFmtId="164" fontId="4" fillId="5" borderId="2" xfId="0" applyFont="1" applyFill="1" applyBorder="1" applyAlignment="1">
      <alignment horizontal="left" vertical="center" wrapText="1" indent="1"/>
    </xf>
    <xf numFmtId="164" fontId="1" fillId="5" borderId="2" xfId="0" applyFont="1" applyFill="1" applyBorder="1" applyAlignment="1">
      <alignment horizontal="center" vertical="center" wrapText="1"/>
    </xf>
    <xf numFmtId="2" fontId="1" fillId="5" borderId="2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right" vertical="center" wrapText="1" indent="1"/>
    </xf>
    <xf numFmtId="1" fontId="1" fillId="5" borderId="2" xfId="0" applyNumberFormat="1" applyFont="1" applyFill="1" applyBorder="1" applyAlignment="1">
      <alignment horizontal="center" vertical="center" wrapText="1"/>
    </xf>
    <xf numFmtId="0" fontId="19" fillId="5" borderId="2" xfId="0" applyNumberFormat="1" applyFont="1" applyFill="1" applyBorder="1" applyAlignment="1">
      <alignment horizontal="left" vertical="center" wrapText="1" indent="1"/>
    </xf>
    <xf numFmtId="0" fontId="18" fillId="5" borderId="2" xfId="0" applyNumberFormat="1" applyFont="1" applyFill="1" applyBorder="1" applyAlignment="1">
      <alignment horizontal="left" vertical="center" wrapText="1" indent="1"/>
    </xf>
    <xf numFmtId="0" fontId="1" fillId="5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Border="1" applyAlignment="1">
      <alignment horizontal="center" vertical="center" wrapText="1"/>
    </xf>
    <xf numFmtId="0" fontId="20" fillId="0" borderId="2" xfId="0" applyNumberFormat="1" applyFont="1" applyBorder="1" applyAlignment="1">
      <alignment horizontal="left" vertical="center" wrapText="1" indent="1"/>
    </xf>
    <xf numFmtId="164" fontId="1" fillId="0" borderId="3" xfId="0" applyFont="1" applyBorder="1" applyAlignment="1">
      <alignment horizontal="left" vertical="center" wrapText="1" indent="1"/>
    </xf>
    <xf numFmtId="164" fontId="22" fillId="2" borderId="1" xfId="0" applyFont="1" applyFill="1" applyBorder="1" applyAlignment="1">
      <alignment horizontal="center" vertical="center" wrapText="1"/>
    </xf>
    <xf numFmtId="164" fontId="23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F2F2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16"/>
  <sheetViews>
    <sheetView tabSelected="1" view="pageLayout" zoomScale="80" zoomScaleNormal="100" zoomScalePageLayoutView="80" workbookViewId="0">
      <selection activeCell="A21" sqref="A21"/>
    </sheetView>
  </sheetViews>
  <sheetFormatPr baseColWidth="10" defaultRowHeight="15" x14ac:dyDescent="0.25"/>
  <cols>
    <col min="1" max="1" width="105" style="24" customWidth="1"/>
  </cols>
  <sheetData>
    <row r="1" spans="1:1" ht="82.5" customHeight="1" thickBot="1" x14ac:dyDescent="0.3"/>
    <row r="2" spans="1:1" ht="18.75" x14ac:dyDescent="0.25">
      <c r="A2" s="21"/>
    </row>
    <row r="3" spans="1:1" ht="37.5" x14ac:dyDescent="0.25">
      <c r="A3" s="22" t="s">
        <v>19</v>
      </c>
    </row>
    <row r="4" spans="1:1" ht="51" customHeight="1" x14ac:dyDescent="0.25">
      <c r="A4" s="33" t="s">
        <v>20</v>
      </c>
    </row>
    <row r="5" spans="1:1" ht="48.75" customHeight="1" x14ac:dyDescent="0.25">
      <c r="A5" s="33" t="s">
        <v>21</v>
      </c>
    </row>
    <row r="6" spans="1:1" ht="47.25" customHeight="1" x14ac:dyDescent="0.25">
      <c r="A6" s="34" t="s">
        <v>22</v>
      </c>
    </row>
    <row r="7" spans="1:1" ht="138.75" customHeight="1" x14ac:dyDescent="0.25">
      <c r="A7" s="33" t="s">
        <v>23</v>
      </c>
    </row>
    <row r="8" spans="1:1" ht="42" customHeight="1" x14ac:dyDescent="0.25">
      <c r="A8" s="33" t="s">
        <v>24</v>
      </c>
    </row>
    <row r="9" spans="1:1" ht="57" customHeight="1" x14ac:dyDescent="0.25">
      <c r="A9" s="33" t="s">
        <v>25</v>
      </c>
    </row>
    <row r="10" spans="1:1" ht="16.5" thickBot="1" x14ac:dyDescent="0.3">
      <c r="A10" s="23"/>
    </row>
    <row r="14" spans="1:1" x14ac:dyDescent="0.25">
      <c r="A14" s="41"/>
    </row>
    <row r="16" spans="1:1" x14ac:dyDescent="0.25">
      <c r="A16" s="41"/>
    </row>
  </sheetData>
  <pageMargins left="0.7" right="0.7" top="1.03" bottom="0.75" header="0.3" footer="0.3"/>
  <pageSetup paperSize="9" orientation="portrait" r:id="rId1"/>
  <headerFooter>
    <oddHeader>&amp;LIndre-et-Loire - Richelieu / Chaveignes
Borderie des écluses&amp;CRestauration d'une portion
du mur d'enceinte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B139"/>
  <sheetViews>
    <sheetView tabSelected="1" showWhiteSpace="0" view="pageLayout" topLeftCell="A108" zoomScale="80" zoomScaleNormal="80" zoomScalePageLayoutView="80" workbookViewId="0">
      <selection activeCell="A21" sqref="A21"/>
    </sheetView>
  </sheetViews>
  <sheetFormatPr baseColWidth="10" defaultColWidth="9.140625" defaultRowHeight="15" x14ac:dyDescent="0.25"/>
  <cols>
    <col min="1" max="1" width="12.5703125" style="1" customWidth="1"/>
    <col min="2" max="2" width="11.42578125" style="1" customWidth="1"/>
    <col min="3" max="3" width="62.7109375" style="1" customWidth="1"/>
    <col min="4" max="4" width="9.28515625" style="2" customWidth="1"/>
    <col min="5" max="5" width="11.5703125" style="3" customWidth="1"/>
    <col min="6" max="6" width="11.5703125" style="3" hidden="1" customWidth="1"/>
    <col min="7" max="7" width="12" style="44" bestFit="1" customWidth="1"/>
    <col min="8" max="8" width="15.28515625" style="39" customWidth="1"/>
    <col min="9" max="9" width="12.42578125" style="4" bestFit="1" customWidth="1"/>
    <col min="10" max="10" width="18.85546875" style="4" customWidth="1"/>
    <col min="11" max="11" width="11.85546875" style="4" customWidth="1"/>
    <col min="12" max="12" width="12.85546875" style="4" customWidth="1"/>
    <col min="13" max="13" width="10.85546875" style="4" customWidth="1"/>
    <col min="14" max="1016" width="9.140625" style="4" customWidth="1"/>
  </cols>
  <sheetData>
    <row r="1" spans="1:8" s="2" customFormat="1" ht="39" customHeight="1" x14ac:dyDescent="0.25">
      <c r="A1" s="5" t="s">
        <v>0</v>
      </c>
      <c r="B1" s="78" t="s">
        <v>149</v>
      </c>
      <c r="C1" s="5" t="s">
        <v>1</v>
      </c>
      <c r="D1" s="5" t="s">
        <v>2</v>
      </c>
      <c r="E1" s="6" t="s">
        <v>3</v>
      </c>
      <c r="F1" s="6" t="s">
        <v>18</v>
      </c>
      <c r="G1" s="7" t="s">
        <v>4</v>
      </c>
      <c r="H1" s="37" t="s">
        <v>5</v>
      </c>
    </row>
    <row r="2" spans="1:8" ht="11.25" customHeight="1" x14ac:dyDescent="0.25">
      <c r="A2" s="8"/>
      <c r="B2" s="8"/>
      <c r="C2" s="8"/>
      <c r="D2" s="9"/>
      <c r="E2" s="10"/>
      <c r="F2" s="10"/>
      <c r="G2" s="27"/>
      <c r="H2" s="38"/>
    </row>
    <row r="3" spans="1:8" hidden="1" x14ac:dyDescent="0.25">
      <c r="A3" s="8"/>
      <c r="B3" s="8"/>
      <c r="C3" s="8"/>
      <c r="D3" s="9"/>
      <c r="E3" s="10"/>
      <c r="F3" s="10"/>
      <c r="G3" s="27"/>
      <c r="H3" s="38"/>
    </row>
    <row r="4" spans="1:8" ht="8.25" customHeight="1" thickBot="1" x14ac:dyDescent="0.3">
      <c r="A4" s="8"/>
      <c r="B4" s="8"/>
      <c r="C4" s="8"/>
      <c r="D4" s="9"/>
      <c r="E4" s="10"/>
      <c r="F4" s="10"/>
      <c r="G4" s="27"/>
      <c r="H4" s="27"/>
    </row>
    <row r="5" spans="1:8" ht="21.75" customHeight="1" thickBot="1" x14ac:dyDescent="0.3">
      <c r="A5" s="11" t="s">
        <v>6</v>
      </c>
      <c r="B5" s="11"/>
      <c r="C5" s="12" t="s">
        <v>120</v>
      </c>
      <c r="D5" s="9"/>
      <c r="E5" s="10"/>
      <c r="F5" s="10"/>
      <c r="G5" s="27"/>
      <c r="H5" s="27"/>
    </row>
    <row r="6" spans="1:8" ht="17.25" customHeight="1" x14ac:dyDescent="0.25">
      <c r="A6" s="13" t="s">
        <v>7</v>
      </c>
      <c r="B6" s="13"/>
      <c r="C6" s="13" t="s">
        <v>29</v>
      </c>
      <c r="D6" s="14"/>
      <c r="E6" s="15"/>
      <c r="F6" s="15"/>
      <c r="G6" s="55" t="s">
        <v>17</v>
      </c>
      <c r="H6" s="26"/>
    </row>
    <row r="7" spans="1:8" ht="15" customHeight="1" x14ac:dyDescent="0.25">
      <c r="A7" s="8"/>
      <c r="B7" s="8"/>
      <c r="C7" s="8"/>
      <c r="D7" s="9"/>
      <c r="E7" s="10"/>
      <c r="F7" s="10"/>
      <c r="G7" s="27"/>
      <c r="H7" s="27"/>
    </row>
    <row r="8" spans="1:8" ht="15" customHeight="1" x14ac:dyDescent="0.25">
      <c r="A8" s="8"/>
      <c r="B8" s="8"/>
      <c r="C8" s="32"/>
      <c r="D8" s="9"/>
      <c r="E8" s="10"/>
      <c r="F8" s="10"/>
      <c r="G8" s="27"/>
      <c r="H8" s="27"/>
    </row>
    <row r="9" spans="1:8" ht="15" customHeight="1" x14ac:dyDescent="0.25">
      <c r="A9" s="8" t="s">
        <v>31</v>
      </c>
      <c r="B9" s="79" t="s">
        <v>151</v>
      </c>
      <c r="C9" s="32" t="s">
        <v>52</v>
      </c>
      <c r="D9" s="9" t="s">
        <v>28</v>
      </c>
      <c r="E9" s="36">
        <v>1</v>
      </c>
      <c r="F9" s="10"/>
      <c r="G9" s="27"/>
      <c r="H9" s="27"/>
    </row>
    <row r="10" spans="1:8" ht="15" customHeight="1" x14ac:dyDescent="0.25">
      <c r="A10" s="8"/>
      <c r="B10" s="8"/>
      <c r="C10" s="32"/>
      <c r="D10" s="9"/>
      <c r="E10" s="36"/>
      <c r="F10" s="10"/>
      <c r="G10" s="27"/>
      <c r="H10" s="27"/>
    </row>
    <row r="11" spans="1:8" ht="25.5" x14ac:dyDescent="0.25">
      <c r="A11" s="8" t="s">
        <v>32</v>
      </c>
      <c r="B11" s="79" t="s">
        <v>152</v>
      </c>
      <c r="C11" s="48" t="s">
        <v>56</v>
      </c>
      <c r="D11" s="9" t="s">
        <v>28</v>
      </c>
      <c r="E11" s="36">
        <v>1</v>
      </c>
      <c r="F11" s="10"/>
      <c r="G11" s="56"/>
      <c r="H11" s="27"/>
    </row>
    <row r="12" spans="1:8" ht="15" customHeight="1" x14ac:dyDescent="0.25">
      <c r="A12" s="8"/>
      <c r="B12" s="79"/>
      <c r="C12" s="32"/>
      <c r="D12" s="9"/>
      <c r="E12" s="36"/>
      <c r="F12" s="10"/>
      <c r="G12" s="27"/>
      <c r="H12" s="27"/>
    </row>
    <row r="13" spans="1:8" ht="15" customHeight="1" x14ac:dyDescent="0.25">
      <c r="A13" s="8" t="s">
        <v>33</v>
      </c>
      <c r="B13" s="79" t="s">
        <v>153</v>
      </c>
      <c r="C13" s="32" t="s">
        <v>154</v>
      </c>
      <c r="D13" s="9" t="s">
        <v>28</v>
      </c>
      <c r="E13" s="36">
        <v>1</v>
      </c>
      <c r="F13" s="10"/>
      <c r="G13" s="27"/>
      <c r="H13" s="27"/>
    </row>
    <row r="14" spans="1:8" ht="15" customHeight="1" x14ac:dyDescent="0.25">
      <c r="A14" s="8"/>
      <c r="B14" s="79"/>
      <c r="C14" s="32"/>
      <c r="D14" s="9"/>
      <c r="E14" s="10"/>
      <c r="F14" s="10"/>
      <c r="G14" s="27"/>
      <c r="H14" s="27"/>
    </row>
    <row r="15" spans="1:8" ht="18.75" customHeight="1" x14ac:dyDescent="0.25">
      <c r="A15" s="8" t="s">
        <v>34</v>
      </c>
      <c r="B15" s="79" t="s">
        <v>157</v>
      </c>
      <c r="C15" s="32" t="s">
        <v>155</v>
      </c>
      <c r="D15" s="9" t="s">
        <v>28</v>
      </c>
      <c r="E15" s="36">
        <v>1</v>
      </c>
      <c r="F15" s="10"/>
      <c r="G15" s="27"/>
      <c r="H15" s="27"/>
    </row>
    <row r="16" spans="1:8" ht="15" customHeight="1" x14ac:dyDescent="0.25">
      <c r="A16" s="8"/>
      <c r="B16" s="79"/>
      <c r="C16" s="32"/>
      <c r="D16" s="9"/>
      <c r="E16" s="36"/>
      <c r="F16" s="10"/>
      <c r="G16" s="27"/>
      <c r="H16" s="27"/>
    </row>
    <row r="17" spans="1:8" ht="15" customHeight="1" x14ac:dyDescent="0.25">
      <c r="A17" s="8" t="s">
        <v>35</v>
      </c>
      <c r="B17" s="79" t="s">
        <v>158</v>
      </c>
      <c r="C17" s="32" t="s">
        <v>156</v>
      </c>
      <c r="D17" s="9" t="s">
        <v>28</v>
      </c>
      <c r="E17" s="36">
        <v>1</v>
      </c>
      <c r="F17" s="10"/>
      <c r="G17" s="27"/>
      <c r="H17" s="27"/>
    </row>
    <row r="18" spans="1:8" ht="15" customHeight="1" x14ac:dyDescent="0.25">
      <c r="A18" s="8"/>
      <c r="B18" s="79"/>
      <c r="C18" s="32"/>
      <c r="D18" s="9"/>
      <c r="E18" s="10"/>
      <c r="F18" s="10"/>
      <c r="G18" s="27"/>
      <c r="H18" s="27"/>
    </row>
    <row r="19" spans="1:8" ht="38.25" x14ac:dyDescent="0.25">
      <c r="A19" s="8" t="s">
        <v>26</v>
      </c>
      <c r="B19" s="79" t="s">
        <v>159</v>
      </c>
      <c r="C19" s="32" t="s">
        <v>113</v>
      </c>
      <c r="D19" s="9" t="s">
        <v>28</v>
      </c>
      <c r="E19" s="36">
        <v>1</v>
      </c>
      <c r="F19" s="10"/>
      <c r="G19" s="27"/>
      <c r="H19" s="27"/>
    </row>
    <row r="20" spans="1:8" x14ac:dyDescent="0.25">
      <c r="A20" s="8"/>
      <c r="B20" s="79"/>
      <c r="C20" s="43"/>
      <c r="D20" s="9"/>
      <c r="E20" s="10"/>
      <c r="F20" s="10"/>
      <c r="G20" s="27"/>
      <c r="H20" s="27"/>
    </row>
    <row r="21" spans="1:8" ht="25.5" x14ac:dyDescent="0.25">
      <c r="A21" s="8" t="s">
        <v>58</v>
      </c>
      <c r="B21" s="79" t="s">
        <v>159</v>
      </c>
      <c r="C21" s="32" t="s">
        <v>77</v>
      </c>
      <c r="D21" s="9"/>
      <c r="E21" s="10"/>
      <c r="F21" s="10"/>
      <c r="G21" s="27"/>
      <c r="H21" s="27"/>
    </row>
    <row r="22" spans="1:8" ht="17.25" customHeight="1" x14ac:dyDescent="0.25">
      <c r="A22" s="8"/>
      <c r="B22" s="79"/>
      <c r="C22" s="40" t="s">
        <v>36</v>
      </c>
      <c r="D22" s="9" t="s">
        <v>10</v>
      </c>
      <c r="E22" s="10">
        <v>315</v>
      </c>
      <c r="F22" s="10"/>
      <c r="G22" s="27"/>
      <c r="H22" s="27"/>
    </row>
    <row r="23" spans="1:8" x14ac:dyDescent="0.25">
      <c r="A23" s="8"/>
      <c r="B23" s="79"/>
      <c r="C23" s="40" t="s">
        <v>37</v>
      </c>
      <c r="D23" s="9" t="s">
        <v>38</v>
      </c>
      <c r="E23" s="46">
        <v>6</v>
      </c>
      <c r="F23" s="10"/>
      <c r="G23" s="27"/>
      <c r="H23" s="27"/>
    </row>
    <row r="24" spans="1:8" ht="15" customHeight="1" x14ac:dyDescent="0.25">
      <c r="A24" s="8"/>
      <c r="B24" s="79"/>
      <c r="C24" s="32"/>
      <c r="D24" s="9"/>
      <c r="E24" s="10"/>
      <c r="F24" s="10"/>
      <c r="G24" s="27"/>
      <c r="H24" s="27"/>
    </row>
    <row r="25" spans="1:8" ht="25.5" x14ac:dyDescent="0.25">
      <c r="A25" s="8" t="s">
        <v>59</v>
      </c>
      <c r="B25" s="79" t="s">
        <v>159</v>
      </c>
      <c r="C25" s="32" t="s">
        <v>57</v>
      </c>
      <c r="D25" s="9"/>
      <c r="E25" s="10"/>
      <c r="F25" s="10"/>
      <c r="G25" s="27"/>
      <c r="H25" s="27"/>
    </row>
    <row r="26" spans="1:8" ht="18" customHeight="1" x14ac:dyDescent="0.25">
      <c r="A26" s="8"/>
      <c r="B26" s="8"/>
      <c r="C26" s="40" t="s">
        <v>36</v>
      </c>
      <c r="D26" s="9" t="s">
        <v>10</v>
      </c>
      <c r="E26" s="10">
        <v>500</v>
      </c>
      <c r="F26" s="10"/>
      <c r="G26" s="27"/>
      <c r="H26" s="27"/>
    </row>
    <row r="27" spans="1:8" x14ac:dyDescent="0.25">
      <c r="A27" s="8"/>
      <c r="B27" s="8"/>
      <c r="C27" s="40" t="s">
        <v>37</v>
      </c>
      <c r="D27" s="9" t="s">
        <v>38</v>
      </c>
      <c r="E27" s="46">
        <v>6</v>
      </c>
      <c r="F27" s="10"/>
      <c r="G27" s="27"/>
      <c r="H27" s="27"/>
    </row>
    <row r="28" spans="1:8" x14ac:dyDescent="0.25">
      <c r="A28" s="8"/>
      <c r="B28" s="8"/>
      <c r="C28" s="40"/>
      <c r="D28" s="9"/>
      <c r="E28" s="25"/>
      <c r="F28" s="10"/>
      <c r="G28" s="27"/>
      <c r="H28" s="27"/>
    </row>
    <row r="29" spans="1:8" ht="25.5" x14ac:dyDescent="0.25">
      <c r="A29" s="8" t="s">
        <v>60</v>
      </c>
      <c r="B29" s="79" t="s">
        <v>159</v>
      </c>
      <c r="C29" s="32" t="s">
        <v>130</v>
      </c>
      <c r="D29" s="9" t="s">
        <v>11</v>
      </c>
      <c r="E29" s="10">
        <v>76</v>
      </c>
      <c r="F29" s="10"/>
      <c r="G29" s="27"/>
      <c r="H29" s="27"/>
    </row>
    <row r="30" spans="1:8" ht="15" customHeight="1" x14ac:dyDescent="0.25">
      <c r="A30" s="8"/>
      <c r="B30" s="8"/>
      <c r="C30" s="32"/>
      <c r="D30" s="9"/>
      <c r="E30" s="10"/>
      <c r="F30" s="10"/>
      <c r="G30" s="27"/>
      <c r="H30" s="27"/>
    </row>
    <row r="31" spans="1:8" ht="27.75" customHeight="1" x14ac:dyDescent="0.25">
      <c r="A31" s="8" t="s">
        <v>192</v>
      </c>
      <c r="B31" s="79" t="s">
        <v>159</v>
      </c>
      <c r="C31" s="32" t="s">
        <v>129</v>
      </c>
      <c r="D31" s="9" t="s">
        <v>28</v>
      </c>
      <c r="E31" s="36">
        <v>1</v>
      </c>
      <c r="F31" s="10"/>
      <c r="G31" s="27"/>
      <c r="H31" s="27"/>
    </row>
    <row r="32" spans="1:8" ht="15" customHeight="1" x14ac:dyDescent="0.25">
      <c r="A32" s="8"/>
      <c r="B32" s="8"/>
      <c r="C32" s="32"/>
      <c r="D32" s="9"/>
      <c r="E32" s="10"/>
      <c r="F32" s="10"/>
      <c r="G32" s="27"/>
      <c r="H32" s="27"/>
    </row>
    <row r="33" spans="1:8" ht="15" customHeight="1" x14ac:dyDescent="0.25">
      <c r="A33" s="8"/>
      <c r="B33" s="8"/>
      <c r="C33" s="32"/>
      <c r="D33" s="9"/>
      <c r="E33" s="10"/>
      <c r="F33" s="10"/>
      <c r="G33" s="27"/>
      <c r="H33" s="27"/>
    </row>
    <row r="34" spans="1:8" ht="18.75" hidden="1" customHeight="1" x14ac:dyDescent="0.25">
      <c r="A34" s="61" t="s">
        <v>12</v>
      </c>
      <c r="B34" s="61"/>
      <c r="C34" s="61" t="s">
        <v>51</v>
      </c>
      <c r="D34" s="62"/>
      <c r="E34" s="63"/>
      <c r="F34" s="63"/>
      <c r="G34" s="64" t="s">
        <v>17</v>
      </c>
      <c r="H34" s="65"/>
    </row>
    <row r="35" spans="1:8" ht="14.25" hidden="1" customHeight="1" x14ac:dyDescent="0.25">
      <c r="A35" s="66"/>
      <c r="B35" s="66"/>
      <c r="C35" s="67"/>
      <c r="D35" s="68"/>
      <c r="E35" s="69"/>
      <c r="F35" s="69"/>
      <c r="G35" s="70"/>
      <c r="H35" s="70"/>
    </row>
    <row r="36" spans="1:8" ht="38.25" hidden="1" x14ac:dyDescent="0.25">
      <c r="A36" s="66" t="s">
        <v>13</v>
      </c>
      <c r="B36" s="66"/>
      <c r="C36" s="66" t="s">
        <v>53</v>
      </c>
      <c r="D36" s="68" t="s">
        <v>28</v>
      </c>
      <c r="E36" s="71">
        <v>1</v>
      </c>
      <c r="F36" s="69"/>
      <c r="G36" s="70"/>
      <c r="H36" s="70">
        <f>E36*G36</f>
        <v>0</v>
      </c>
    </row>
    <row r="37" spans="1:8" ht="14.25" hidden="1" customHeight="1" x14ac:dyDescent="0.25">
      <c r="A37" s="66"/>
      <c r="B37" s="66"/>
      <c r="C37" s="72"/>
      <c r="D37" s="68"/>
      <c r="E37" s="69"/>
      <c r="F37" s="69"/>
      <c r="G37" s="70"/>
      <c r="H37" s="70"/>
    </row>
    <row r="38" spans="1:8" ht="55.5" hidden="1" customHeight="1" x14ac:dyDescent="0.25">
      <c r="A38" s="66" t="s">
        <v>14</v>
      </c>
      <c r="B38" s="66"/>
      <c r="C38" s="73" t="s">
        <v>54</v>
      </c>
      <c r="D38" s="68" t="s">
        <v>10</v>
      </c>
      <c r="E38" s="69">
        <f>7.6*12.2+2*2.3-0.02</f>
        <v>97.299999999999983</v>
      </c>
      <c r="F38" s="69"/>
      <c r="G38" s="70"/>
      <c r="H38" s="70">
        <f>E38*G38</f>
        <v>0</v>
      </c>
    </row>
    <row r="39" spans="1:8" ht="14.25" hidden="1" customHeight="1" x14ac:dyDescent="0.25">
      <c r="A39" s="66"/>
      <c r="B39" s="66"/>
      <c r="C39" s="74"/>
      <c r="D39" s="68"/>
      <c r="E39" s="69"/>
      <c r="F39" s="69"/>
      <c r="G39" s="70"/>
      <c r="H39" s="70"/>
    </row>
    <row r="40" spans="1:8" ht="28.5" hidden="1" customHeight="1" x14ac:dyDescent="0.25">
      <c r="A40" s="66" t="s">
        <v>87</v>
      </c>
      <c r="B40" s="66"/>
      <c r="C40" s="74" t="s">
        <v>55</v>
      </c>
      <c r="D40" s="68" t="s">
        <v>28</v>
      </c>
      <c r="E40" s="71">
        <v>1</v>
      </c>
      <c r="F40" s="69"/>
      <c r="G40" s="70"/>
      <c r="H40" s="70">
        <f>E40*G40</f>
        <v>0</v>
      </c>
    </row>
    <row r="41" spans="1:8" ht="14.25" hidden="1" customHeight="1" x14ac:dyDescent="0.25">
      <c r="A41" s="66"/>
      <c r="B41" s="66"/>
      <c r="C41" s="74"/>
      <c r="D41" s="68"/>
      <c r="E41" s="69"/>
      <c r="F41" s="69"/>
      <c r="G41" s="70"/>
      <c r="H41" s="70"/>
    </row>
    <row r="42" spans="1:8" ht="18.75" customHeight="1" x14ac:dyDescent="0.25">
      <c r="A42" s="13" t="s">
        <v>12</v>
      </c>
      <c r="B42" s="13"/>
      <c r="C42" s="13" t="s">
        <v>137</v>
      </c>
      <c r="D42" s="14"/>
      <c r="E42" s="15"/>
      <c r="F42" s="15"/>
      <c r="G42" s="55" t="s">
        <v>17</v>
      </c>
      <c r="H42" s="26"/>
    </row>
    <row r="43" spans="1:8" ht="16.5" customHeight="1" x14ac:dyDescent="0.25">
      <c r="A43" s="8"/>
      <c r="B43" s="8"/>
      <c r="C43" s="8"/>
      <c r="D43" s="9"/>
      <c r="E43" s="10"/>
      <c r="F43" s="10"/>
      <c r="G43" s="27"/>
      <c r="H43" s="27"/>
    </row>
    <row r="44" spans="1:8" ht="29.25" customHeight="1" x14ac:dyDescent="0.25">
      <c r="A44" s="8" t="s">
        <v>13</v>
      </c>
      <c r="B44" s="79" t="s">
        <v>160</v>
      </c>
      <c r="C44" s="32" t="s">
        <v>118</v>
      </c>
      <c r="D44" s="9" t="s">
        <v>28</v>
      </c>
      <c r="E44" s="36">
        <v>1</v>
      </c>
      <c r="F44" s="10"/>
      <c r="G44" s="56"/>
      <c r="H44" s="27"/>
    </row>
    <row r="45" spans="1:8" ht="15.75" customHeight="1" x14ac:dyDescent="0.25">
      <c r="A45" s="8"/>
      <c r="B45" s="8"/>
      <c r="C45" s="32"/>
      <c r="D45" s="9"/>
      <c r="E45" s="36"/>
      <c r="F45" s="10"/>
      <c r="G45" s="56"/>
      <c r="H45" s="27"/>
    </row>
    <row r="46" spans="1:8" ht="44.25" customHeight="1" x14ac:dyDescent="0.25">
      <c r="A46" s="8" t="s">
        <v>14</v>
      </c>
      <c r="B46" s="79" t="s">
        <v>160</v>
      </c>
      <c r="C46" s="49" t="s">
        <v>111</v>
      </c>
      <c r="D46" s="9" t="s">
        <v>28</v>
      </c>
      <c r="E46" s="36">
        <v>1</v>
      </c>
      <c r="F46" s="10"/>
      <c r="G46" s="56"/>
      <c r="H46" s="27"/>
    </row>
    <row r="47" spans="1:8" ht="14.25" customHeight="1" x14ac:dyDescent="0.25">
      <c r="A47" s="8"/>
      <c r="B47" s="8"/>
      <c r="C47" s="32"/>
      <c r="D47" s="9"/>
      <c r="E47" s="10"/>
      <c r="F47" s="10"/>
      <c r="G47" s="27"/>
      <c r="H47" s="27"/>
    </row>
    <row r="48" spans="1:8" ht="30.75" customHeight="1" x14ac:dyDescent="0.25">
      <c r="A48" s="8" t="s">
        <v>87</v>
      </c>
      <c r="B48" s="79" t="s">
        <v>160</v>
      </c>
      <c r="C48" s="32" t="s">
        <v>67</v>
      </c>
      <c r="D48" s="9" t="s">
        <v>28</v>
      </c>
      <c r="E48" s="36">
        <v>1</v>
      </c>
      <c r="F48" s="10"/>
      <c r="G48" s="27"/>
      <c r="H48" s="27"/>
    </row>
    <row r="49" spans="1:8" ht="17.25" customHeight="1" x14ac:dyDescent="0.25">
      <c r="A49" s="8"/>
      <c r="B49" s="8"/>
      <c r="C49" s="32"/>
      <c r="D49" s="9"/>
      <c r="E49" s="36"/>
      <c r="F49" s="10"/>
      <c r="G49" s="27"/>
      <c r="H49" s="27"/>
    </row>
    <row r="50" spans="1:8" ht="25.5" x14ac:dyDescent="0.25">
      <c r="A50" s="8" t="s">
        <v>99</v>
      </c>
      <c r="B50" s="79" t="s">
        <v>159</v>
      </c>
      <c r="C50" s="49" t="s">
        <v>117</v>
      </c>
      <c r="D50" s="9"/>
      <c r="E50" s="10"/>
      <c r="F50" s="10"/>
      <c r="G50" s="27"/>
      <c r="H50" s="27"/>
    </row>
    <row r="51" spans="1:8" ht="18" customHeight="1" x14ac:dyDescent="0.25">
      <c r="A51" s="8"/>
      <c r="B51" s="8"/>
      <c r="C51" s="40" t="s">
        <v>136</v>
      </c>
      <c r="D51" s="9" t="s">
        <v>28</v>
      </c>
      <c r="E51" s="36">
        <v>1</v>
      </c>
      <c r="F51" s="10"/>
      <c r="G51" s="27"/>
      <c r="H51" s="27"/>
    </row>
    <row r="52" spans="1:8" ht="14.25" customHeight="1" x14ac:dyDescent="0.25">
      <c r="A52" s="8"/>
      <c r="B52" s="8"/>
      <c r="C52" s="32"/>
      <c r="D52" s="9"/>
      <c r="E52" s="10"/>
      <c r="F52" s="10"/>
      <c r="G52" s="27"/>
      <c r="H52" s="27"/>
    </row>
    <row r="53" spans="1:8" ht="30" customHeight="1" x14ac:dyDescent="0.25">
      <c r="A53" s="13" t="s">
        <v>30</v>
      </c>
      <c r="B53" s="13"/>
      <c r="C53" s="13" t="s">
        <v>134</v>
      </c>
      <c r="D53" s="14"/>
      <c r="E53" s="15"/>
      <c r="F53" s="15"/>
      <c r="G53" s="55" t="s">
        <v>17</v>
      </c>
      <c r="H53" s="26"/>
    </row>
    <row r="54" spans="1:8" ht="14.25" customHeight="1" x14ac:dyDescent="0.25">
      <c r="A54" s="8"/>
      <c r="B54" s="8"/>
      <c r="C54" s="8"/>
      <c r="D54" s="9"/>
      <c r="E54" s="25"/>
      <c r="F54" s="10"/>
      <c r="G54" s="27"/>
      <c r="H54" s="27"/>
    </row>
    <row r="55" spans="1:8" ht="28.5" customHeight="1" x14ac:dyDescent="0.25">
      <c r="A55" s="8" t="s">
        <v>88</v>
      </c>
      <c r="B55" s="79" t="s">
        <v>161</v>
      </c>
      <c r="C55" s="49" t="s">
        <v>128</v>
      </c>
      <c r="D55" s="9" t="s">
        <v>28</v>
      </c>
      <c r="E55" s="36">
        <v>1</v>
      </c>
      <c r="F55" s="10"/>
      <c r="G55" s="56"/>
      <c r="H55" s="27"/>
    </row>
    <row r="56" spans="1:8" ht="14.25" customHeight="1" x14ac:dyDescent="0.25">
      <c r="A56" s="8"/>
      <c r="B56" s="8"/>
      <c r="C56" s="54"/>
      <c r="D56" s="9"/>
      <c r="E56" s="10"/>
      <c r="F56" s="10"/>
      <c r="G56" s="56"/>
      <c r="H56" s="27"/>
    </row>
    <row r="57" spans="1:8" ht="30" customHeight="1" x14ac:dyDescent="0.25">
      <c r="A57" s="8" t="s">
        <v>89</v>
      </c>
      <c r="B57" s="79" t="s">
        <v>162</v>
      </c>
      <c r="C57" s="49" t="s">
        <v>194</v>
      </c>
      <c r="D57" s="9" t="s">
        <v>28</v>
      </c>
      <c r="E57" s="36">
        <v>1</v>
      </c>
      <c r="F57" s="10"/>
      <c r="G57" s="56"/>
      <c r="H57" s="27"/>
    </row>
    <row r="58" spans="1:8" ht="14.25" customHeight="1" x14ac:dyDescent="0.25">
      <c r="A58" s="8"/>
      <c r="B58" s="8"/>
      <c r="C58" s="54"/>
      <c r="D58" s="9"/>
      <c r="E58" s="10"/>
      <c r="F58" s="10"/>
      <c r="G58" s="56"/>
      <c r="H58" s="27"/>
    </row>
    <row r="59" spans="1:8" ht="15.75" customHeight="1" x14ac:dyDescent="0.25">
      <c r="A59" s="8" t="s">
        <v>90</v>
      </c>
      <c r="B59" s="79" t="s">
        <v>167</v>
      </c>
      <c r="C59" s="49" t="s">
        <v>163</v>
      </c>
      <c r="D59" s="9" t="s">
        <v>28</v>
      </c>
      <c r="E59" s="36">
        <v>1</v>
      </c>
      <c r="F59" s="10"/>
      <c r="G59" s="56"/>
      <c r="H59" s="27"/>
    </row>
    <row r="60" spans="1:8" ht="15.75" customHeight="1" x14ac:dyDescent="0.25">
      <c r="A60" s="8"/>
      <c r="B60" s="8"/>
      <c r="C60" s="32"/>
      <c r="D60" s="9"/>
      <c r="E60" s="42"/>
      <c r="F60" s="10"/>
      <c r="G60" s="27"/>
      <c r="H60" s="27"/>
    </row>
    <row r="61" spans="1:8" ht="14.25" customHeight="1" x14ac:dyDescent="0.25">
      <c r="A61" s="8" t="s">
        <v>91</v>
      </c>
      <c r="B61" s="79" t="s">
        <v>164</v>
      </c>
      <c r="C61" s="49" t="s">
        <v>78</v>
      </c>
      <c r="D61" s="9" t="s">
        <v>28</v>
      </c>
      <c r="E61" s="36">
        <v>1</v>
      </c>
      <c r="F61" s="10"/>
      <c r="G61" s="27"/>
      <c r="H61" s="27"/>
    </row>
    <row r="62" spans="1:8" ht="14.25" customHeight="1" x14ac:dyDescent="0.25">
      <c r="A62" s="8"/>
      <c r="B62" s="8"/>
      <c r="C62" s="49"/>
      <c r="D62" s="9"/>
      <c r="E62" s="36"/>
      <c r="F62" s="10"/>
      <c r="G62" s="27"/>
      <c r="H62" s="27"/>
    </row>
    <row r="63" spans="1:8" ht="25.5" x14ac:dyDescent="0.25">
      <c r="A63" s="8" t="s">
        <v>92</v>
      </c>
      <c r="B63" s="79" t="s">
        <v>160</v>
      </c>
      <c r="C63" s="32" t="s">
        <v>135</v>
      </c>
      <c r="D63" s="9" t="s">
        <v>28</v>
      </c>
      <c r="E63" s="36">
        <v>1</v>
      </c>
      <c r="F63" s="10"/>
      <c r="G63" s="27"/>
      <c r="H63" s="27"/>
    </row>
    <row r="64" spans="1:8" ht="14.25" customHeight="1" x14ac:dyDescent="0.25">
      <c r="A64" s="8"/>
      <c r="B64" s="8"/>
      <c r="C64" s="54"/>
      <c r="D64" s="9"/>
      <c r="E64" s="10"/>
      <c r="F64" s="10"/>
      <c r="G64" s="56"/>
      <c r="H64" s="27"/>
    </row>
    <row r="65" spans="1:8" ht="25.5" customHeight="1" x14ac:dyDescent="0.25">
      <c r="A65" s="8" t="s">
        <v>93</v>
      </c>
      <c r="B65" s="79" t="s">
        <v>166</v>
      </c>
      <c r="C65" s="49" t="s">
        <v>165</v>
      </c>
      <c r="D65" s="9" t="s">
        <v>28</v>
      </c>
      <c r="E65" s="36">
        <v>1</v>
      </c>
      <c r="F65" s="10"/>
      <c r="G65" s="27"/>
      <c r="H65" s="27"/>
    </row>
    <row r="66" spans="1:8" ht="14.25" customHeight="1" x14ac:dyDescent="0.25">
      <c r="A66" s="8"/>
      <c r="B66" s="8"/>
      <c r="C66" s="54"/>
      <c r="D66" s="9"/>
      <c r="E66" s="10"/>
      <c r="F66" s="10"/>
      <c r="G66" s="27"/>
      <c r="H66" s="27"/>
    </row>
    <row r="67" spans="1:8" ht="25.5" customHeight="1" x14ac:dyDescent="0.25">
      <c r="A67" s="8" t="s">
        <v>94</v>
      </c>
      <c r="B67" s="79" t="s">
        <v>160</v>
      </c>
      <c r="C67" s="32" t="s">
        <v>112</v>
      </c>
      <c r="D67" s="9" t="s">
        <v>9</v>
      </c>
      <c r="E67" s="75">
        <f>(2.5+3)*1+0.5+(2*1*0.55*6)</f>
        <v>12.600000000000001</v>
      </c>
      <c r="F67" s="10"/>
      <c r="G67" s="27"/>
      <c r="H67" s="27"/>
    </row>
    <row r="68" spans="1:8" ht="14.25" customHeight="1" x14ac:dyDescent="0.25">
      <c r="A68" s="8"/>
      <c r="B68" s="8"/>
      <c r="C68" s="32"/>
      <c r="D68" s="9"/>
      <c r="E68" s="10"/>
      <c r="F68" s="10"/>
      <c r="G68" s="27"/>
      <c r="H68" s="27"/>
    </row>
    <row r="69" spans="1:8" ht="19.5" customHeight="1" x14ac:dyDescent="0.25">
      <c r="A69" s="8" t="s">
        <v>95</v>
      </c>
      <c r="B69" s="79" t="s">
        <v>160</v>
      </c>
      <c r="C69" s="32" t="s">
        <v>42</v>
      </c>
      <c r="D69" s="9"/>
      <c r="E69" s="25"/>
      <c r="F69" s="25"/>
      <c r="G69" s="57"/>
      <c r="H69" s="27"/>
    </row>
    <row r="70" spans="1:8" x14ac:dyDescent="0.25">
      <c r="A70" s="8"/>
      <c r="B70" s="8"/>
      <c r="C70" s="60" t="s">
        <v>82</v>
      </c>
      <c r="D70" s="9" t="s">
        <v>9</v>
      </c>
      <c r="E70" s="47">
        <f>36*0.53-0.08</f>
        <v>19.000000000000004</v>
      </c>
      <c r="F70" s="10"/>
      <c r="G70" s="27"/>
      <c r="H70" s="27"/>
    </row>
    <row r="71" spans="1:8" x14ac:dyDescent="0.25">
      <c r="A71" s="8"/>
      <c r="B71" s="8"/>
      <c r="C71" s="60" t="s">
        <v>114</v>
      </c>
      <c r="D71" s="9" t="s">
        <v>9</v>
      </c>
      <c r="E71" s="47">
        <f>12.2*0.53</f>
        <v>6.4660000000000002</v>
      </c>
      <c r="F71" s="10"/>
      <c r="G71" s="27"/>
      <c r="H71" s="27"/>
    </row>
    <row r="72" spans="1:8" x14ac:dyDescent="0.25">
      <c r="A72" s="8"/>
      <c r="B72" s="8"/>
      <c r="C72" s="60" t="s">
        <v>115</v>
      </c>
      <c r="D72" s="9" t="s">
        <v>9</v>
      </c>
      <c r="E72" s="47">
        <f>18*0.45</f>
        <v>8.1</v>
      </c>
      <c r="F72" s="10"/>
      <c r="G72" s="27"/>
      <c r="H72" s="27"/>
    </row>
    <row r="73" spans="1:8" x14ac:dyDescent="0.25">
      <c r="A73" s="8"/>
      <c r="B73" s="8"/>
      <c r="C73" s="60" t="s">
        <v>83</v>
      </c>
      <c r="D73" s="9" t="s">
        <v>9</v>
      </c>
      <c r="E73" s="47">
        <f>25*0.53</f>
        <v>13.25</v>
      </c>
      <c r="F73" s="10"/>
      <c r="G73" s="27"/>
      <c r="H73" s="27"/>
    </row>
    <row r="74" spans="1:8" x14ac:dyDescent="0.25">
      <c r="A74" s="8"/>
      <c r="B74" s="8"/>
      <c r="C74" s="60" t="s">
        <v>72</v>
      </c>
      <c r="D74" s="9" t="s">
        <v>9</v>
      </c>
      <c r="E74" s="47">
        <f>0.5*5</f>
        <v>2.5</v>
      </c>
      <c r="F74" s="10"/>
      <c r="G74" s="27"/>
      <c r="H74" s="27"/>
    </row>
    <row r="75" spans="1:8" x14ac:dyDescent="0.25">
      <c r="A75" s="8"/>
      <c r="B75" s="8"/>
      <c r="C75" s="60" t="s">
        <v>84</v>
      </c>
      <c r="D75" s="9" t="s">
        <v>9</v>
      </c>
      <c r="E75" s="47">
        <v>3</v>
      </c>
      <c r="F75" s="10"/>
      <c r="G75" s="27"/>
      <c r="H75" s="27"/>
    </row>
    <row r="76" spans="1:8" ht="14.25" customHeight="1" x14ac:dyDescent="0.25">
      <c r="A76" s="8"/>
      <c r="B76" s="8"/>
      <c r="C76" s="32"/>
      <c r="D76" s="9"/>
      <c r="E76" s="35"/>
      <c r="F76" s="10"/>
      <c r="G76" s="27"/>
      <c r="H76" s="27"/>
    </row>
    <row r="77" spans="1:8" ht="27.75" customHeight="1" x14ac:dyDescent="0.25">
      <c r="A77" s="8" t="s">
        <v>96</v>
      </c>
      <c r="B77" s="79" t="s">
        <v>168</v>
      </c>
      <c r="C77" s="48" t="s">
        <v>71</v>
      </c>
      <c r="D77" s="53" t="s">
        <v>9</v>
      </c>
      <c r="E77" s="47">
        <f>(23+18+2)*0.6*0.53-0.574</f>
        <v>13.100000000000001</v>
      </c>
      <c r="F77" s="10"/>
      <c r="G77" s="27"/>
      <c r="H77" s="27"/>
    </row>
    <row r="78" spans="1:8" ht="14.25" customHeight="1" x14ac:dyDescent="0.25">
      <c r="A78" s="8"/>
      <c r="B78" s="8"/>
      <c r="C78" s="32"/>
      <c r="D78" s="9"/>
      <c r="E78" s="25"/>
      <c r="F78" s="10"/>
      <c r="G78" s="27"/>
      <c r="H78" s="27"/>
    </row>
    <row r="79" spans="1:8" ht="27.75" customHeight="1" x14ac:dyDescent="0.25">
      <c r="A79" s="8" t="s">
        <v>97</v>
      </c>
      <c r="B79" s="79" t="s">
        <v>168</v>
      </c>
      <c r="C79" s="48" t="s">
        <v>61</v>
      </c>
      <c r="D79" s="53" t="s">
        <v>9</v>
      </c>
      <c r="E79" s="47">
        <v>4.5</v>
      </c>
      <c r="F79" s="10"/>
      <c r="G79" s="27"/>
      <c r="H79" s="27"/>
    </row>
    <row r="80" spans="1:8" ht="14.25" customHeight="1" x14ac:dyDescent="0.25">
      <c r="A80" s="8"/>
      <c r="B80" s="8"/>
      <c r="C80" s="32"/>
      <c r="D80" s="9"/>
      <c r="E80" s="10"/>
      <c r="F80" s="10"/>
      <c r="G80" s="27"/>
      <c r="H80" s="27"/>
    </row>
    <row r="81" spans="1:8" ht="27.75" customHeight="1" x14ac:dyDescent="0.25">
      <c r="A81" s="8" t="s">
        <v>98</v>
      </c>
      <c r="B81" s="79" t="s">
        <v>168</v>
      </c>
      <c r="C81" s="49" t="s">
        <v>66</v>
      </c>
      <c r="D81" s="9" t="s">
        <v>28</v>
      </c>
      <c r="E81" s="51">
        <v>1</v>
      </c>
      <c r="F81" s="10"/>
      <c r="G81" s="27"/>
      <c r="H81" s="27"/>
    </row>
    <row r="82" spans="1:8" ht="14.25" customHeight="1" x14ac:dyDescent="0.25">
      <c r="A82" s="8"/>
      <c r="B82" s="8"/>
      <c r="C82" s="49"/>
      <c r="D82" s="9"/>
      <c r="E82" s="10"/>
      <c r="F82" s="10"/>
      <c r="G82" s="27"/>
      <c r="H82" s="27"/>
    </row>
    <row r="83" spans="1:8" ht="27.75" customHeight="1" x14ac:dyDescent="0.25">
      <c r="A83" s="8" t="s">
        <v>100</v>
      </c>
      <c r="B83" s="79" t="s">
        <v>168</v>
      </c>
      <c r="C83" s="49" t="s">
        <v>43</v>
      </c>
      <c r="D83" s="9" t="s">
        <v>8</v>
      </c>
      <c r="E83" s="52">
        <v>6</v>
      </c>
      <c r="F83" s="10"/>
      <c r="G83" s="27"/>
      <c r="H83" s="27"/>
    </row>
    <row r="84" spans="1:8" ht="14.25" customHeight="1" x14ac:dyDescent="0.25">
      <c r="A84" s="8"/>
      <c r="B84" s="8"/>
      <c r="C84" s="32"/>
      <c r="D84" s="9"/>
      <c r="E84" s="10"/>
      <c r="F84" s="10"/>
      <c r="G84" s="27"/>
      <c r="H84" s="27"/>
    </row>
    <row r="85" spans="1:8" ht="15" customHeight="1" x14ac:dyDescent="0.25">
      <c r="A85" s="8" t="s">
        <v>101</v>
      </c>
      <c r="B85" s="79" t="s">
        <v>169</v>
      </c>
      <c r="C85" s="32" t="s">
        <v>44</v>
      </c>
      <c r="D85" s="9" t="s">
        <v>8</v>
      </c>
      <c r="E85" s="52">
        <v>350</v>
      </c>
      <c r="F85" s="10"/>
      <c r="G85" s="27"/>
      <c r="H85" s="27"/>
    </row>
    <row r="86" spans="1:8" ht="14.25" customHeight="1" x14ac:dyDescent="0.25">
      <c r="A86" s="8"/>
      <c r="B86" s="8"/>
      <c r="C86" s="32"/>
      <c r="D86" s="9"/>
      <c r="E86" s="42"/>
      <c r="F86" s="10"/>
      <c r="G86" s="27"/>
      <c r="H86" s="27"/>
    </row>
    <row r="87" spans="1:8" ht="14.25" customHeight="1" x14ac:dyDescent="0.25">
      <c r="A87" s="8" t="s">
        <v>102</v>
      </c>
      <c r="B87" s="79" t="s">
        <v>170</v>
      </c>
      <c r="C87" s="32" t="s">
        <v>39</v>
      </c>
      <c r="D87" s="9" t="s">
        <v>11</v>
      </c>
      <c r="E87" s="46">
        <v>16</v>
      </c>
      <c r="F87" s="10"/>
      <c r="G87" s="27"/>
      <c r="H87" s="27"/>
    </row>
    <row r="88" spans="1:8" ht="14.25" customHeight="1" x14ac:dyDescent="0.25">
      <c r="A88" s="8"/>
      <c r="B88" s="8"/>
      <c r="C88" s="32"/>
      <c r="D88" s="9"/>
      <c r="E88" s="10"/>
      <c r="F88" s="10"/>
      <c r="G88" s="27"/>
      <c r="H88" s="27"/>
    </row>
    <row r="89" spans="1:8" ht="28.5" customHeight="1" x14ac:dyDescent="0.25">
      <c r="A89" s="8" t="s">
        <v>103</v>
      </c>
      <c r="B89" s="79" t="s">
        <v>171</v>
      </c>
      <c r="C89" s="32" t="s">
        <v>40</v>
      </c>
      <c r="D89" s="9" t="s">
        <v>41</v>
      </c>
      <c r="E89" s="10">
        <v>2700</v>
      </c>
      <c r="F89" s="10"/>
      <c r="G89" s="56"/>
      <c r="H89" s="27"/>
    </row>
    <row r="90" spans="1:8" ht="14.25" customHeight="1" x14ac:dyDescent="0.25">
      <c r="A90" s="8"/>
      <c r="B90" s="8"/>
      <c r="C90" s="32"/>
      <c r="D90" s="9"/>
      <c r="E90" s="10"/>
      <c r="F90" s="10"/>
      <c r="G90" s="27"/>
      <c r="H90" s="27"/>
    </row>
    <row r="91" spans="1:8" ht="25.5" x14ac:dyDescent="0.25">
      <c r="A91" s="8" t="s">
        <v>104</v>
      </c>
      <c r="B91" s="79" t="s">
        <v>172</v>
      </c>
      <c r="C91" s="48" t="s">
        <v>86</v>
      </c>
      <c r="D91" s="9" t="s">
        <v>11</v>
      </c>
      <c r="E91" s="10">
        <v>15.5</v>
      </c>
      <c r="F91" s="10"/>
      <c r="G91" s="56"/>
      <c r="H91" s="27"/>
    </row>
    <row r="92" spans="1:8" ht="14.25" customHeight="1" x14ac:dyDescent="0.25">
      <c r="A92" s="8"/>
      <c r="B92" s="8"/>
      <c r="C92" s="32"/>
      <c r="D92" s="9"/>
      <c r="E92" s="10"/>
      <c r="F92" s="10"/>
      <c r="G92" s="27"/>
      <c r="H92" s="27"/>
    </row>
    <row r="93" spans="1:8" x14ac:dyDescent="0.25">
      <c r="A93" s="8" t="s">
        <v>105</v>
      </c>
      <c r="B93" s="79" t="s">
        <v>173</v>
      </c>
      <c r="C93" s="32" t="s">
        <v>70</v>
      </c>
      <c r="D93" s="9"/>
      <c r="E93" s="10"/>
      <c r="F93" s="10"/>
      <c r="G93" s="27"/>
      <c r="H93" s="27"/>
    </row>
    <row r="94" spans="1:8" ht="20.25" customHeight="1" x14ac:dyDescent="0.25">
      <c r="A94" s="8"/>
      <c r="B94" s="8"/>
      <c r="C94" s="40" t="s">
        <v>69</v>
      </c>
      <c r="D94" s="9" t="s">
        <v>9</v>
      </c>
      <c r="E94" s="35">
        <f>57*0.53-0.21</f>
        <v>30</v>
      </c>
      <c r="F94" s="10"/>
      <c r="G94" s="27"/>
      <c r="H94" s="27"/>
    </row>
    <row r="95" spans="1:8" x14ac:dyDescent="0.25">
      <c r="A95" s="8"/>
      <c r="B95" s="8"/>
      <c r="C95" s="40" t="s">
        <v>85</v>
      </c>
      <c r="D95" s="9" t="s">
        <v>9</v>
      </c>
      <c r="E95" s="47">
        <v>3</v>
      </c>
      <c r="F95" s="10"/>
      <c r="G95" s="27"/>
      <c r="H95" s="27"/>
    </row>
    <row r="96" spans="1:8" ht="14.25" customHeight="1" x14ac:dyDescent="0.25">
      <c r="A96" s="8"/>
      <c r="B96" s="8"/>
      <c r="C96" s="32"/>
      <c r="D96" s="9"/>
      <c r="E96" s="35"/>
      <c r="F96" s="10"/>
      <c r="G96" s="27"/>
      <c r="H96" s="27"/>
    </row>
    <row r="97" spans="1:8" ht="25.5" x14ac:dyDescent="0.25">
      <c r="A97" s="8" t="s">
        <v>106</v>
      </c>
      <c r="B97" s="79" t="s">
        <v>174</v>
      </c>
      <c r="C97" s="48" t="s">
        <v>131</v>
      </c>
      <c r="D97" s="9" t="s">
        <v>11</v>
      </c>
      <c r="E97" s="10">
        <v>57.9</v>
      </c>
      <c r="F97" s="10"/>
      <c r="G97" s="56"/>
      <c r="H97" s="27"/>
    </row>
    <row r="98" spans="1:8" x14ac:dyDescent="0.25">
      <c r="A98" s="8"/>
      <c r="B98" s="8"/>
      <c r="C98" s="40"/>
      <c r="D98" s="9"/>
      <c r="E98" s="35"/>
      <c r="F98" s="10"/>
      <c r="G98" s="57"/>
      <c r="H98" s="27"/>
    </row>
    <row r="99" spans="1:8" ht="14.25" customHeight="1" x14ac:dyDescent="0.25">
      <c r="A99" s="8" t="s">
        <v>107</v>
      </c>
      <c r="B99" s="79" t="s">
        <v>175</v>
      </c>
      <c r="C99" s="32" t="s">
        <v>144</v>
      </c>
      <c r="D99" s="9" t="s">
        <v>9</v>
      </c>
      <c r="E99" s="47">
        <v>0.8</v>
      </c>
      <c r="F99" s="10"/>
      <c r="G99" s="27"/>
      <c r="H99" s="27"/>
    </row>
    <row r="100" spans="1:8" ht="14.25" customHeight="1" x14ac:dyDescent="0.25">
      <c r="A100" s="8"/>
      <c r="B100" s="8"/>
      <c r="C100" s="32"/>
      <c r="D100" s="9"/>
      <c r="E100" s="35"/>
      <c r="F100" s="10"/>
      <c r="G100" s="56"/>
      <c r="H100" s="27"/>
    </row>
    <row r="101" spans="1:8" ht="30" customHeight="1" x14ac:dyDescent="0.25">
      <c r="A101" s="8" t="s">
        <v>108</v>
      </c>
      <c r="B101" s="79" t="s">
        <v>176</v>
      </c>
      <c r="C101" s="48" t="s">
        <v>73</v>
      </c>
      <c r="D101" s="9"/>
      <c r="E101" s="35"/>
      <c r="F101" s="10"/>
      <c r="G101" s="56"/>
      <c r="H101" s="27"/>
    </row>
    <row r="102" spans="1:8" x14ac:dyDescent="0.25">
      <c r="A102" s="8"/>
      <c r="B102" s="8"/>
      <c r="C102" s="40" t="s">
        <v>74</v>
      </c>
      <c r="D102" s="9" t="s">
        <v>9</v>
      </c>
      <c r="E102" s="47">
        <v>5.8</v>
      </c>
      <c r="F102" s="10"/>
      <c r="G102" s="56"/>
      <c r="H102" s="27"/>
    </row>
    <row r="103" spans="1:8" x14ac:dyDescent="0.25">
      <c r="A103" s="8"/>
      <c r="B103" s="8"/>
      <c r="C103" s="40" t="s">
        <v>75</v>
      </c>
      <c r="D103" s="9" t="s">
        <v>9</v>
      </c>
      <c r="E103" s="47">
        <v>0.5</v>
      </c>
      <c r="F103" s="10"/>
      <c r="G103" s="56"/>
      <c r="H103" s="27"/>
    </row>
    <row r="104" spans="1:8" ht="14.25" customHeight="1" x14ac:dyDescent="0.25">
      <c r="A104" s="8"/>
      <c r="B104" s="8"/>
      <c r="C104" s="32"/>
      <c r="D104" s="9"/>
      <c r="E104" s="10"/>
      <c r="F104" s="10"/>
      <c r="G104" s="27"/>
      <c r="H104" s="27"/>
    </row>
    <row r="105" spans="1:8" ht="28.5" customHeight="1" x14ac:dyDescent="0.25">
      <c r="A105" s="8" t="s">
        <v>109</v>
      </c>
      <c r="B105" s="79" t="s">
        <v>177</v>
      </c>
      <c r="C105" s="49" t="s">
        <v>145</v>
      </c>
      <c r="D105" s="9" t="s">
        <v>10</v>
      </c>
      <c r="E105" s="46">
        <v>18</v>
      </c>
      <c r="F105" s="10"/>
      <c r="G105" s="27"/>
      <c r="H105" s="27"/>
    </row>
    <row r="106" spans="1:8" ht="14.25" customHeight="1" x14ac:dyDescent="0.25">
      <c r="A106" s="8"/>
      <c r="B106" s="8"/>
      <c r="C106" s="32"/>
      <c r="D106" s="9"/>
      <c r="E106" s="58"/>
      <c r="F106" s="10"/>
      <c r="G106" s="27"/>
      <c r="H106" s="27"/>
    </row>
    <row r="107" spans="1:8" ht="16.5" customHeight="1" x14ac:dyDescent="0.25">
      <c r="A107" s="8" t="s">
        <v>110</v>
      </c>
      <c r="B107" s="79" t="s">
        <v>178</v>
      </c>
      <c r="C107" s="32" t="s">
        <v>132</v>
      </c>
      <c r="D107" s="9"/>
      <c r="E107" s="10"/>
      <c r="F107" s="10"/>
      <c r="G107" s="27"/>
      <c r="H107" s="27"/>
    </row>
    <row r="108" spans="1:8" x14ac:dyDescent="0.25">
      <c r="A108" s="8"/>
      <c r="B108" s="8"/>
      <c r="C108" s="40" t="s">
        <v>64</v>
      </c>
      <c r="D108" s="9" t="s">
        <v>10</v>
      </c>
      <c r="E108" s="45">
        <f>154-12</f>
        <v>142</v>
      </c>
      <c r="F108" s="10"/>
      <c r="G108" s="56"/>
      <c r="H108" s="27"/>
    </row>
    <row r="109" spans="1:8" x14ac:dyDescent="0.25">
      <c r="A109" s="8"/>
      <c r="B109" s="8"/>
      <c r="C109" s="40" t="s">
        <v>65</v>
      </c>
      <c r="D109" s="9" t="s">
        <v>10</v>
      </c>
      <c r="E109" s="45">
        <f>280+12</f>
        <v>292</v>
      </c>
      <c r="F109" s="10"/>
      <c r="G109" s="56"/>
      <c r="H109" s="27"/>
    </row>
    <row r="110" spans="1:8" x14ac:dyDescent="0.25">
      <c r="A110" s="8"/>
      <c r="B110" s="8"/>
      <c r="C110" s="50" t="s">
        <v>63</v>
      </c>
      <c r="D110" s="9" t="s">
        <v>10</v>
      </c>
      <c r="E110" s="45">
        <v>14</v>
      </c>
      <c r="F110" s="10"/>
      <c r="G110" s="56"/>
      <c r="H110" s="27"/>
    </row>
    <row r="111" spans="1:8" ht="14.25" customHeight="1" x14ac:dyDescent="0.25">
      <c r="A111" s="8"/>
      <c r="B111" s="8"/>
      <c r="C111" s="32"/>
      <c r="D111" s="9"/>
      <c r="E111" s="25"/>
      <c r="F111" s="10"/>
      <c r="G111" s="27"/>
      <c r="H111" s="27"/>
    </row>
    <row r="112" spans="1:8" ht="29.25" customHeight="1" x14ac:dyDescent="0.25">
      <c r="A112" s="8" t="s">
        <v>116</v>
      </c>
      <c r="B112" s="79" t="s">
        <v>179</v>
      </c>
      <c r="C112" s="32" t="s">
        <v>133</v>
      </c>
      <c r="D112" s="9"/>
      <c r="E112" s="25"/>
      <c r="F112" s="10"/>
      <c r="G112" s="27"/>
      <c r="H112" s="27"/>
    </row>
    <row r="113" spans="1:9" x14ac:dyDescent="0.25">
      <c r="A113" s="8"/>
      <c r="B113" s="8"/>
      <c r="C113" s="40" t="s">
        <v>64</v>
      </c>
      <c r="D113" s="9" t="s">
        <v>10</v>
      </c>
      <c r="E113" s="46">
        <f>171-10</f>
        <v>161</v>
      </c>
      <c r="F113" s="46"/>
      <c r="G113" s="56"/>
      <c r="H113" s="27"/>
      <c r="I113" s="59"/>
    </row>
    <row r="114" spans="1:9" x14ac:dyDescent="0.25">
      <c r="A114" s="8"/>
      <c r="B114" s="8"/>
      <c r="C114" s="40" t="s">
        <v>65</v>
      </c>
      <c r="D114" s="9" t="s">
        <v>10</v>
      </c>
      <c r="E114" s="46">
        <f>352+13+3-12</f>
        <v>356</v>
      </c>
      <c r="F114" s="46"/>
      <c r="G114" s="56"/>
      <c r="H114" s="27"/>
      <c r="I114" s="59"/>
    </row>
    <row r="115" spans="1:9" x14ac:dyDescent="0.25">
      <c r="A115" s="8"/>
      <c r="B115" s="8"/>
      <c r="C115" s="50" t="s">
        <v>76</v>
      </c>
      <c r="D115" s="9" t="s">
        <v>10</v>
      </c>
      <c r="E115" s="45">
        <f>E110</f>
        <v>14</v>
      </c>
      <c r="F115" s="10"/>
      <c r="G115" s="56"/>
      <c r="H115" s="27"/>
      <c r="I115" s="59"/>
    </row>
    <row r="116" spans="1:9" ht="14.25" customHeight="1" x14ac:dyDescent="0.25">
      <c r="A116" s="8"/>
      <c r="B116" s="8"/>
      <c r="C116" s="43"/>
      <c r="D116" s="9"/>
      <c r="E116" s="10"/>
      <c r="F116" s="10"/>
      <c r="G116" s="27"/>
      <c r="H116" s="27"/>
    </row>
    <row r="117" spans="1:9" ht="15.75" customHeight="1" x14ac:dyDescent="0.25">
      <c r="A117" s="8" t="s">
        <v>138</v>
      </c>
      <c r="B117" s="79" t="s">
        <v>180</v>
      </c>
      <c r="C117" s="48" t="s">
        <v>182</v>
      </c>
      <c r="D117" s="9" t="s">
        <v>28</v>
      </c>
      <c r="E117" s="51">
        <v>1</v>
      </c>
      <c r="F117" s="10"/>
      <c r="G117" s="56"/>
      <c r="H117" s="27"/>
    </row>
    <row r="118" spans="1:9" ht="14.25" customHeight="1" x14ac:dyDescent="0.25">
      <c r="A118" s="8"/>
      <c r="B118" s="8"/>
      <c r="C118" s="32"/>
      <c r="D118" s="9"/>
      <c r="E118" s="25"/>
      <c r="F118" s="10"/>
      <c r="G118" s="27"/>
      <c r="H118" s="27"/>
    </row>
    <row r="119" spans="1:9" ht="30.75" customHeight="1" x14ac:dyDescent="0.25">
      <c r="A119" s="8" t="s">
        <v>139</v>
      </c>
      <c r="B119" s="79" t="s">
        <v>184</v>
      </c>
      <c r="C119" s="76" t="s">
        <v>181</v>
      </c>
      <c r="D119" s="9" t="s">
        <v>28</v>
      </c>
      <c r="E119" s="51">
        <v>1</v>
      </c>
      <c r="F119" s="10"/>
      <c r="G119" s="56"/>
      <c r="H119" s="27"/>
    </row>
    <row r="120" spans="1:9" ht="14.25" customHeight="1" x14ac:dyDescent="0.25">
      <c r="A120" s="8"/>
      <c r="B120" s="8"/>
      <c r="C120" s="32"/>
      <c r="D120" s="9"/>
      <c r="E120" s="25"/>
      <c r="F120" s="10"/>
      <c r="G120" s="27"/>
      <c r="H120" s="27"/>
    </row>
    <row r="121" spans="1:9" x14ac:dyDescent="0.25">
      <c r="A121" s="8" t="s">
        <v>140</v>
      </c>
      <c r="B121" s="79" t="s">
        <v>185</v>
      </c>
      <c r="C121" s="48" t="s">
        <v>183</v>
      </c>
      <c r="D121" s="9" t="s">
        <v>28</v>
      </c>
      <c r="E121" s="51">
        <v>1</v>
      </c>
      <c r="F121" s="10"/>
      <c r="G121" s="56"/>
      <c r="H121" s="27"/>
    </row>
    <row r="122" spans="1:9" ht="14.25" customHeight="1" x14ac:dyDescent="0.25">
      <c r="A122" s="8"/>
      <c r="B122" s="8"/>
      <c r="C122" s="32"/>
      <c r="D122" s="9"/>
      <c r="E122" s="25"/>
      <c r="F122" s="10"/>
      <c r="G122" s="27"/>
      <c r="H122" s="27"/>
    </row>
    <row r="123" spans="1:9" ht="14.25" customHeight="1" x14ac:dyDescent="0.25">
      <c r="A123" s="8" t="s">
        <v>141</v>
      </c>
      <c r="B123" s="79" t="s">
        <v>186</v>
      </c>
      <c r="C123" s="32" t="s">
        <v>47</v>
      </c>
      <c r="D123" s="9"/>
      <c r="E123" s="10"/>
      <c r="F123" s="10"/>
      <c r="G123" s="27"/>
      <c r="H123" s="27"/>
    </row>
    <row r="124" spans="1:9" ht="17.25" customHeight="1" x14ac:dyDescent="0.25">
      <c r="A124" s="8"/>
      <c r="B124" s="8"/>
      <c r="C124" s="40" t="s">
        <v>48</v>
      </c>
      <c r="D124" s="9" t="s">
        <v>46</v>
      </c>
      <c r="E124" s="10">
        <v>12</v>
      </c>
      <c r="F124" s="45"/>
      <c r="G124" s="28"/>
      <c r="H124" s="27"/>
    </row>
    <row r="125" spans="1:9" x14ac:dyDescent="0.25">
      <c r="A125" s="8"/>
      <c r="B125" s="8"/>
      <c r="C125" s="40" t="s">
        <v>49</v>
      </c>
      <c r="D125" s="9" t="s">
        <v>46</v>
      </c>
      <c r="E125" s="45">
        <f>E124</f>
        <v>12</v>
      </c>
      <c r="F125" s="45"/>
      <c r="G125" s="28"/>
      <c r="H125" s="27"/>
    </row>
    <row r="126" spans="1:9" ht="14.25" customHeight="1" x14ac:dyDescent="0.25">
      <c r="A126" s="8"/>
      <c r="B126" s="8"/>
      <c r="C126" s="32"/>
      <c r="D126" s="9"/>
      <c r="E126" s="10"/>
      <c r="F126" s="10"/>
      <c r="G126" s="27"/>
      <c r="H126" s="27"/>
    </row>
    <row r="127" spans="1:9" ht="36.75" customHeight="1" x14ac:dyDescent="0.25">
      <c r="A127" s="8" t="s">
        <v>142</v>
      </c>
      <c r="B127" s="79" t="s">
        <v>187</v>
      </c>
      <c r="C127" s="32" t="s">
        <v>79</v>
      </c>
      <c r="D127" s="9" t="s">
        <v>28</v>
      </c>
      <c r="E127" s="36">
        <v>1</v>
      </c>
      <c r="F127" s="10"/>
      <c r="G127" s="27"/>
      <c r="H127" s="27"/>
    </row>
    <row r="128" spans="1:9" ht="15" customHeight="1" x14ac:dyDescent="0.25">
      <c r="A128" s="8"/>
      <c r="B128" s="79"/>
      <c r="C128" s="32"/>
      <c r="D128" s="9"/>
      <c r="E128" s="36"/>
      <c r="F128" s="10"/>
      <c r="G128" s="27"/>
      <c r="H128" s="27"/>
    </row>
    <row r="129" spans="1:9" ht="14.25" customHeight="1" x14ac:dyDescent="0.25">
      <c r="A129" s="8" t="s">
        <v>143</v>
      </c>
      <c r="B129" s="79" t="s">
        <v>188</v>
      </c>
      <c r="C129" s="48" t="s">
        <v>62</v>
      </c>
      <c r="D129" s="53" t="s">
        <v>9</v>
      </c>
      <c r="E129" s="45">
        <f>(36.75*50%*1.3)+462*0.03*1.3+8.09+6+10*1.2+2+1</f>
        <v>70.995500000000007</v>
      </c>
      <c r="F129" s="10"/>
      <c r="G129" s="27"/>
      <c r="H129" s="28"/>
    </row>
    <row r="130" spans="1:9" ht="14.25" customHeight="1" x14ac:dyDescent="0.25">
      <c r="A130" s="8"/>
      <c r="B130" s="8"/>
      <c r="C130" s="32"/>
      <c r="D130" s="9"/>
      <c r="E130" s="10"/>
      <c r="F130" s="10"/>
      <c r="G130" s="27"/>
      <c r="H130" s="27"/>
    </row>
    <row r="131" spans="1:9" x14ac:dyDescent="0.25">
      <c r="A131" s="8" t="s">
        <v>147</v>
      </c>
      <c r="B131" s="79" t="s">
        <v>188</v>
      </c>
      <c r="C131" s="32" t="s">
        <v>45</v>
      </c>
      <c r="D131" s="9" t="s">
        <v>28</v>
      </c>
      <c r="E131" s="51">
        <v>1</v>
      </c>
      <c r="F131" s="10"/>
      <c r="G131" s="27"/>
      <c r="H131" s="27"/>
    </row>
    <row r="132" spans="1:9" ht="14.25" customHeight="1" x14ac:dyDescent="0.25">
      <c r="A132" s="8"/>
      <c r="B132" s="8"/>
      <c r="C132" s="32"/>
      <c r="D132" s="9"/>
      <c r="E132" s="10"/>
      <c r="F132" s="10"/>
      <c r="G132" s="27"/>
      <c r="H132" s="27"/>
    </row>
    <row r="133" spans="1:9" ht="28.5" customHeight="1" x14ac:dyDescent="0.25">
      <c r="A133" s="8" t="s">
        <v>193</v>
      </c>
      <c r="B133" s="79" t="s">
        <v>188</v>
      </c>
      <c r="C133" s="49" t="s">
        <v>81</v>
      </c>
      <c r="D133" s="9" t="s">
        <v>28</v>
      </c>
      <c r="E133" s="51">
        <v>1</v>
      </c>
      <c r="F133" s="10"/>
      <c r="G133" s="56"/>
      <c r="H133" s="27"/>
    </row>
    <row r="134" spans="1:9" ht="14.25" customHeight="1" x14ac:dyDescent="0.25">
      <c r="A134" s="8"/>
      <c r="B134" s="8"/>
      <c r="C134" s="32"/>
      <c r="D134" s="9"/>
      <c r="E134" s="10"/>
      <c r="F134" s="10"/>
      <c r="G134" s="27"/>
      <c r="H134" s="27"/>
    </row>
    <row r="135" spans="1:9" x14ac:dyDescent="0.25">
      <c r="A135" s="8" t="s">
        <v>195</v>
      </c>
      <c r="B135" s="79" t="s">
        <v>196</v>
      </c>
      <c r="C135" s="32" t="s">
        <v>146</v>
      </c>
      <c r="D135" s="9" t="s">
        <v>28</v>
      </c>
      <c r="E135" s="51">
        <v>1</v>
      </c>
      <c r="F135" s="10"/>
      <c r="G135" s="56"/>
      <c r="H135" s="27"/>
    </row>
    <row r="136" spans="1:9" ht="17.25" customHeight="1" thickBot="1" x14ac:dyDescent="0.3">
      <c r="A136" s="8"/>
      <c r="B136" s="17"/>
      <c r="C136" s="17"/>
      <c r="D136" s="9"/>
      <c r="E136" s="10"/>
      <c r="F136" s="10"/>
      <c r="G136" s="27"/>
      <c r="H136" s="27"/>
      <c r="I136" s="16"/>
    </row>
    <row r="137" spans="1:9" s="19" customFormat="1" ht="31.5" customHeight="1" thickBot="1" x14ac:dyDescent="0.3">
      <c r="A137" s="8"/>
      <c r="B137" s="8"/>
      <c r="C137" s="18" t="s">
        <v>127</v>
      </c>
      <c r="D137" s="9"/>
      <c r="E137" s="10"/>
      <c r="F137" s="10"/>
      <c r="G137" s="27"/>
      <c r="H137" s="29"/>
    </row>
    <row r="138" spans="1:9" s="19" customFormat="1" ht="20.100000000000001" customHeight="1" thickBot="1" x14ac:dyDescent="0.3">
      <c r="A138" s="8"/>
      <c r="B138" s="8"/>
      <c r="C138" s="20" t="s">
        <v>27</v>
      </c>
      <c r="D138" s="9"/>
      <c r="E138" s="10"/>
      <c r="F138" s="10"/>
      <c r="G138" s="27"/>
      <c r="H138" s="30"/>
    </row>
    <row r="139" spans="1:9" s="19" customFormat="1" ht="19.5" customHeight="1" thickBot="1" x14ac:dyDescent="0.3">
      <c r="A139" s="8"/>
      <c r="B139" s="8"/>
      <c r="C139" s="18" t="s">
        <v>15</v>
      </c>
      <c r="D139" s="9"/>
      <c r="E139" s="10"/>
      <c r="F139" s="10"/>
      <c r="G139" s="27"/>
      <c r="H139" s="29"/>
    </row>
  </sheetData>
  <phoneticPr fontId="9" type="noConversion"/>
  <printOptions horizontalCentered="1"/>
  <pageMargins left="0.35433070866141736" right="0.31496062992125984" top="0.98425196850393704" bottom="0.6692913385826772" header="0.31496062992125984" footer="0.23622047244094491"/>
  <pageSetup paperSize="9" scale="71" firstPageNumber="0" fitToHeight="0" orientation="portrait" r:id="rId1"/>
  <headerFooter>
    <oddHeader xml:space="preserve">&amp;LIndre-et-Loire - Richelieu / Chaveignes
Borderie des écluses
&amp;CRestauration d'une portion
du mur d'enceinte&amp;RLOT 1 - MACONNERIE - PIERRE DE TAILLEn - DEMOLITION
B.P.U.
Février 2025
</oddHeader>
    <oddFooter>&amp;Cmartine ramat architecte du patrimoine - 31 rue jacques-marie rougé 37 000 tours
archi@martineramat.com - 02.34.53.31.68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B21"/>
  <sheetViews>
    <sheetView tabSelected="1" view="pageLayout" zoomScale="80" zoomScaleNormal="80" zoomScalePageLayoutView="80" workbookViewId="0">
      <selection activeCell="A21" sqref="A21"/>
    </sheetView>
  </sheetViews>
  <sheetFormatPr baseColWidth="10" defaultColWidth="9.140625" defaultRowHeight="15" x14ac:dyDescent="0.25"/>
  <cols>
    <col min="1" max="1" width="12.28515625" style="1" customWidth="1"/>
    <col min="2" max="2" width="11.42578125" style="1" customWidth="1"/>
    <col min="3" max="3" width="62.7109375" style="1" customWidth="1"/>
    <col min="4" max="4" width="9.28515625" style="2" customWidth="1"/>
    <col min="5" max="5" width="11.5703125" style="3" customWidth="1"/>
    <col min="6" max="6" width="11.5703125" style="3" hidden="1" customWidth="1"/>
    <col min="7" max="7" width="12" style="44" bestFit="1" customWidth="1"/>
    <col min="8" max="8" width="15.28515625" style="39" customWidth="1"/>
    <col min="9" max="9" width="12.42578125" style="4" bestFit="1" customWidth="1"/>
    <col min="10" max="10" width="18.85546875" style="4" customWidth="1"/>
    <col min="11" max="11" width="11.85546875" style="4" customWidth="1"/>
    <col min="12" max="12" width="12.85546875" style="4" customWidth="1"/>
    <col min="13" max="13" width="10.85546875" style="4" customWidth="1"/>
    <col min="14" max="1016" width="9.140625" style="4" customWidth="1"/>
  </cols>
  <sheetData>
    <row r="1" spans="1:9" s="2" customFormat="1" ht="39" customHeight="1" x14ac:dyDescent="0.25">
      <c r="A1" s="5" t="s">
        <v>0</v>
      </c>
      <c r="B1" s="78" t="s">
        <v>149</v>
      </c>
      <c r="C1" s="5" t="s">
        <v>1</v>
      </c>
      <c r="D1" s="5" t="s">
        <v>2</v>
      </c>
      <c r="E1" s="6" t="s">
        <v>3</v>
      </c>
      <c r="F1" s="6" t="s">
        <v>18</v>
      </c>
      <c r="G1" s="7" t="s">
        <v>4</v>
      </c>
      <c r="H1" s="37" t="s">
        <v>5</v>
      </c>
    </row>
    <row r="2" spans="1:9" ht="11.25" customHeight="1" x14ac:dyDescent="0.25">
      <c r="A2" s="8"/>
      <c r="B2" s="8"/>
      <c r="C2" s="8"/>
      <c r="D2" s="9"/>
      <c r="E2" s="10"/>
      <c r="F2" s="10"/>
      <c r="G2" s="27"/>
      <c r="H2" s="38"/>
    </row>
    <row r="3" spans="1:9" hidden="1" x14ac:dyDescent="0.25">
      <c r="A3" s="8"/>
      <c r="B3" s="8"/>
      <c r="C3" s="8"/>
      <c r="D3" s="9"/>
      <c r="E3" s="10"/>
      <c r="F3" s="10"/>
      <c r="G3" s="27"/>
      <c r="H3" s="38"/>
    </row>
    <row r="4" spans="1:9" ht="8.25" customHeight="1" thickBot="1" x14ac:dyDescent="0.3">
      <c r="A4" s="8"/>
      <c r="B4" s="8"/>
      <c r="C4" s="8"/>
      <c r="D4" s="9"/>
      <c r="E4" s="10"/>
      <c r="F4" s="10"/>
      <c r="G4" s="27"/>
      <c r="H4" s="27"/>
    </row>
    <row r="5" spans="1:9" s="4" customFormat="1" ht="21.75" customHeight="1" thickBot="1" x14ac:dyDescent="0.3">
      <c r="A5" s="11" t="s">
        <v>16</v>
      </c>
      <c r="B5" s="11"/>
      <c r="C5" s="12" t="s">
        <v>50</v>
      </c>
      <c r="D5" s="9"/>
      <c r="E5" s="10"/>
      <c r="F5" s="10"/>
      <c r="G5" s="27"/>
      <c r="H5" s="27"/>
    </row>
    <row r="6" spans="1:9" s="4" customFormat="1" ht="12.75" x14ac:dyDescent="0.25">
      <c r="A6" s="8"/>
      <c r="B6" s="77"/>
      <c r="C6" s="31"/>
      <c r="D6" s="9"/>
      <c r="E6" s="10"/>
      <c r="F6" s="10"/>
      <c r="G6" s="27"/>
      <c r="H6" s="27"/>
    </row>
    <row r="7" spans="1:9" s="4" customFormat="1" ht="17.25" customHeight="1" x14ac:dyDescent="0.25">
      <c r="A7" s="13" t="s">
        <v>122</v>
      </c>
      <c r="B7" s="13"/>
      <c r="C7" s="13" t="s">
        <v>121</v>
      </c>
      <c r="D7" s="14"/>
      <c r="E7" s="15"/>
      <c r="F7" s="15"/>
      <c r="G7" s="55" t="s">
        <v>17</v>
      </c>
      <c r="H7" s="26"/>
    </row>
    <row r="8" spans="1:9" s="4" customFormat="1" ht="14.25" customHeight="1" x14ac:dyDescent="0.25">
      <c r="A8" s="8"/>
      <c r="B8" s="8"/>
      <c r="C8" s="8"/>
      <c r="D8" s="9"/>
      <c r="E8" s="10"/>
      <c r="F8" s="10"/>
      <c r="G8" s="27"/>
      <c r="H8" s="27"/>
    </row>
    <row r="9" spans="1:9" s="4" customFormat="1" ht="12.75" x14ac:dyDescent="0.25">
      <c r="A9" s="8" t="s">
        <v>123</v>
      </c>
      <c r="B9" s="79" t="s">
        <v>150</v>
      </c>
      <c r="C9" s="32" t="s">
        <v>68</v>
      </c>
      <c r="D9" s="9" t="s">
        <v>28</v>
      </c>
      <c r="E9" s="51">
        <v>1</v>
      </c>
      <c r="F9" s="25"/>
      <c r="G9" s="28"/>
      <c r="H9" s="27"/>
    </row>
    <row r="10" spans="1:9" s="4" customFormat="1" ht="14.25" customHeight="1" x14ac:dyDescent="0.25">
      <c r="A10" s="8"/>
      <c r="B10" s="8"/>
      <c r="C10" s="32"/>
      <c r="D10" s="9"/>
      <c r="E10" s="35"/>
      <c r="F10" s="10"/>
      <c r="G10" s="27"/>
      <c r="H10" s="27"/>
    </row>
    <row r="11" spans="1:9" s="4" customFormat="1" ht="25.5" x14ac:dyDescent="0.25">
      <c r="A11" s="8" t="s">
        <v>124</v>
      </c>
      <c r="B11" s="79" t="s">
        <v>189</v>
      </c>
      <c r="C11" s="48" t="s">
        <v>119</v>
      </c>
      <c r="D11" s="53" t="s">
        <v>28</v>
      </c>
      <c r="E11" s="51">
        <v>1</v>
      </c>
      <c r="F11" s="10"/>
      <c r="G11" s="27"/>
      <c r="H11" s="27"/>
    </row>
    <row r="12" spans="1:9" s="4" customFormat="1" ht="14.25" customHeight="1" x14ac:dyDescent="0.25">
      <c r="A12" s="8"/>
      <c r="B12" s="8"/>
      <c r="C12" s="32"/>
      <c r="D12" s="9"/>
      <c r="E12" s="10"/>
      <c r="F12" s="10"/>
      <c r="G12" s="27"/>
      <c r="H12" s="27"/>
    </row>
    <row r="13" spans="1:9" s="4" customFormat="1" ht="12.75" x14ac:dyDescent="0.25">
      <c r="A13" s="8" t="s">
        <v>125</v>
      </c>
      <c r="B13" s="79" t="s">
        <v>190</v>
      </c>
      <c r="C13" s="49" t="s">
        <v>80</v>
      </c>
      <c r="D13" s="9" t="s">
        <v>28</v>
      </c>
      <c r="E13" s="51">
        <v>1</v>
      </c>
      <c r="F13" s="10"/>
      <c r="G13" s="27"/>
      <c r="H13" s="27"/>
    </row>
    <row r="14" spans="1:9" s="4" customFormat="1" ht="14.25" customHeight="1" x14ac:dyDescent="0.25">
      <c r="A14" s="8"/>
      <c r="B14" s="8"/>
      <c r="C14" s="32"/>
      <c r="D14" s="9"/>
      <c r="E14" s="10"/>
      <c r="F14" s="10"/>
      <c r="G14" s="27"/>
      <c r="H14" s="27"/>
    </row>
    <row r="15" spans="1:9" s="4" customFormat="1" ht="12.75" x14ac:dyDescent="0.25">
      <c r="A15" s="8" t="s">
        <v>148</v>
      </c>
      <c r="B15" s="79" t="s">
        <v>191</v>
      </c>
      <c r="C15" s="32" t="s">
        <v>146</v>
      </c>
      <c r="D15" s="9" t="s">
        <v>28</v>
      </c>
      <c r="E15" s="51">
        <v>1</v>
      </c>
      <c r="F15" s="10"/>
      <c r="G15" s="56"/>
      <c r="H15" s="27"/>
    </row>
    <row r="16" spans="1:9" s="4" customFormat="1" ht="17.25" customHeight="1" x14ac:dyDescent="0.25">
      <c r="A16" s="8"/>
      <c r="B16" s="17"/>
      <c r="C16" s="17"/>
      <c r="D16" s="9"/>
      <c r="E16" s="10"/>
      <c r="F16" s="10"/>
      <c r="G16" s="27"/>
      <c r="H16" s="27"/>
      <c r="I16" s="16"/>
    </row>
    <row r="17" spans="1:9" s="4" customFormat="1" ht="17.25" customHeight="1" thickBot="1" x14ac:dyDescent="0.3">
      <c r="A17" s="8"/>
      <c r="B17" s="17"/>
      <c r="C17" s="17"/>
      <c r="D17" s="9"/>
      <c r="E17" s="10"/>
      <c r="F17" s="10"/>
      <c r="G17" s="27"/>
      <c r="H17" s="27"/>
      <c r="I17" s="16"/>
    </row>
    <row r="18" spans="1:9" s="19" customFormat="1" ht="20.100000000000001" customHeight="1" thickBot="1" x14ac:dyDescent="0.3">
      <c r="A18" s="8"/>
      <c r="B18" s="8"/>
      <c r="C18" s="18" t="s">
        <v>126</v>
      </c>
      <c r="D18" s="9"/>
      <c r="E18" s="10"/>
      <c r="F18" s="10"/>
      <c r="G18" s="27"/>
      <c r="H18" s="29"/>
    </row>
    <row r="19" spans="1:9" s="19" customFormat="1" ht="20.100000000000001" customHeight="1" thickBot="1" x14ac:dyDescent="0.3">
      <c r="A19" s="8"/>
      <c r="B19" s="8"/>
      <c r="C19" s="20" t="s">
        <v>27</v>
      </c>
      <c r="D19" s="9"/>
      <c r="E19" s="10"/>
      <c r="F19" s="10"/>
      <c r="G19" s="27"/>
      <c r="H19" s="30"/>
    </row>
    <row r="20" spans="1:9" s="19" customFormat="1" ht="19.5" customHeight="1" thickBot="1" x14ac:dyDescent="0.3">
      <c r="A20" s="8"/>
      <c r="B20" s="8"/>
      <c r="C20" s="18" t="s">
        <v>15</v>
      </c>
      <c r="D20" s="9"/>
      <c r="E20" s="10"/>
      <c r="F20" s="10"/>
      <c r="G20" s="27"/>
      <c r="H20" s="29"/>
    </row>
    <row r="21" spans="1:9" s="4" customFormat="1" ht="12.75" x14ac:dyDescent="0.25">
      <c r="A21" s="8"/>
      <c r="B21" s="17"/>
      <c r="C21" s="17"/>
      <c r="D21" s="8"/>
      <c r="E21" s="9"/>
      <c r="F21" s="9"/>
      <c r="G21" s="27"/>
      <c r="H21" s="27"/>
    </row>
  </sheetData>
  <printOptions horizontalCentered="1"/>
  <pageMargins left="0.35433070866141736" right="0.31496062992125984" top="0.98425196850393704" bottom="0.6692913385826772" header="0.31496062992125984" footer="0.23622047244094491"/>
  <pageSetup paperSize="9" scale="71" firstPageNumber="0" fitToHeight="0" orientation="portrait" r:id="rId1"/>
  <headerFooter>
    <oddHeader xml:space="preserve">&amp;LIndre-et-Loire - Richelieu / Chaveignes
Borderie des écluses
&amp;CRestauration d'une portion
du mur d'enceinte&amp;RLOT 2 - MENUISERIE-PEINTURE
D.P.G.F.
Février 2025
</oddHeader>
    <oddFooter>&amp;Cmartine ramat architecte du patrimoine - 31 rue jacques-marie rougé 37 000 tours
archi@martineramat.com - 02.34.53.31.68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NOTA</vt:lpstr>
      <vt:lpstr>LOT 1</vt:lpstr>
      <vt:lpstr>LOT 2</vt:lpstr>
      <vt:lpstr>'LOT 1'!Impression_des_titres</vt:lpstr>
      <vt:lpstr>'LOT 2'!Impression_des_titres</vt:lpstr>
      <vt:lpstr>'LOT 1'!Print_Area</vt:lpstr>
      <vt:lpstr>'LOT 2'!Print_Area</vt:lpstr>
      <vt:lpstr>'LOT 1'!Print_Titles</vt:lpstr>
      <vt:lpstr>'LOT 2'!Print_Titles</vt:lpstr>
      <vt:lpstr>'LOT 1'!Zone_d_impression</vt:lpstr>
      <vt:lpstr>'LOT 2'!Zone_d_impression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Emmanuel</dc:creator>
  <dc:description/>
  <cp:lastModifiedBy>Leo</cp:lastModifiedBy>
  <cp:revision>1</cp:revision>
  <cp:lastPrinted>2025-01-24T10:12:48Z</cp:lastPrinted>
  <dcterms:created xsi:type="dcterms:W3CDTF">2006-09-16T00:00:00Z</dcterms:created>
  <dcterms:modified xsi:type="dcterms:W3CDTF">2025-01-24T10:12:52Z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