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16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173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<sst xmlns="http://schemas.openxmlformats.org/spreadsheetml/2006/main" count="391" uniqueCount="219">
  <si>
    <t>Dossier</t>
  </si>
  <si>
    <t>Date</t>
  </si>
  <si>
    <t>Phase</t>
  </si>
  <si>
    <t>Indice</t>
  </si>
  <si>
    <t>MAITRISE D'OUVRAGE
CTI D'ANGERS
1 rue Bouche Thomas
49036 ANGERS</t>
  </si>
  <si>
    <t>BE INGENIERIE GENERALE : 
    NOVAM Ingénierie
    1 Rue Newton
    85300 Challans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</si>
  <si>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</si>
  <si>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</si>
  <si>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</si>
  <si>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</si>
  <si>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</si>
  <si>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</si>
  <si>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</si>
  <si>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</si>
  <si>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</si>
  <si>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</si>
  <si>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</si>
  <si>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</si>
  <si>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</si>
  <si>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</si>
  <si>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</si>
  <si>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</si>
  <si>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</si>
  <si>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</si>
  <si>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</si>
  <si>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</si>
  <si>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</si>
  <si>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</si>
  <si>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</si>
  <si>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</si>
  <si>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</si>
  <si>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</si>
  <si>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</si>
  <si>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</si>
  <si>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</si>
  <si>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</si>
  <si>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n°03</t>
  </si>
  <si>
    <t>PEINTURE</t>
  </si>
  <si>
    <t>3.&amp;</t>
  </si>
  <si>
    <t>DESCRIPTIF DES TRAVAUX</t>
  </si>
  <si>
    <t>4.1</t>
  </si>
  <si>
    <t>Dépenses communes</t>
  </si>
  <si>
    <t>4.1.1</t>
  </si>
  <si>
    <t>Participation aux dépenses de chantier</t>
  </si>
  <si>
    <t>5.T</t>
  </si>
  <si>
    <t>4.1.1.1</t>
  </si>
  <si>
    <t>FT</t>
  </si>
  <si>
    <t>9.&amp;</t>
  </si>
  <si>
    <t>5.&amp;</t>
  </si>
  <si>
    <t>4.&amp;</t>
  </si>
  <si>
    <t>Total H.T. :</t>
  </si>
  <si>
    <t>Total T.V.A. (20%) :</t>
  </si>
  <si>
    <t>Total T.T.C. :</t>
  </si>
  <si>
    <t>4.2</t>
  </si>
  <si>
    <t>Peinture intérieure</t>
  </si>
  <si>
    <t>4.2.1</t>
  </si>
  <si>
    <t>Travaux préparatoires</t>
  </si>
  <si>
    <t>4.2.2</t>
  </si>
  <si>
    <t>Travaux de peinture sur ouvrages bois</t>
  </si>
  <si>
    <t>4.2.2.1</t>
  </si>
  <si>
    <t>Peinture sur bois bruts et médium à peindre</t>
  </si>
  <si>
    <t>6.T</t>
  </si>
  <si>
    <t>6.F</t>
  </si>
  <si>
    <t>6.L</t>
  </si>
  <si>
    <t>4.2.2.1.1</t>
  </si>
  <si>
    <t>Peinture sur bois brut et médium</t>
  </si>
  <si>
    <t>4.2.2.1.1.1</t>
  </si>
  <si>
    <t>Peinture sur huisseries bois</t>
  </si>
  <si>
    <t>ML</t>
  </si>
  <si>
    <t>9.M.Z</t>
  </si>
  <si>
    <t>4.2.2.1.1.2</t>
  </si>
  <si>
    <t>Peinture sur plinthes bois</t>
  </si>
  <si>
    <t>8.&amp;</t>
  </si>
  <si>
    <t>6.&amp;</t>
  </si>
  <si>
    <t>4.2.2.2</t>
  </si>
  <si>
    <t>Peinture sur bois pré-peints</t>
  </si>
  <si>
    <t>4.2.2.2.1</t>
  </si>
  <si>
    <t>Peinture sur bois pré-peint - Portes - 1 vantail</t>
  </si>
  <si>
    <t>4.2.2.2.2</t>
  </si>
  <si>
    <t>Peinture sur bois pré-peint - Portes - 2 vantaux</t>
  </si>
  <si>
    <t>4.2.3</t>
  </si>
  <si>
    <t>Peinture sur ouvrages métalliques et PVC</t>
  </si>
  <si>
    <t>4.2.3.1</t>
  </si>
  <si>
    <t>Peinture sur ouvrages métalliques</t>
  </si>
  <si>
    <t>4.2.3.1.1</t>
  </si>
  <si>
    <t>Peinture sur coffres de stores</t>
  </si>
  <si>
    <t>4.2.4</t>
  </si>
  <si>
    <t>Peinture sur murs et parois</t>
  </si>
  <si>
    <t>4.2.4.1</t>
  </si>
  <si>
    <t>Peinture sur murs et parois - Locaux Communs</t>
  </si>
  <si>
    <t>6.U.TABLEAU.2.5</t>
  </si>
  <si>
    <t>4.2.4.1.1</t>
  </si>
  <si>
    <t>Finition B</t>
  </si>
  <si>
    <t>4.2.4.1.1.1</t>
  </si>
  <si>
    <t>B - Velours - Murs et parois</t>
  </si>
  <si>
    <t>4.2.5</t>
  </si>
  <si>
    <t>Ouvrages divers</t>
  </si>
  <si>
    <t>4.2.5.1</t>
  </si>
  <si>
    <t>Joints acrylique</t>
  </si>
  <si>
    <t>4.2.5.1.1</t>
  </si>
  <si>
    <t xml:space="preserve">Joints acrylique </t>
  </si>
  <si>
    <t>Ens</t>
  </si>
  <si>
    <t>4.2.5.2</t>
  </si>
  <si>
    <t xml:space="preserve">Habillage divers - Finitions </t>
  </si>
  <si>
    <t>4.2.5.2.1</t>
  </si>
  <si>
    <t>4.2.5.2.2</t>
  </si>
  <si>
    <t>plaques de 80*20cm</t>
  </si>
  <si>
    <t>4.2.5.2.3</t>
  </si>
  <si>
    <t>10 plastron de 15*15cm</t>
  </si>
  <si>
    <t>OPTIONS &amp; VARIANTES</t>
  </si>
  <si>
    <t>5.1</t>
  </si>
  <si>
    <t>OPTIONS</t>
  </si>
  <si>
    <t>5.1.1</t>
  </si>
  <si>
    <t>Décollage papier peint + Toiles de verre avant remise en peinture (Option 3)</t>
  </si>
  <si>
    <t xml:space="preserve"> Option</t>
  </si>
  <si>
    <t>5.1.1.1</t>
  </si>
  <si>
    <t>Décollage de papier peint</t>
  </si>
  <si>
    <t>5.1.1.1.1</t>
  </si>
  <si>
    <t>5.1.1.2</t>
  </si>
  <si>
    <t>Toile de verre à peindre</t>
  </si>
  <si>
    <t>5.1.1.2.1</t>
  </si>
  <si>
    <t>Revêtement toile de verre</t>
  </si>
  <si>
    <t>RECAPITULATIF
Lot n°03 PEINTURE</t>
  </si>
  <si>
    <t>RECAPITULATIF DES CHAPITRES</t>
  </si>
  <si>
    <t>4 - DESCRIPTIF DES TRAVAUX</t>
  </si>
  <si>
    <t>- 4.1 - Dépenses communes</t>
  </si>
  <si>
    <t>- 4.2 - Peinture intérieure</t>
  </si>
  <si>
    <t>5 - OPTIONS &amp; VARIANTES</t>
  </si>
  <si>
    <t>- 5.1 - OPTIONS</t>
  </si>
  <si>
    <t>Total du lot PEINTURE</t>
  </si>
  <si>
    <t xml:space="preserve">Soit en toutes lettres TTC : </t>
  </si>
  <si>
    <t>RECAPITULATIF OPTION</t>
  </si>
  <si>
    <t xml:space="preserve"> Option 3</t>
  </si>
  <si>
    <t xml:space="preserve"> 	 Décollage papier peint + Toiles de verre avant remise en peinture</t>
  </si>
  <si>
    <t>Sous-total Option 3</t>
  </si>
  <si>
    <t>H.T.</t>
  </si>
  <si>
    <t>T.V.A.</t>
  </si>
  <si>
    <t>T.T.C.</t>
  </si>
  <si>
    <t>Total Base</t>
  </si>
  <si>
    <t>H.T. :</t>
  </si>
  <si>
    <t>T.V.A. :</t>
  </si>
  <si>
    <t>T.T.C. :</t>
  </si>
  <si>
    <t>Total Base + Option 3</t>
  </si>
  <si>
    <t>Total  Option</t>
  </si>
  <si>
    <t>Total Base +  Option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</si>
  <si>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</si>
  <si>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</si>
  <si>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</si>
  <si>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</si>
  <si>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</si>
  <si>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</si>
  <si>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</si>
  <si>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</si>
  <si>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</si>
  <si>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</si>
  <si>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</si>
  <si>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</si>
  <si>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</si>
  <si>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</si>
  <si>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</si>
  <si>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</si>
  <si>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</si>
  <si>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</si>
  <si>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</si>
  <si>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</si>
  <si>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</si>
  <si>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</si>
  <si>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</si>
  <si>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</si>
  <si>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</si>
  <si>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</si>
  <si>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</si>
  <si>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</si>
  <si>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</si>
  <si>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</si>
  <si>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</si>
  <si>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</si>
  <si>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REAMENAGEMENT DU NIVEAU 1 DU CTI</t>
  </si>
  <si>
    <t>24.1581 NM44</t>
  </si>
  <si>
    <t>21/02/2025</t>
  </si>
  <si>
    <t>DCE</t>
  </si>
  <si>
    <t>b</t>
  </si>
  <si>
    <t>1 rue Bouche Thomas</t>
  </si>
  <si>
    <t>49036 ANGERS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</si>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</sst>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7" fontId="9" fillId="0" borderId="7" xfId="0" applyNumberFormat="1" applyFont="1" applyBorder="1" applyAlignment="1">
      <alignment horizontal="right" vertical="top" wrapText="1"/>
    </xf>
    <xf numFmtId="167" fontId="9" fillId="0" borderId="8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indent="1" wrapText="1"/>
    </xf>
    <xf numFmtId="167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9f685f4d-d256-4668-b7ec-20e4fd0e8bb2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266700</xdr:colOff>
      <xdr:row>27</xdr:row>
      <xdr:rowOff>0</xdr:rowOff>
    </xdr:from>
    <xdr:to>
      <xdr:col>7</xdr:col>
      <xdr:colOff>704464</xdr:colOff>
      <xdr:row>44</xdr:row>
      <xdr:rowOff>114043</xdr:rowOff>
    </xdr:to>
    <xdr:pic>
      <xdr:nvPicPr>
        <xdr:cNvPr id="3" name="Picture 2" descr="{17352c1d-80b7-4475-b86d-60821ec40ff6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5" y="3086100"/>
          <a:ext cx="3085714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6"/>
      <c r="D71" s="7"/>
      <c r="E71" s="15"/>
      <c r="F71" s="9"/>
      <c r="G71" s="9"/>
      <c r="H71" s="16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7"/>
      <c r="F76" s="18"/>
      <c r="G76" s="18"/>
      <c r="H76" s="19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20" t="s">
        <v>5</v>
      </c>
      <c r="C78" s="6"/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17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B78:C84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38"/>
  <sheetViews>
    <sheetView showGridLines="0" tabSelected="1" workbookViewId="0">
      <pane ySplit="3" topLeftCell="A4" activePane="bottomLeft" state="frozen"/>
      <selection pane="bottomLeft" activeCell="H15" sqref="H15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>
      <c r="A3" s="7" t="s">
        <v>22</v>
      </c>
      <c r="B3" s="26" t="s">
        <v>23</v>
      </c>
      <c r="C3" s="26" t="s">
        <v>24</v>
      </c>
      <c r="D3" s="26"/>
      <c r="E3" s="26"/>
      <c r="F3" s="26" t="s">
        <v>11</v>
      </c>
      <c r="G3" s="26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6" t="s">
        <v>35</v>
      </c>
    </row>
    <row r="4" spans="1:17" ht="18.6038" customHeight="1">
      <c r="A4" s="7">
        <v>2</v>
      </c>
      <c r="B4" s="27" t="s">
        <v>36</v>
      </c>
      <c r="C4" s="28" t="s">
        <v>37</v>
      </c>
      <c r="D4" s="28"/>
      <c r="E4" s="28"/>
      <c r="F4" s="28"/>
      <c r="G4" s="28"/>
      <c r="H4" s="28"/>
      <c r="I4" s="28"/>
      <c r="J4" s="28"/>
      <c r="K4" s="7"/>
    </row>
    <row r="5" spans="1:17" hidden="1">
      <c r="A5" s="7">
        <v>3</v>
      </c>
    </row>
    <row r="6" spans="1:17" hidden="1">
      <c r="A6" s="7" t="s">
        <v>38</v>
      </c>
    </row>
    <row r="7" spans="1:17" hidden="1">
      <c r="A7" s="7">
        <v>3</v>
      </c>
    </row>
    <row r="8" spans="1:17" hidden="1">
      <c r="A8" s="7" t="s">
        <v>38</v>
      </c>
    </row>
    <row r="9" spans="1:17" hidden="1">
      <c r="A9" s="7">
        <v>3</v>
      </c>
    </row>
    <row r="10" spans="1:17" hidden="1">
      <c r="A10" s="7" t="s">
        <v>38</v>
      </c>
    </row>
    <row r="11" spans="1:17" ht="18.6038" customHeight="1">
      <c r="A11" s="7">
        <v>3</v>
      </c>
      <c r="B11" s="29">
        <v>4</v>
      </c>
      <c r="C11" s="30" t="s">
        <v>39</v>
      </c>
      <c r="D11" s="30"/>
      <c r="E11" s="30"/>
      <c r="F11" s="30"/>
      <c r="G11" s="30"/>
      <c r="H11" s="30"/>
      <c r="I11" s="30"/>
      <c r="J11" s="30"/>
      <c r="K11" s="7"/>
    </row>
    <row r="12" spans="1:17" ht="18.0125" customHeight="1">
      <c r="A12" s="7">
        <v>4</v>
      </c>
      <c r="B12" s="29" t="s">
        <v>40</v>
      </c>
      <c r="C12" s="31" t="s">
        <v>41</v>
      </c>
      <c r="D12" s="31"/>
      <c r="E12" s="31"/>
      <c r="F12" s="31"/>
      <c r="G12" s="31"/>
      <c r="H12" s="31"/>
      <c r="I12" s="31"/>
      <c r="J12" s="31"/>
      <c r="K12" s="7"/>
    </row>
    <row r="13" spans="1:17" ht="16.9125" customHeight="1">
      <c r="A13" s="7">
        <v>5</v>
      </c>
      <c r="B13" s="29" t="s">
        <v>42</v>
      </c>
      <c r="C13" s="32" t="s">
        <v>43</v>
      </c>
      <c r="D13" s="32"/>
      <c r="E13" s="32"/>
      <c r="F13" s="32"/>
      <c r="G13" s="32"/>
      <c r="H13" s="32"/>
      <c r="I13" s="32"/>
      <c r="J13" s="32"/>
      <c r="K13" s="7"/>
    </row>
    <row r="14" spans="1:17" hidden="1">
      <c r="A14" s="7" t="s">
        <v>44</v>
      </c>
    </row>
    <row r="15" spans="1:17">
      <c r="A15" s="7">
        <v>9</v>
      </c>
      <c r="B15" s="33" t="s">
        <v>45</v>
      </c>
      <c r="C15" s="34" t="s">
        <v>43</v>
      </c>
      <c r="D15" s="35"/>
      <c r="E15" s="35"/>
      <c r="F15" s="36" t="s">
        <v>46</v>
      </c>
      <c r="G15" s="37">
        <v>1</v>
      </c>
      <c r="H15" s="38"/>
      <c r="I15" s="39"/>
      <c r="J15" s="40">
        <f>IF(AND(G15= "",H15= ""), 0, ROUND(ROUND(I15, 2) * ROUND(IF(H15="",G15,H15),  0), 2))</f>
        <v/>
      </c>
      <c r="K15" s="7"/>
      <c r="M15" s="41">
        <v>0.2</v>
      </c>
      <c r="Q15" s="7">
        <v>480</v>
      </c>
    </row>
    <row r="16" spans="1:17" hidden="1">
      <c r="A16" s="7" t="s">
        <v>47</v>
      </c>
    </row>
    <row r="17" spans="1:11" hidden="1">
      <c r="A17" s="7" t="s">
        <v>48</v>
      </c>
    </row>
    <row r="18" spans="1:11">
      <c r="A18" s="7" t="s">
        <v>49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1" ht="16.9125" customHeight="1">
      <c r="B19" s="35"/>
      <c r="C19" s="42" t="s">
        <v>41</v>
      </c>
      <c r="D19" s="43"/>
      <c r="E19" s="43"/>
      <c r="F19" s="44"/>
      <c r="G19" s="44"/>
      <c r="H19" s="44"/>
      <c r="I19" s="44"/>
      <c r="J19" s="45"/>
    </row>
    <row r="20" spans="1:11">
      <c r="B20" s="35"/>
      <c r="C20" s="46"/>
      <c r="D20" s="7"/>
      <c r="E20" s="7"/>
      <c r="F20" s="7"/>
      <c r="G20" s="7"/>
      <c r="H20" s="7"/>
      <c r="I20" s="7"/>
      <c r="J20" s="8"/>
    </row>
    <row r="21" spans="1:11">
      <c r="B21" s="35"/>
      <c r="C21" s="47" t="s">
        <v>50</v>
      </c>
      <c r="D21" s="48"/>
      <c r="E21" s="48"/>
      <c r="F21" s="49">
        <f>SUMIF(K13:K18, IF(K12="","",K12), J13:J18)</f>
        <v/>
      </c>
      <c r="G21" s="49"/>
      <c r="H21" s="49"/>
      <c r="I21" s="49"/>
      <c r="J21" s="50"/>
    </row>
    <row r="22" spans="1:11" hidden="1">
      <c r="B22" s="35"/>
      <c r="C22" s="51" t="s">
        <v>51</v>
      </c>
      <c r="D22" s="52"/>
      <c r="E22" s="52"/>
      <c r="F22" s="53">
        <f>ROUND(SUMIF(K13:K18, IF(K12="","",K12), J13:J18) * 0.2, 2)</f>
        <v/>
      </c>
      <c r="G22" s="53"/>
      <c r="H22" s="53"/>
      <c r="I22" s="53"/>
      <c r="J22" s="54"/>
    </row>
    <row r="23" spans="1:11" hidden="1">
      <c r="B23" s="35"/>
      <c r="C23" s="47" t="s">
        <v>52</v>
      </c>
      <c r="D23" s="48"/>
      <c r="E23" s="48"/>
      <c r="F23" s="49">
        <f>SUM(F21:F22)</f>
        <v/>
      </c>
      <c r="G23" s="49"/>
      <c r="H23" s="49"/>
      <c r="I23" s="49"/>
      <c r="J23" s="50"/>
    </row>
    <row r="24" spans="1:11">
      <c r="A24" s="7">
        <v>4</v>
      </c>
      <c r="B24" s="29" t="s">
        <v>53</v>
      </c>
      <c r="C24" s="31" t="s">
        <v>54</v>
      </c>
      <c r="D24" s="31"/>
      <c r="E24" s="31"/>
      <c r="F24" s="31"/>
      <c r="G24" s="31"/>
      <c r="H24" s="31"/>
      <c r="I24" s="31"/>
      <c r="J24" s="31"/>
      <c r="K24" s="7"/>
    </row>
    <row r="25" spans="1:11" ht="16.9125" customHeight="1">
      <c r="A25" s="7">
        <v>5</v>
      </c>
      <c r="B25" s="29" t="s">
        <v>55</v>
      </c>
      <c r="C25" s="32" t="s">
        <v>56</v>
      </c>
      <c r="D25" s="32"/>
      <c r="E25" s="32"/>
      <c r="F25" s="32"/>
      <c r="G25" s="32"/>
      <c r="H25" s="32"/>
      <c r="I25" s="32"/>
      <c r="J25" s="32"/>
      <c r="K25" s="7"/>
    </row>
    <row r="26" spans="1:11" hidden="1">
      <c r="A26" s="7" t="s">
        <v>44</v>
      </c>
    </row>
    <row r="27" spans="1:11" hidden="1">
      <c r="A27" s="7" t="s">
        <v>44</v>
      </c>
    </row>
    <row r="28" spans="1:11" hidden="1">
      <c r="A28" s="7" t="s">
        <v>44</v>
      </c>
    </row>
    <row r="29" spans="1:11" hidden="1">
      <c r="A29" s="7" t="s">
        <v>44</v>
      </c>
    </row>
    <row r="30" spans="1:11" hidden="1">
      <c r="A30" s="7" t="s">
        <v>44</v>
      </c>
    </row>
    <row r="31" spans="1:11" hidden="1">
      <c r="A31" s="7" t="s">
        <v>44</v>
      </c>
    </row>
    <row r="32" spans="1:11" hidden="1">
      <c r="A32" s="7" t="s">
        <v>44</v>
      </c>
    </row>
    <row r="33" spans="1:11" hidden="1">
      <c r="A33" s="7" t="s">
        <v>44</v>
      </c>
    </row>
    <row r="34" spans="1:11" hidden="1">
      <c r="A34" s="7" t="s">
        <v>44</v>
      </c>
    </row>
    <row r="35" spans="1:11" hidden="1">
      <c r="A35" s="7" t="s">
        <v>44</v>
      </c>
    </row>
    <row r="36" spans="1:11" hidden="1">
      <c r="A36" s="7" t="s">
        <v>44</v>
      </c>
    </row>
    <row r="37" spans="1:11" hidden="1">
      <c r="A37" s="7" t="s">
        <v>44</v>
      </c>
    </row>
    <row r="38" spans="1:11" hidden="1">
      <c r="A38" s="7" t="s">
        <v>44</v>
      </c>
    </row>
    <row r="39" spans="1:11" hidden="1">
      <c r="A39" s="7" t="s">
        <v>44</v>
      </c>
    </row>
    <row r="40" spans="1:11" hidden="1">
      <c r="A40" s="7" t="s">
        <v>48</v>
      </c>
    </row>
    <row r="41" spans="1:11" ht="16.9125" customHeight="1">
      <c r="A41" s="7">
        <v>5</v>
      </c>
      <c r="B41" s="29" t="s">
        <v>57</v>
      </c>
      <c r="C41" s="32" t="s">
        <v>58</v>
      </c>
      <c r="D41" s="32"/>
      <c r="E41" s="32"/>
      <c r="F41" s="32"/>
      <c r="G41" s="32"/>
      <c r="H41" s="32"/>
      <c r="I41" s="32"/>
      <c r="J41" s="32"/>
      <c r="K41" s="7"/>
    </row>
    <row r="42" spans="1:11" ht="16.9125" customHeight="1">
      <c r="A42" s="7">
        <v>6</v>
      </c>
      <c r="B42" s="29" t="s">
        <v>59</v>
      </c>
      <c r="C42" s="55" t="s">
        <v>60</v>
      </c>
      <c r="D42" s="55"/>
      <c r="E42" s="55"/>
      <c r="F42" s="55"/>
      <c r="G42" s="55"/>
      <c r="H42" s="55"/>
      <c r="I42" s="55"/>
      <c r="J42" s="55"/>
      <c r="K42" s="7"/>
    </row>
    <row r="43" spans="1:11" hidden="1">
      <c r="A43" s="7" t="s">
        <v>61</v>
      </c>
    </row>
    <row r="44" spans="1:11" hidden="1">
      <c r="A44" s="7" t="s">
        <v>61</v>
      </c>
    </row>
    <row r="45" spans="1:11" hidden="1">
      <c r="A45" s="7" t="s">
        <v>61</v>
      </c>
    </row>
    <row r="46" spans="1:11" hidden="1">
      <c r="A46" s="7" t="s">
        <v>61</v>
      </c>
    </row>
    <row r="47" spans="1:11" hidden="1">
      <c r="A47" s="7" t="s">
        <v>61</v>
      </c>
    </row>
    <row r="48" spans="1:11" hidden="1">
      <c r="A48" s="7" t="s">
        <v>61</v>
      </c>
    </row>
    <row r="49" spans="1:17" hidden="1">
      <c r="A49" s="7" t="s">
        <v>61</v>
      </c>
    </row>
    <row r="50" spans="1:17" hidden="1">
      <c r="A50" s="7" t="s">
        <v>61</v>
      </c>
    </row>
    <row r="51" spans="1:17" hidden="1">
      <c r="A51" s="7" t="s">
        <v>61</v>
      </c>
    </row>
    <row r="52" spans="1:17" hidden="1">
      <c r="A52" s="7" t="s">
        <v>62</v>
      </c>
    </row>
    <row r="53" spans="1:17" hidden="1">
      <c r="A53" s="7" t="s">
        <v>62</v>
      </c>
    </row>
    <row r="54" spans="1:17" hidden="1">
      <c r="A54" s="7" t="s">
        <v>61</v>
      </c>
    </row>
    <row r="55" spans="1:17" hidden="1">
      <c r="A55" s="7" t="s">
        <v>61</v>
      </c>
    </row>
    <row r="56" spans="1:17" hidden="1">
      <c r="A56" s="7" t="s">
        <v>63</v>
      </c>
    </row>
    <row r="57" spans="1:17">
      <c r="A57" s="7">
        <v>8</v>
      </c>
      <c r="B57" s="33" t="s">
        <v>64</v>
      </c>
      <c r="C57" s="56" t="s">
        <v>65</v>
      </c>
      <c r="D57" s="56"/>
      <c r="E57" s="56"/>
      <c r="F57" s="35"/>
      <c r="G57" s="35"/>
      <c r="H57" s="35"/>
      <c r="I57" s="35"/>
      <c r="J57" s="35"/>
      <c r="K57" s="7"/>
    </row>
    <row r="58" spans="1:17">
      <c r="A58" s="7">
        <v>9</v>
      </c>
      <c r="B58" s="33" t="s">
        <v>66</v>
      </c>
      <c r="C58" s="34" t="s">
        <v>67</v>
      </c>
      <c r="D58" s="35"/>
      <c r="E58" s="35"/>
      <c r="F58" s="36" t="s">
        <v>68</v>
      </c>
      <c r="G58" s="57">
        <v>15.64</v>
      </c>
      <c r="H58" s="58"/>
      <c r="I58" s="39"/>
      <c r="J58" s="40">
        <f>IF(AND(G58= "",H58= ""), 0, ROUND(ROUND(I58, 2) * ROUND(IF(H58="",G58,H58),  2), 2))</f>
        <v/>
      </c>
      <c r="K58" s="7"/>
      <c r="M58" s="41">
        <v>0.2</v>
      </c>
      <c r="Q58" s="7">
        <v>480</v>
      </c>
    </row>
    <row r="59" spans="1:17" hidden="1">
      <c r="A59" s="7" t="s">
        <v>69</v>
      </c>
    </row>
    <row r="60" spans="1:17" hidden="1">
      <c r="A60" s="7" t="s">
        <v>47</v>
      </c>
    </row>
    <row r="61" spans="1:17">
      <c r="A61" s="7">
        <v>9</v>
      </c>
      <c r="B61" s="33" t="s">
        <v>70</v>
      </c>
      <c r="C61" s="34" t="s">
        <v>71</v>
      </c>
      <c r="D61" s="35"/>
      <c r="E61" s="35"/>
      <c r="F61" s="36" t="s">
        <v>68</v>
      </c>
      <c r="G61" s="57">
        <v>255</v>
      </c>
      <c r="H61" s="58"/>
      <c r="I61" s="39"/>
      <c r="J61" s="40">
        <f>IF(AND(G61= "",H61= ""), 0, ROUND(ROUND(I61, 2) * ROUND(IF(H61="",G61,H61),  2), 2))</f>
        <v/>
      </c>
      <c r="K61" s="7"/>
      <c r="M61" s="41">
        <v>0.2</v>
      </c>
      <c r="Q61" s="7">
        <v>480</v>
      </c>
    </row>
    <row r="62" spans="1:17" hidden="1">
      <c r="A62" s="7" t="s">
        <v>69</v>
      </c>
    </row>
    <row r="63" spans="1:17" hidden="1">
      <c r="A63" s="7" t="s">
        <v>47</v>
      </c>
    </row>
    <row r="64" spans="1:17" hidden="1">
      <c r="A64" s="7" t="s">
        <v>72</v>
      </c>
    </row>
    <row r="65" spans="1:17" hidden="1">
      <c r="A65" s="7" t="s">
        <v>73</v>
      </c>
    </row>
    <row r="66" spans="1:17" ht="16.9125" customHeight="1">
      <c r="A66" s="7">
        <v>6</v>
      </c>
      <c r="B66" s="29" t="s">
        <v>74</v>
      </c>
      <c r="C66" s="55" t="s">
        <v>75</v>
      </c>
      <c r="D66" s="55"/>
      <c r="E66" s="55"/>
      <c r="F66" s="55"/>
      <c r="G66" s="55"/>
      <c r="H66" s="55"/>
      <c r="I66" s="55"/>
      <c r="J66" s="55"/>
      <c r="K66" s="7"/>
    </row>
    <row r="67" spans="1:17" hidden="1">
      <c r="A67" s="7" t="s">
        <v>61</v>
      </c>
    </row>
    <row r="68" spans="1:17" hidden="1">
      <c r="A68" s="7" t="s">
        <v>61</v>
      </c>
    </row>
    <row r="69" spans="1:17" hidden="1">
      <c r="A69" s="7" t="s">
        <v>61</v>
      </c>
    </row>
    <row r="70" spans="1:17" hidden="1">
      <c r="A70" s="7" t="s">
        <v>61</v>
      </c>
    </row>
    <row r="71" spans="1:17" hidden="1">
      <c r="A71" s="7" t="s">
        <v>61</v>
      </c>
    </row>
    <row r="72" spans="1:17" hidden="1">
      <c r="A72" s="7" t="s">
        <v>61</v>
      </c>
    </row>
    <row r="73" spans="1:17" hidden="1">
      <c r="A73" s="7" t="s">
        <v>61</v>
      </c>
    </row>
    <row r="74" spans="1:17" hidden="1">
      <c r="A74" s="7" t="s">
        <v>62</v>
      </c>
    </row>
    <row r="75" spans="1:17" hidden="1">
      <c r="A75" s="7" t="s">
        <v>62</v>
      </c>
    </row>
    <row r="76" spans="1:17" hidden="1">
      <c r="A76" s="7" t="s">
        <v>61</v>
      </c>
    </row>
    <row r="77" spans="1:17" hidden="1">
      <c r="A77" s="7" t="s">
        <v>61</v>
      </c>
    </row>
    <row r="78" spans="1:17" hidden="1">
      <c r="A78" s="7" t="s">
        <v>63</v>
      </c>
    </row>
    <row r="79" spans="1:17">
      <c r="A79" s="7">
        <v>9</v>
      </c>
      <c r="B79" s="33" t="s">
        <v>76</v>
      </c>
      <c r="C79" s="34" t="s">
        <v>77</v>
      </c>
      <c r="D79" s="35"/>
      <c r="E79" s="35"/>
      <c r="F79" s="36" t="s">
        <v>11</v>
      </c>
      <c r="G79" s="37">
        <v>29</v>
      </c>
      <c r="H79" s="38"/>
      <c r="I79" s="39"/>
      <c r="J79" s="40">
        <f>IF(AND(G79= "",H79= ""), 0, ROUND(ROUND(I79, 2) * ROUND(IF(H79="",G79,H79),  0), 2))</f>
        <v/>
      </c>
      <c r="K79" s="7"/>
      <c r="M79" s="41">
        <v>0.2</v>
      </c>
      <c r="Q79" s="7">
        <v>480</v>
      </c>
    </row>
    <row r="80" spans="1:17" hidden="1">
      <c r="A80" s="7" t="s">
        <v>69</v>
      </c>
    </row>
    <row r="81" spans="1:17" hidden="1">
      <c r="A81" s="7" t="s">
        <v>47</v>
      </c>
    </row>
    <row r="82" spans="1:17">
      <c r="A82" s="7">
        <v>9</v>
      </c>
      <c r="B82" s="33" t="s">
        <v>78</v>
      </c>
      <c r="C82" s="34" t="s">
        <v>79</v>
      </c>
      <c r="D82" s="35"/>
      <c r="E82" s="35"/>
      <c r="F82" s="36" t="s">
        <v>11</v>
      </c>
      <c r="G82" s="37">
        <v>8</v>
      </c>
      <c r="H82" s="38"/>
      <c r="I82" s="39"/>
      <c r="J82" s="40">
        <f>IF(AND(G82= "",H82= ""), 0, ROUND(ROUND(I82, 2) * ROUND(IF(H82="",G82,H82),  0), 2))</f>
        <v/>
      </c>
      <c r="K82" s="7"/>
      <c r="M82" s="41">
        <v>0.2</v>
      </c>
      <c r="Q82" s="7">
        <v>480</v>
      </c>
    </row>
    <row r="83" spans="1:17" hidden="1">
      <c r="A83" s="7" t="s">
        <v>69</v>
      </c>
    </row>
    <row r="84" spans="1:17" hidden="1">
      <c r="A84" s="7" t="s">
        <v>47</v>
      </c>
    </row>
    <row r="85" spans="1:17" hidden="1">
      <c r="A85" s="7" t="s">
        <v>73</v>
      </c>
    </row>
    <row r="86" spans="1:17" hidden="1">
      <c r="A86" s="7" t="s">
        <v>48</v>
      </c>
    </row>
    <row r="87" spans="1:17" ht="16.9125" customHeight="1">
      <c r="A87" s="7">
        <v>5</v>
      </c>
      <c r="B87" s="29" t="s">
        <v>80</v>
      </c>
      <c r="C87" s="32" t="s">
        <v>81</v>
      </c>
      <c r="D87" s="32"/>
      <c r="E87" s="32"/>
      <c r="F87" s="32"/>
      <c r="G87" s="32"/>
      <c r="H87" s="32"/>
      <c r="I87" s="32"/>
      <c r="J87" s="32"/>
      <c r="K87" s="7"/>
    </row>
    <row r="88" spans="1:17" ht="16.9125" customHeight="1">
      <c r="A88" s="7">
        <v>6</v>
      </c>
      <c r="B88" s="29" t="s">
        <v>82</v>
      </c>
      <c r="C88" s="55" t="s">
        <v>83</v>
      </c>
      <c r="D88" s="55"/>
      <c r="E88" s="55"/>
      <c r="F88" s="55"/>
      <c r="G88" s="55"/>
      <c r="H88" s="55"/>
      <c r="I88" s="55"/>
      <c r="J88" s="55"/>
      <c r="K88" s="7"/>
    </row>
    <row r="89" spans="1:17" hidden="1">
      <c r="A89" s="7" t="s">
        <v>61</v>
      </c>
    </row>
    <row r="90" spans="1:17" hidden="1">
      <c r="A90" s="7" t="s">
        <v>62</v>
      </c>
    </row>
    <row r="91" spans="1:17" hidden="1">
      <c r="A91" s="7" t="s">
        <v>61</v>
      </c>
    </row>
    <row r="92" spans="1:17" hidden="1">
      <c r="A92" s="7" t="s">
        <v>61</v>
      </c>
    </row>
    <row r="93" spans="1:17" hidden="1">
      <c r="A93" s="7" t="s">
        <v>61</v>
      </c>
    </row>
    <row r="94" spans="1:17" hidden="1">
      <c r="A94" s="7" t="s">
        <v>62</v>
      </c>
    </row>
    <row r="95" spans="1:17" hidden="1">
      <c r="A95" s="7" t="s">
        <v>61</v>
      </c>
    </row>
    <row r="96" spans="1:17" hidden="1">
      <c r="A96" s="7" t="s">
        <v>61</v>
      </c>
    </row>
    <row r="97" spans="1:17" hidden="1">
      <c r="A97" s="7" t="s">
        <v>61</v>
      </c>
    </row>
    <row r="98" spans="1:17" hidden="1">
      <c r="A98" s="7" t="s">
        <v>61</v>
      </c>
    </row>
    <row r="99" spans="1:17" hidden="1">
      <c r="A99" s="7" t="s">
        <v>63</v>
      </c>
    </row>
    <row r="100" spans="1:17">
      <c r="A100" s="7">
        <v>9</v>
      </c>
      <c r="B100" s="33" t="s">
        <v>84</v>
      </c>
      <c r="C100" s="34" t="s">
        <v>85</v>
      </c>
      <c r="D100" s="35"/>
      <c r="E100" s="35"/>
      <c r="F100" s="36" t="s">
        <v>68</v>
      </c>
      <c r="G100" s="57">
        <v>90</v>
      </c>
      <c r="H100" s="58"/>
      <c r="I100" s="39"/>
      <c r="J100" s="40">
        <f>IF(AND(G100= "",H100= ""), 0, ROUND(ROUND(I100, 2) * ROUND(IF(H100="",G100,H100),  2), 2))</f>
        <v/>
      </c>
      <c r="K100" s="7"/>
      <c r="M100" s="41">
        <v>0.2</v>
      </c>
      <c r="Q100" s="7">
        <v>480</v>
      </c>
    </row>
    <row r="101" spans="1:17" hidden="1">
      <c r="A101" s="7" t="s">
        <v>47</v>
      </c>
    </row>
    <row r="102" spans="1:17" hidden="1">
      <c r="A102" s="7" t="s">
        <v>73</v>
      </c>
    </row>
    <row r="103" spans="1:17" hidden="1">
      <c r="A103" s="7" t="s">
        <v>48</v>
      </c>
    </row>
    <row r="104" spans="1:17" ht="16.9125" customHeight="1">
      <c r="A104" s="7">
        <v>5</v>
      </c>
      <c r="B104" s="29" t="s">
        <v>86</v>
      </c>
      <c r="C104" s="32" t="s">
        <v>87</v>
      </c>
      <c r="D104" s="32"/>
      <c r="E104" s="32"/>
      <c r="F104" s="32"/>
      <c r="G104" s="32"/>
      <c r="H104" s="32"/>
      <c r="I104" s="32"/>
      <c r="J104" s="32"/>
      <c r="K104" s="7"/>
    </row>
    <row r="105" spans="1:17" hidden="1">
      <c r="A105" s="7" t="s">
        <v>44</v>
      </c>
    </row>
    <row r="106" spans="1:17" hidden="1">
      <c r="A106" s="7" t="s">
        <v>44</v>
      </c>
    </row>
    <row r="107" spans="1:17" hidden="1">
      <c r="A107" s="7" t="s">
        <v>44</v>
      </c>
    </row>
    <row r="108" spans="1:17" hidden="1">
      <c r="A108" s="7" t="s">
        <v>44</v>
      </c>
    </row>
    <row r="109" spans="1:17" hidden="1">
      <c r="A109" s="7" t="s">
        <v>44</v>
      </c>
    </row>
    <row r="110" spans="1:17" hidden="1">
      <c r="A110" s="7" t="s">
        <v>44</v>
      </c>
    </row>
    <row r="111" spans="1:17" hidden="1">
      <c r="A111" s="7" t="s">
        <v>44</v>
      </c>
    </row>
    <row r="112" spans="1:17" hidden="1">
      <c r="A112" s="7" t="s">
        <v>44</v>
      </c>
    </row>
    <row r="113" spans="1:17" hidden="1">
      <c r="A113" s="7" t="s">
        <v>44</v>
      </c>
    </row>
    <row r="114" spans="1:17" hidden="1">
      <c r="A114" s="7" t="s">
        <v>44</v>
      </c>
    </row>
    <row r="115" spans="1:17" ht="16.9125" customHeight="1">
      <c r="A115" s="7">
        <v>6</v>
      </c>
      <c r="B115" s="29" t="s">
        <v>88</v>
      </c>
      <c r="C115" s="55" t="s">
        <v>89</v>
      </c>
      <c r="D115" s="55"/>
      <c r="E115" s="55"/>
      <c r="F115" s="55"/>
      <c r="G115" s="55"/>
      <c r="H115" s="55"/>
      <c r="I115" s="55"/>
      <c r="J115" s="55"/>
      <c r="K115" s="7"/>
    </row>
    <row r="116" spans="1:17" hidden="1">
      <c r="A116" s="7" t="s">
        <v>63</v>
      </c>
    </row>
    <row r="117" spans="1:17" hidden="1">
      <c r="A117" s="59" t="s">
        <v>90</v>
      </c>
    </row>
    <row r="118" spans="1:17">
      <c r="A118" s="7">
        <v>8</v>
      </c>
      <c r="B118" s="33" t="s">
        <v>91</v>
      </c>
      <c r="C118" s="56" t="s">
        <v>92</v>
      </c>
      <c r="D118" s="56"/>
      <c r="E118" s="56"/>
      <c r="F118" s="35"/>
      <c r="G118" s="35"/>
      <c r="H118" s="35"/>
      <c r="I118" s="35"/>
      <c r="J118" s="35"/>
      <c r="K118" s="7"/>
    </row>
    <row r="119" spans="1:17">
      <c r="A119" s="7">
        <v>9</v>
      </c>
      <c r="B119" s="33" t="s">
        <v>93</v>
      </c>
      <c r="C119" s="34" t="s">
        <v>94</v>
      </c>
      <c r="D119" s="35"/>
      <c r="E119" s="35"/>
      <c r="F119" s="36" t="s">
        <v>10</v>
      </c>
      <c r="G119" s="57">
        <v>1876</v>
      </c>
      <c r="H119" s="58"/>
      <c r="I119" s="39"/>
      <c r="J119" s="40">
        <f>IF(AND(G119= "",H119= ""), 0, ROUND(ROUND(I119, 2) * ROUND(IF(H119="",G119,H119),  2), 2))</f>
        <v/>
      </c>
      <c r="K119" s="7"/>
      <c r="M119" s="41">
        <v>0.2</v>
      </c>
      <c r="Q119" s="7">
        <v>480</v>
      </c>
    </row>
    <row r="120" spans="1:17" hidden="1">
      <c r="A120" s="7" t="s">
        <v>47</v>
      </c>
    </row>
    <row r="121" spans="1:17" hidden="1">
      <c r="A121" s="7" t="s">
        <v>72</v>
      </c>
    </row>
    <row r="122" spans="1:17" hidden="1">
      <c r="A122" s="7" t="s">
        <v>73</v>
      </c>
    </row>
    <row r="123" spans="1:17" hidden="1">
      <c r="A123" s="7" t="s">
        <v>48</v>
      </c>
    </row>
    <row r="124" spans="1:17" ht="16.9125" customHeight="1">
      <c r="A124" s="7">
        <v>5</v>
      </c>
      <c r="B124" s="29" t="s">
        <v>95</v>
      </c>
      <c r="C124" s="32" t="s">
        <v>96</v>
      </c>
      <c r="D124" s="32"/>
      <c r="E124" s="32"/>
      <c r="F124" s="32"/>
      <c r="G124" s="32"/>
      <c r="H124" s="32"/>
      <c r="I124" s="32"/>
      <c r="J124" s="32"/>
      <c r="K124" s="7"/>
    </row>
    <row r="125" spans="1:17" ht="16.9125" customHeight="1">
      <c r="A125" s="7">
        <v>6</v>
      </c>
      <c r="B125" s="29" t="s">
        <v>97</v>
      </c>
      <c r="C125" s="55" t="s">
        <v>98</v>
      </c>
      <c r="D125" s="55"/>
      <c r="E125" s="55"/>
      <c r="F125" s="55"/>
      <c r="G125" s="55"/>
      <c r="H125" s="55"/>
      <c r="I125" s="55"/>
      <c r="J125" s="55"/>
      <c r="K125" s="7"/>
    </row>
    <row r="126" spans="1:17" hidden="1">
      <c r="A126" s="7" t="s">
        <v>61</v>
      </c>
    </row>
    <row r="127" spans="1:17" hidden="1">
      <c r="A127" s="7" t="s">
        <v>63</v>
      </c>
    </row>
    <row r="128" spans="1:17">
      <c r="A128" s="7">
        <v>9</v>
      </c>
      <c r="B128" s="33" t="s">
        <v>99</v>
      </c>
      <c r="C128" s="34" t="s">
        <v>100</v>
      </c>
      <c r="D128" s="35"/>
      <c r="E128" s="35"/>
      <c r="F128" s="36" t="s">
        <v>101</v>
      </c>
      <c r="G128" s="37">
        <v>1</v>
      </c>
      <c r="H128" s="38"/>
      <c r="I128" s="39"/>
      <c r="J128" s="40">
        <f>IF(AND(G128= "",H128= ""), 0, ROUND(ROUND(I128, 2) * ROUND(IF(H128="",G128,H128),  0), 2))</f>
        <v/>
      </c>
      <c r="K128" s="7"/>
      <c r="M128" s="41">
        <v>0.2</v>
      </c>
      <c r="Q128" s="7">
        <v>480</v>
      </c>
    </row>
    <row r="129" spans="1:17" hidden="1">
      <c r="A129" s="7" t="s">
        <v>47</v>
      </c>
    </row>
    <row r="130" spans="1:17" hidden="1">
      <c r="A130" s="7" t="s">
        <v>73</v>
      </c>
    </row>
    <row r="131" spans="1:17" ht="16.9125" customHeight="1">
      <c r="A131" s="7">
        <v>6</v>
      </c>
      <c r="B131" s="29" t="s">
        <v>102</v>
      </c>
      <c r="C131" s="55" t="s">
        <v>103</v>
      </c>
      <c r="D131" s="55"/>
      <c r="E131" s="55"/>
      <c r="F131" s="55"/>
      <c r="G131" s="55"/>
      <c r="H131" s="55"/>
      <c r="I131" s="55"/>
      <c r="J131" s="55"/>
      <c r="K131" s="7"/>
    </row>
    <row r="132" spans="1:17" hidden="1">
      <c r="A132" s="7" t="s">
        <v>61</v>
      </c>
    </row>
    <row r="133" spans="1:17" hidden="1">
      <c r="A133" s="7" t="s">
        <v>63</v>
      </c>
    </row>
    <row r="134" spans="1:17">
      <c r="A134" s="7">
        <v>9</v>
      </c>
      <c r="B134" s="33" t="s">
        <v>104</v>
      </c>
      <c r="C134" s="34" t="s">
        <v>103</v>
      </c>
      <c r="D134" s="35"/>
      <c r="E134" s="35"/>
      <c r="F134" s="36" t="s">
        <v>101</v>
      </c>
      <c r="G134" s="37">
        <v>1</v>
      </c>
      <c r="H134" s="38"/>
      <c r="I134" s="39"/>
      <c r="J134" s="40">
        <f>IF(AND(G134= "",H134= ""), 0, ROUND(ROUND(I134, 2) * ROUND(IF(H134="",G134,H134),  0), 2))</f>
        <v/>
      </c>
      <c r="K134" s="7"/>
      <c r="M134" s="41">
        <v>0.2</v>
      </c>
      <c r="Q134" s="7">
        <v>480</v>
      </c>
    </row>
    <row r="135" spans="1:17" hidden="1">
      <c r="A135" s="7" t="s">
        <v>47</v>
      </c>
    </row>
    <row r="136" spans="1:17">
      <c r="A136" s="7">
        <v>9</v>
      </c>
      <c r="B136" s="33" t="s">
        <v>105</v>
      </c>
      <c r="C136" s="34" t="s">
        <v>106</v>
      </c>
      <c r="D136" s="35"/>
      <c r="E136" s="35"/>
      <c r="F136" s="36" t="s">
        <v>101</v>
      </c>
      <c r="G136" s="37">
        <v>5</v>
      </c>
      <c r="H136" s="38"/>
      <c r="I136" s="39"/>
      <c r="J136" s="40">
        <f>IF(AND(G136= "",H136= ""), 0, ROUND(ROUND(I136, 2) * ROUND(IF(H136="",G136,H136),  0), 2))</f>
        <v/>
      </c>
      <c r="K136" s="7"/>
      <c r="M136" s="41">
        <v>0.2</v>
      </c>
      <c r="Q136" s="7">
        <v>480</v>
      </c>
    </row>
    <row r="137" spans="1:17" hidden="1">
      <c r="A137" s="7" t="s">
        <v>47</v>
      </c>
    </row>
    <row r="138" spans="1:17">
      <c r="A138" s="7">
        <v>9</v>
      </c>
      <c r="B138" s="33" t="s">
        <v>107</v>
      </c>
      <c r="C138" s="34" t="s">
        <v>108</v>
      </c>
      <c r="D138" s="35"/>
      <c r="E138" s="35"/>
      <c r="F138" s="36" t="s">
        <v>101</v>
      </c>
      <c r="G138" s="37">
        <v>10</v>
      </c>
      <c r="H138" s="38"/>
      <c r="I138" s="39"/>
      <c r="J138" s="40">
        <f>IF(AND(G138= "",H138= ""), 0, ROUND(ROUND(I138, 2) * ROUND(IF(H138="",G138,H138),  0), 2))</f>
        <v/>
      </c>
      <c r="K138" s="7"/>
      <c r="M138" s="41">
        <v>0.2</v>
      </c>
      <c r="Q138" s="7">
        <v>480</v>
      </c>
    </row>
    <row r="139" spans="1:17" hidden="1">
      <c r="A139" s="7" t="s">
        <v>47</v>
      </c>
    </row>
    <row r="140" spans="1:17" hidden="1">
      <c r="A140" s="7" t="s">
        <v>73</v>
      </c>
    </row>
    <row r="141" spans="1:17" hidden="1">
      <c r="A141" s="7" t="s">
        <v>48</v>
      </c>
    </row>
    <row r="142" spans="1:17">
      <c r="A142" s="7" t="s">
        <v>49</v>
      </c>
      <c r="B142" s="35"/>
      <c r="C142" s="35"/>
      <c r="D142" s="35"/>
      <c r="E142" s="35"/>
      <c r="F142" s="35"/>
      <c r="G142" s="35"/>
      <c r="H142" s="35"/>
      <c r="I142" s="35"/>
      <c r="J142" s="35"/>
    </row>
    <row r="143" spans="1:17">
      <c r="B143" s="35"/>
      <c r="C143" s="42" t="s">
        <v>54</v>
      </c>
      <c r="D143" s="43"/>
      <c r="E143" s="43"/>
      <c r="F143" s="44"/>
      <c r="G143" s="44"/>
      <c r="H143" s="44"/>
      <c r="I143" s="44"/>
      <c r="J143" s="45"/>
    </row>
    <row r="144" spans="1:17">
      <c r="B144" s="35"/>
      <c r="C144" s="46"/>
      <c r="D144" s="7"/>
      <c r="E144" s="7"/>
      <c r="F144" s="7"/>
      <c r="G144" s="7"/>
      <c r="H144" s="7"/>
      <c r="I144" s="7"/>
      <c r="J144" s="8"/>
    </row>
    <row r="145" spans="1:17">
      <c r="B145" s="35"/>
      <c r="C145" s="47" t="s">
        <v>50</v>
      </c>
      <c r="D145" s="48"/>
      <c r="E145" s="48"/>
      <c r="F145" s="49">
        <f>SUMIF(K25:K142, IF(K24="","",K24), J25:J142)</f>
        <v/>
      </c>
      <c r="G145" s="49"/>
      <c r="H145" s="49"/>
      <c r="I145" s="49"/>
      <c r="J145" s="50"/>
    </row>
    <row r="146" spans="1:17" hidden="1">
      <c r="B146" s="35"/>
      <c r="C146" s="51" t="s">
        <v>51</v>
      </c>
      <c r="D146" s="52"/>
      <c r="E146" s="52"/>
      <c r="F146" s="53">
        <f>ROUND(SUMIF(K25:K142, IF(K24="","",K24), J25:J142) * 0.2, 2)</f>
        <v/>
      </c>
      <c r="G146" s="53"/>
      <c r="H146" s="53"/>
      <c r="I146" s="53"/>
      <c r="J146" s="54"/>
    </row>
    <row r="147" spans="1:17" hidden="1">
      <c r="B147" s="35"/>
      <c r="C147" s="47" t="s">
        <v>52</v>
      </c>
      <c r="D147" s="48"/>
      <c r="E147" s="48"/>
      <c r="F147" s="49">
        <f>SUM(F145:F146)</f>
        <v/>
      </c>
      <c r="G147" s="49"/>
      <c r="H147" s="49"/>
      <c r="I147" s="49"/>
      <c r="J147" s="50"/>
    </row>
    <row r="148" spans="1:17">
      <c r="A148" s="7" t="s">
        <v>38</v>
      </c>
      <c r="B148" s="35"/>
      <c r="C148" s="35"/>
      <c r="D148" s="35"/>
      <c r="E148" s="35"/>
      <c r="F148" s="35"/>
      <c r="G148" s="35"/>
      <c r="H148" s="35"/>
      <c r="I148" s="35"/>
      <c r="J148" s="35"/>
    </row>
    <row r="149" spans="1:17">
      <c r="B149" s="35"/>
      <c r="C149" s="42" t="s">
        <v>39</v>
      </c>
      <c r="D149" s="43"/>
      <c r="E149" s="43"/>
      <c r="F149" s="44"/>
      <c r="G149" s="44"/>
      <c r="H149" s="44"/>
      <c r="I149" s="44"/>
      <c r="J149" s="45"/>
    </row>
    <row r="150" spans="1:17">
      <c r="B150" s="35"/>
      <c r="C150" s="46"/>
      <c r="D150" s="7"/>
      <c r="E150" s="7"/>
      <c r="F150" s="7"/>
      <c r="G150" s="7"/>
      <c r="H150" s="7"/>
      <c r="I150" s="7"/>
      <c r="J150" s="8"/>
    </row>
    <row r="151" spans="1:17">
      <c r="B151" s="35"/>
      <c r="C151" s="51" t="s">
        <v>50</v>
      </c>
      <c r="D151" s="52"/>
      <c r="E151" s="52"/>
      <c r="F151" s="53">
        <f>SUMIF(K12:K148, IF(K11="","",K11), J12:J148)</f>
        <v/>
      </c>
      <c r="G151" s="53"/>
      <c r="H151" s="53"/>
      <c r="I151" s="53"/>
      <c r="J151" s="54"/>
    </row>
    <row r="152" spans="1:17" ht="16.9125" customHeight="1">
      <c r="B152" s="35"/>
      <c r="C152" s="51" t="s">
        <v>51</v>
      </c>
      <c r="D152" s="52"/>
      <c r="E152" s="52"/>
      <c r="F152" s="53">
        <f>ROUND(SUMIF(K12:K148, IF(K11="","",K11), J12:J148) * 0.2, 2)</f>
        <v/>
      </c>
      <c r="G152" s="53"/>
      <c r="H152" s="53"/>
      <c r="I152" s="53"/>
      <c r="J152" s="54"/>
    </row>
    <row r="153" spans="1:17">
      <c r="B153" s="35"/>
      <c r="C153" s="47" t="s">
        <v>52</v>
      </c>
      <c r="D153" s="48"/>
      <c r="E153" s="48"/>
      <c r="F153" s="49">
        <f>SUM(F151:F152)</f>
        <v/>
      </c>
      <c r="G153" s="49"/>
      <c r="H153" s="49"/>
      <c r="I153" s="49"/>
      <c r="J153" s="50"/>
    </row>
    <row r="154" spans="1:17" ht="18.6038" customHeight="1">
      <c r="A154" s="7">
        <v>3</v>
      </c>
      <c r="B154" s="29">
        <v>5</v>
      </c>
      <c r="C154" s="30" t="s">
        <v>109</v>
      </c>
      <c r="D154" s="30"/>
      <c r="E154" s="30"/>
      <c r="F154" s="30"/>
      <c r="G154" s="30"/>
      <c r="H154" s="30"/>
      <c r="I154" s="30"/>
      <c r="J154" s="30"/>
      <c r="K154" s="7"/>
    </row>
    <row r="155" spans="1:17">
      <c r="A155" s="7">
        <v>4</v>
      </c>
      <c r="B155" s="29" t="s">
        <v>110</v>
      </c>
      <c r="C155" s="31" t="s">
        <v>111</v>
      </c>
      <c r="D155" s="31"/>
      <c r="E155" s="31"/>
      <c r="F155" s="31"/>
      <c r="G155" s="31"/>
      <c r="H155" s="31"/>
      <c r="I155" s="31"/>
      <c r="J155" s="31"/>
      <c r="K155" s="7"/>
    </row>
    <row r="156" spans="1:17" ht="33.825" customHeight="1">
      <c r="A156" s="7">
        <v>5</v>
      </c>
      <c r="B156" s="29" t="s">
        <v>112</v>
      </c>
      <c r="C156" s="32" t="s">
        <v>113</v>
      </c>
      <c r="D156" s="32"/>
      <c r="E156" s="32"/>
      <c r="F156" s="32"/>
      <c r="G156" s="32"/>
      <c r="H156" s="32"/>
      <c r="I156" s="32"/>
      <c r="J156" s="32"/>
      <c r="K156" s="7" t="s">
        <v>114</v>
      </c>
    </row>
    <row r="157" spans="1:17" ht="16.9125" customHeight="1">
      <c r="A157" s="7">
        <v>6</v>
      </c>
      <c r="B157" s="29" t="s">
        <v>115</v>
      </c>
      <c r="C157" s="55" t="s">
        <v>116</v>
      </c>
      <c r="D157" s="55"/>
      <c r="E157" s="55"/>
      <c r="F157" s="55"/>
      <c r="G157" s="55"/>
      <c r="H157" s="55"/>
      <c r="I157" s="55"/>
      <c r="J157" s="55"/>
      <c r="K157" s="7" t="s">
        <v>114</v>
      </c>
    </row>
    <row r="158" spans="1:17" hidden="1">
      <c r="A158" s="7" t="s">
        <v>61</v>
      </c>
    </row>
    <row r="159" spans="1:17" hidden="1">
      <c r="A159" s="7" t="s">
        <v>63</v>
      </c>
    </row>
    <row r="160" spans="1:17">
      <c r="A160" s="7">
        <v>9</v>
      </c>
      <c r="B160" s="33" t="s">
        <v>117</v>
      </c>
      <c r="C160" s="34" t="s">
        <v>116</v>
      </c>
      <c r="D160" s="35"/>
      <c r="E160" s="35"/>
      <c r="F160" s="36" t="s">
        <v>10</v>
      </c>
      <c r="G160" s="57">
        <v>1876</v>
      </c>
      <c r="H160" s="58"/>
      <c r="I160" s="39"/>
      <c r="J160" s="40">
        <f>IF(AND(G160= "",H160= ""), 0, ROUND(ROUND(I160, 2) * ROUND(IF(H160="",G160,H160),  2), 2))</f>
        <v/>
      </c>
      <c r="K160" s="7" t="s">
        <v>114</v>
      </c>
      <c r="L160" s="7">
        <v>360</v>
      </c>
      <c r="M160" s="41">
        <v>0.2</v>
      </c>
      <c r="Q160" s="7">
        <v>480</v>
      </c>
    </row>
    <row r="161" spans="1:17" hidden="1">
      <c r="A161" s="7" t="s">
        <v>47</v>
      </c>
    </row>
    <row r="162" spans="1:17" hidden="1">
      <c r="A162" s="7" t="s">
        <v>73</v>
      </c>
    </row>
    <row r="163" spans="1:17" ht="16.9125" customHeight="1">
      <c r="A163" s="7">
        <v>6</v>
      </c>
      <c r="B163" s="29" t="s">
        <v>118</v>
      </c>
      <c r="C163" s="55" t="s">
        <v>119</v>
      </c>
      <c r="D163" s="55"/>
      <c r="E163" s="55"/>
      <c r="F163" s="55"/>
      <c r="G163" s="55"/>
      <c r="H163" s="55"/>
      <c r="I163" s="55"/>
      <c r="J163" s="55"/>
      <c r="K163" s="7" t="s">
        <v>114</v>
      </c>
    </row>
    <row r="164" spans="1:17" hidden="1">
      <c r="A164" s="7" t="s">
        <v>61</v>
      </c>
    </row>
    <row r="165" spans="1:17" hidden="1">
      <c r="A165" s="7" t="s">
        <v>62</v>
      </c>
    </row>
    <row r="166" spans="1:17" hidden="1">
      <c r="A166" s="7" t="s">
        <v>61</v>
      </c>
    </row>
    <row r="167" spans="1:17" hidden="1">
      <c r="A167" s="7" t="s">
        <v>61</v>
      </c>
    </row>
    <row r="168" spans="1:17" hidden="1">
      <c r="A168" s="7" t="s">
        <v>61</v>
      </c>
    </row>
    <row r="169" spans="1:17" hidden="1">
      <c r="A169" s="7" t="s">
        <v>61</v>
      </c>
    </row>
    <row r="170" spans="1:17" hidden="1">
      <c r="A170" s="7" t="s">
        <v>61</v>
      </c>
    </row>
    <row r="171" spans="1:17" hidden="1">
      <c r="A171" s="7" t="s">
        <v>61</v>
      </c>
    </row>
    <row r="172" spans="1:17" hidden="1">
      <c r="A172" s="7" t="s">
        <v>63</v>
      </c>
    </row>
    <row r="173" spans="1:17">
      <c r="A173" s="7">
        <v>9</v>
      </c>
      <c r="B173" s="33" t="s">
        <v>120</v>
      </c>
      <c r="C173" s="34" t="s">
        <v>121</v>
      </c>
      <c r="D173" s="35"/>
      <c r="E173" s="35"/>
      <c r="F173" s="36" t="s">
        <v>10</v>
      </c>
      <c r="G173" s="57">
        <v>1876</v>
      </c>
      <c r="H173" s="58"/>
      <c r="I173" s="39"/>
      <c r="J173" s="40">
        <f>IF(AND(G173= "",H173= ""), 0, ROUND(ROUND(I173, 2) * ROUND(IF(H173="",G173,H173),  2), 2))</f>
        <v/>
      </c>
      <c r="K173" s="7" t="s">
        <v>114</v>
      </c>
      <c r="L173" s="7">
        <v>360</v>
      </c>
      <c r="M173" s="41">
        <v>0.2</v>
      </c>
      <c r="Q173" s="7">
        <v>480</v>
      </c>
    </row>
    <row r="174" spans="1:17" hidden="1">
      <c r="A174" s="7" t="s">
        <v>47</v>
      </c>
    </row>
    <row r="175" spans="1:17" hidden="1">
      <c r="A175" s="7" t="s">
        <v>73</v>
      </c>
    </row>
    <row r="176" spans="1:17" hidden="1">
      <c r="A176" s="7" t="s">
        <v>48</v>
      </c>
    </row>
    <row r="177" spans="1:10">
      <c r="A177" s="7" t="s">
        <v>49</v>
      </c>
      <c r="B177" s="35"/>
      <c r="C177" s="35"/>
      <c r="D177" s="35"/>
      <c r="E177" s="35"/>
      <c r="F177" s="35"/>
      <c r="G177" s="35"/>
      <c r="H177" s="35"/>
      <c r="I177" s="35"/>
      <c r="J177" s="35"/>
    </row>
    <row r="178" spans="1:10">
      <c r="B178" s="35"/>
      <c r="C178" s="42" t="s">
        <v>111</v>
      </c>
      <c r="D178" s="43"/>
      <c r="E178" s="43"/>
      <c r="F178" s="44"/>
      <c r="G178" s="44"/>
      <c r="H178" s="44"/>
      <c r="I178" s="44"/>
      <c r="J178" s="45"/>
    </row>
    <row r="179" spans="1:10">
      <c r="B179" s="35"/>
      <c r="C179" s="46"/>
      <c r="D179" s="7"/>
      <c r="E179" s="7"/>
      <c r="F179" s="7"/>
      <c r="G179" s="7"/>
      <c r="H179" s="7"/>
      <c r="I179" s="7"/>
      <c r="J179" s="8"/>
    </row>
    <row r="180" spans="1:10">
      <c r="B180" s="35"/>
      <c r="C180" s="47" t="s">
        <v>50</v>
      </c>
      <c r="D180" s="48"/>
      <c r="E180" s="48"/>
      <c r="F180" s="49">
        <f>SUMIF(K156:K177, IF(K155="","",K155), J156:J177)</f>
        <v/>
      </c>
      <c r="G180" s="49"/>
      <c r="H180" s="49"/>
      <c r="I180" s="49"/>
      <c r="J180" s="50"/>
    </row>
    <row r="181" spans="1:10" hidden="1">
      <c r="B181" s="35"/>
      <c r="C181" s="51" t="s">
        <v>51</v>
      </c>
      <c r="D181" s="52"/>
      <c r="E181" s="52"/>
      <c r="F181" s="53">
        <f>ROUND(SUMIF(K156:K177, IF(K155="","",K155), J156:J177) * 0.2, 2)</f>
        <v/>
      </c>
      <c r="G181" s="53"/>
      <c r="H181" s="53"/>
      <c r="I181" s="53"/>
      <c r="J181" s="54"/>
    </row>
    <row r="182" spans="1:10" hidden="1">
      <c r="B182" s="35"/>
      <c r="C182" s="47" t="s">
        <v>52</v>
      </c>
      <c r="D182" s="48"/>
      <c r="E182" s="48"/>
      <c r="F182" s="49">
        <f>SUM(F180:F181)</f>
        <v/>
      </c>
      <c r="G182" s="49"/>
      <c r="H182" s="49"/>
      <c r="I182" s="49"/>
      <c r="J182" s="50"/>
    </row>
    <row r="183" spans="1:10">
      <c r="A183" s="7" t="s">
        <v>38</v>
      </c>
      <c r="B183" s="35"/>
      <c r="C183" s="35"/>
      <c r="D183" s="35"/>
      <c r="E183" s="35"/>
      <c r="F183" s="35"/>
      <c r="G183" s="35"/>
      <c r="H183" s="35"/>
      <c r="I183" s="35"/>
      <c r="J183" s="35"/>
    </row>
    <row r="184" spans="1:10">
      <c r="B184" s="35"/>
      <c r="C184" s="42" t="s">
        <v>109</v>
      </c>
      <c r="D184" s="43"/>
      <c r="E184" s="43"/>
      <c r="F184" s="44"/>
      <c r="G184" s="44"/>
      <c r="H184" s="44"/>
      <c r="I184" s="44"/>
      <c r="J184" s="45"/>
    </row>
    <row r="185" spans="1:10">
      <c r="B185" s="35"/>
      <c r="C185" s="46"/>
      <c r="D185" s="7"/>
      <c r="E185" s="7"/>
      <c r="F185" s="7"/>
      <c r="G185" s="7"/>
      <c r="H185" s="7"/>
      <c r="I185" s="7"/>
      <c r="J185" s="8"/>
    </row>
    <row r="186" spans="1:10">
      <c r="B186" s="35"/>
      <c r="C186" s="51" t="s">
        <v>50</v>
      </c>
      <c r="D186" s="52"/>
      <c r="E186" s="52"/>
      <c r="F186" s="53">
        <f>SUMIF(K155:K183, IF(K154="","",K154), J155:J183)</f>
        <v/>
      </c>
      <c r="G186" s="53"/>
      <c r="H186" s="53"/>
      <c r="I186" s="53"/>
      <c r="J186" s="54"/>
    </row>
    <row r="187" spans="1:10" ht="16.9125" customHeight="1">
      <c r="B187" s="35"/>
      <c r="C187" s="51" t="s">
        <v>51</v>
      </c>
      <c r="D187" s="52"/>
      <c r="E187" s="52"/>
      <c r="F187" s="53">
        <f>ROUND(SUMIF(K155:K183, IF(K154="","",K154), J155:J183) * 0.2, 2)</f>
        <v/>
      </c>
      <c r="G187" s="53"/>
      <c r="H187" s="53"/>
      <c r="I187" s="53"/>
      <c r="J187" s="54"/>
    </row>
    <row r="188" spans="1:10">
      <c r="B188" s="35"/>
      <c r="C188" s="47" t="s">
        <v>52</v>
      </c>
      <c r="D188" s="48"/>
      <c r="E188" s="48"/>
      <c r="F188" s="49">
        <f>SUM(F186:F187)</f>
        <v/>
      </c>
      <c r="G188" s="49"/>
      <c r="H188" s="49"/>
      <c r="I188" s="49"/>
      <c r="J188" s="50"/>
    </row>
    <row r="189" spans="1:10" ht="37.2075" customHeight="1">
      <c r="B189" s="3"/>
      <c r="C189" s="60" t="s">
        <v>122</v>
      </c>
      <c r="D189" s="60"/>
      <c r="E189" s="60"/>
      <c r="F189" s="60"/>
      <c r="G189" s="60"/>
      <c r="H189" s="60"/>
      <c r="I189" s="60"/>
      <c r="J189" s="60"/>
    </row>
    <row r="191" spans="1:10">
      <c r="C191" s="61" t="s">
        <v>123</v>
      </c>
      <c r="D191" s="61"/>
      <c r="E191" s="61"/>
      <c r="F191" s="61"/>
      <c r="G191" s="61"/>
      <c r="H191" s="61"/>
      <c r="I191" s="61"/>
      <c r="J191" s="61"/>
    </row>
    <row r="192" spans="1:10" ht="16.9125" customHeight="1">
      <c r="C192" s="62" t="s">
        <v>124</v>
      </c>
      <c r="D192" s="63"/>
      <c r="E192" s="63"/>
      <c r="F192" s="64">
        <f>SUMIF(K15:K138, "", J15:J138)</f>
        <v/>
      </c>
      <c r="G192" s="64"/>
      <c r="H192" s="64"/>
      <c r="I192" s="64"/>
      <c r="J192" s="64"/>
    </row>
    <row r="193" spans="1:12" ht="16.375" customHeight="1">
      <c r="C193" s="65" t="s">
        <v>125</v>
      </c>
      <c r="D193" s="66"/>
      <c r="E193" s="66"/>
      <c r="F193" s="67">
        <f>SUMIF(K15:K15, "", J15:J15)</f>
        <v/>
      </c>
      <c r="G193" s="68"/>
      <c r="H193" s="68"/>
      <c r="I193" s="68"/>
      <c r="J193" s="68"/>
    </row>
    <row r="194" spans="1:12">
      <c r="C194" s="65" t="s">
        <v>126</v>
      </c>
      <c r="D194" s="66"/>
      <c r="E194" s="66"/>
      <c r="F194" s="67">
        <f>SUMIF(K58:K138, "", J58:J138)</f>
        <v/>
      </c>
      <c r="G194" s="68"/>
      <c r="H194" s="68"/>
      <c r="I194" s="68"/>
      <c r="J194" s="68"/>
    </row>
    <row r="195" spans="1:12" ht="16.9125" customHeight="1">
      <c r="C195" s="62" t="s">
        <v>127</v>
      </c>
      <c r="D195" s="63"/>
      <c r="E195" s="63"/>
      <c r="F195" s="64">
        <f>SUMIF(K160:K173, "", J160:J173)</f>
        <v/>
      </c>
      <c r="G195" s="64"/>
      <c r="H195" s="64"/>
      <c r="I195" s="64"/>
      <c r="J195" s="64"/>
    </row>
    <row r="196" spans="1:12">
      <c r="C196" s="65" t="s">
        <v>128</v>
      </c>
      <c r="D196" s="66"/>
      <c r="E196" s="66"/>
      <c r="F196" s="67">
        <f>SUMIF(K160:K173, "", J160:J173)</f>
        <v/>
      </c>
      <c r="G196" s="68"/>
      <c r="H196" s="68"/>
      <c r="I196" s="68"/>
      <c r="J196" s="68"/>
    </row>
    <row r="197" spans="1:12">
      <c r="C197" s="69" t="s">
        <v>129</v>
      </c>
      <c r="D197" s="70"/>
      <c r="E197" s="70"/>
      <c r="F197" s="71"/>
      <c r="G197" s="71"/>
      <c r="H197" s="71"/>
      <c r="I197" s="71"/>
      <c r="J197" s="72"/>
    </row>
    <row r="198" spans="1:12">
      <c r="C198" s="73"/>
      <c r="D198" s="3"/>
      <c r="E198" s="3"/>
      <c r="F198" s="3"/>
      <c r="G198" s="3"/>
      <c r="H198" s="3"/>
      <c r="I198" s="3"/>
      <c r="J198" s="74"/>
    </row>
    <row r="199" spans="1:12">
      <c r="A199" s="59"/>
      <c r="C199" s="75" t="s">
        <v>50</v>
      </c>
      <c r="D199" s="7"/>
      <c r="E199" s="7"/>
      <c r="F199" s="76">
        <f>SUMIF(K5:K189, IF(K4="","",K4), J5:J189)</f>
        <v/>
      </c>
      <c r="G199" s="77"/>
      <c r="H199" s="77"/>
      <c r="I199" s="77"/>
      <c r="J199" s="78"/>
    </row>
    <row r="200" spans="1:12">
      <c r="A200" s="59"/>
      <c r="C200" s="75" t="s">
        <v>51</v>
      </c>
      <c r="D200" s="7"/>
      <c r="E200" s="7"/>
      <c r="F200" s="76">
        <f>ROUND(SUMIF(K5:K189, IF(K4="","",K4), J5:J189) * 0.2, 2)</f>
        <v/>
      </c>
      <c r="G200" s="77"/>
      <c r="H200" s="77"/>
      <c r="I200" s="77"/>
      <c r="J200" s="78"/>
    </row>
    <row r="201" spans="1:12">
      <c r="C201" s="79" t="s">
        <v>52</v>
      </c>
      <c r="D201" s="80"/>
      <c r="E201" s="80"/>
      <c r="F201" s="81">
        <f>SUM(F199:F200)</f>
        <v/>
      </c>
      <c r="G201" s="82"/>
      <c r="H201" s="82"/>
      <c r="I201" s="82"/>
      <c r="J201" s="83"/>
    </row>
    <row r="202" spans="1:12">
      <c r="C202" s="84"/>
    </row>
    <row r="203" spans="1:12">
      <c r="C203" s="85" t="s">
        <v>130</v>
      </c>
    </row>
    <row r="204" spans="1:12">
      <c r="C204" s="80">
        <f>IF('Paramètres'!AA2&lt;&gt;"",'Paramètres'!AA2,"")</f>
        <v/>
      </c>
      <c r="D204" s="80"/>
      <c r="E204" s="80"/>
      <c r="F204" s="80"/>
      <c r="G204" s="80"/>
      <c r="H204" s="80"/>
      <c r="I204" s="80"/>
      <c r="J204" s="80"/>
    </row>
    <row r="205" spans="1:12">
      <c r="C205" s="80"/>
      <c r="D205" s="80"/>
      <c r="E205" s="80"/>
      <c r="F205" s="80"/>
      <c r="G205" s="80"/>
      <c r="H205" s="80"/>
      <c r="I205" s="80"/>
      <c r="J205" s="80"/>
    </row>
    <row r="207" spans="1:12">
      <c r="C207" s="61" t="s">
        <v>131</v>
      </c>
      <c r="D207" s="61"/>
      <c r="E207" s="61"/>
      <c r="F207" s="61"/>
      <c r="G207" s="61"/>
      <c r="H207" s="61"/>
      <c r="I207" s="61"/>
      <c r="J207" s="61"/>
    </row>
    <row r="208" spans="1:12">
      <c r="C208" s="52" t="s">
        <v>132</v>
      </c>
      <c r="D208" s="52"/>
      <c r="E208" s="52"/>
      <c r="L208" s="7">
        <v>3</v>
      </c>
    </row>
    <row r="209" spans="1:13">
      <c r="C209" s="86" t="s">
        <v>133</v>
      </c>
      <c r="D209" s="86"/>
      <c r="E209" s="86"/>
      <c r="F209" s="87">
        <f>SUMIF(L5:L189,L209, J5:J189)</f>
        <v/>
      </c>
      <c r="G209" s="87"/>
      <c r="H209" s="87"/>
      <c r="I209" s="87"/>
      <c r="J209" s="87"/>
      <c r="K209" s="7">
        <v>3</v>
      </c>
      <c r="L209" s="7">
        <v>360</v>
      </c>
    </row>
    <row r="210" spans="1:13" hidden="1">
      <c r="A210" s="7">
        <v>0.2</v>
      </c>
      <c r="C210" s="88">
        <f> "	- dont T.V.A. à 20% sur " &amp;ROUND((SUMPRODUCT((L5:L189=L209)*1, J5:J189,(M5:M189=A210)*1)), 2)&amp; "€ :"</f>
        <v/>
      </c>
      <c r="D210" s="88"/>
      <c r="E210" s="88"/>
      <c r="F210" s="89"/>
      <c r="G210" s="89"/>
      <c r="H210" s="89"/>
      <c r="I210" s="89"/>
      <c r="J210" s="89"/>
      <c r="K210" s="7">
        <v>3</v>
      </c>
      <c r="M210" s="7">
        <f>ROUND((SUMPRODUCT((L5:L189=L209)*1, J5:J189,(M5:M189=A210)*1))*A210, 2)</f>
        <v/>
      </c>
    </row>
    <row r="211" spans="1:13">
      <c r="C211" s="86" t="s">
        <v>134</v>
      </c>
      <c r="D211" s="86"/>
      <c r="E211" s="86"/>
      <c r="F211" s="86"/>
      <c r="G211" s="86"/>
      <c r="H211" s="86"/>
      <c r="I211" s="86"/>
      <c r="J211" s="86"/>
    </row>
    <row r="212" spans="1:13">
      <c r="C212" s="90" t="s">
        <v>135</v>
      </c>
      <c r="D212" s="90"/>
      <c r="E212" s="90"/>
      <c r="F212" s="87">
        <f>SUM(F209:F210)</f>
        <v/>
      </c>
      <c r="G212" s="87"/>
      <c r="H212" s="87"/>
      <c r="I212" s="87"/>
      <c r="J212" s="87"/>
    </row>
    <row r="213" spans="1:13">
      <c r="C213" s="90" t="s">
        <v>136</v>
      </c>
      <c r="D213" s="90"/>
      <c r="E213" s="90"/>
      <c r="F213" s="87">
        <f>SUM(M209:M210)</f>
        <v/>
      </c>
      <c r="G213" s="87"/>
      <c r="H213" s="87"/>
      <c r="I213" s="87"/>
      <c r="J213" s="87"/>
    </row>
    <row r="214" spans="1:13">
      <c r="C214" s="90" t="s">
        <v>137</v>
      </c>
      <c r="D214" s="90"/>
      <c r="E214" s="90"/>
      <c r="F214" s="87">
        <f>SUM(F213:F212)</f>
        <v/>
      </c>
      <c r="G214" s="87"/>
      <c r="H214" s="87"/>
      <c r="I214" s="87"/>
      <c r="J214" s="87"/>
    </row>
    <row r="216" spans="1:13" hidden="1">
      <c r="C216" s="43" t="s">
        <v>138</v>
      </c>
      <c r="D216" s="43"/>
      <c r="E216" s="43"/>
      <c r="F216" s="43"/>
      <c r="G216" s="43"/>
      <c r="H216" s="43"/>
      <c r="I216" s="43"/>
      <c r="J216" s="43"/>
    </row>
    <row r="217" spans="1:13" hidden="1">
      <c r="C217" s="52" t="s">
        <v>139</v>
      </c>
      <c r="D217" s="52"/>
      <c r="E217" s="52"/>
      <c r="F217" s="76">
        <f>SUMIF(K5:K189, IF(K4="","",K4), J5:J189)</f>
        <v/>
      </c>
      <c r="G217" s="76"/>
      <c r="H217" s="76"/>
      <c r="I217" s="76"/>
      <c r="J217" s="76"/>
    </row>
    <row r="218" spans="1:13" hidden="1">
      <c r="A218" s="59"/>
      <c r="C218" s="52" t="s">
        <v>140</v>
      </c>
      <c r="F218" s="76">
        <f>ROUND(SUMIF(K5:K189, IF(K4="","",K4), J5:J189) * 0.2, 2)</f>
        <v/>
      </c>
      <c r="G218" s="77"/>
      <c r="H218" s="77"/>
      <c r="I218" s="77"/>
      <c r="J218" s="77"/>
    </row>
    <row r="219" spans="1:13" hidden="1">
      <c r="C219" s="52" t="s">
        <v>141</v>
      </c>
      <c r="F219" s="76">
        <f>SUM(F217:F218)</f>
        <v/>
      </c>
      <c r="G219" s="77"/>
      <c r="H219" s="77"/>
      <c r="I219" s="77"/>
      <c r="J219" s="77"/>
    </row>
    <row r="220" spans="1:13">
      <c r="C220" s="43" t="s">
        <v>142</v>
      </c>
      <c r="D220" s="43"/>
      <c r="E220" s="43"/>
      <c r="F220" s="43"/>
      <c r="G220" s="43"/>
      <c r="H220" s="43"/>
      <c r="I220" s="43"/>
      <c r="J220" s="43"/>
      <c r="K220" s="7">
        <v>3</v>
      </c>
    </row>
    <row r="221" spans="1:13">
      <c r="C221" s="52" t="s">
        <v>139</v>
      </c>
      <c r="D221" s="52"/>
      <c r="E221" s="52"/>
      <c r="F221" s="76">
        <f>SUM(SUMIF(K208:K214,K220, F208:F214),F217)</f>
        <v/>
      </c>
      <c r="G221" s="76"/>
      <c r="H221" s="76"/>
      <c r="I221" s="76"/>
      <c r="J221" s="76"/>
    </row>
    <row r="222" spans="1:13">
      <c r="C222" s="52" t="s">
        <v>140</v>
      </c>
      <c r="D222" s="52"/>
      <c r="E222" s="52"/>
      <c r="F222" s="76">
        <f>SUM(SUMIF(K208:K214,K220, M208:M214),F218)</f>
        <v/>
      </c>
      <c r="G222" s="76"/>
      <c r="H222" s="76"/>
      <c r="I222" s="76"/>
      <c r="J222" s="76"/>
    </row>
    <row r="223" spans="1:13">
      <c r="C223" s="52" t="s">
        <v>141</v>
      </c>
      <c r="D223" s="52"/>
      <c r="E223" s="52"/>
      <c r="F223" s="76">
        <f>SUM(F222:F221)</f>
        <v/>
      </c>
      <c r="G223" s="76"/>
      <c r="H223" s="76"/>
      <c r="I223" s="76"/>
      <c r="J223" s="76"/>
    </row>
    <row r="225" spans="3:11">
      <c r="C225" s="43" t="s">
        <v>143</v>
      </c>
      <c r="D225" s="43"/>
      <c r="E225" s="43"/>
      <c r="F225" s="43"/>
      <c r="G225" s="43"/>
      <c r="H225" s="43"/>
      <c r="I225" s="43"/>
      <c r="J225" s="43"/>
      <c r="K225" s="7" t="s">
        <v>114</v>
      </c>
    </row>
    <row r="226" spans="3:11">
      <c r="C226" s="52" t="s">
        <v>139</v>
      </c>
      <c r="D226" s="52"/>
      <c r="E226" s="52"/>
      <c r="F226" s="76">
        <f>SUMIF(K5:K189,K225, J5:J189)</f>
        <v/>
      </c>
      <c r="G226" s="76"/>
      <c r="H226" s="76"/>
      <c r="I226" s="76"/>
      <c r="J226" s="76"/>
    </row>
    <row r="227" spans="3:11">
      <c r="C227" s="52" t="s">
        <v>140</v>
      </c>
      <c r="D227" s="52"/>
      <c r="E227" s="52"/>
      <c r="F227" s="76">
        <f>SUM(M208:M215)</f>
        <v/>
      </c>
      <c r="G227" s="76"/>
      <c r="H227" s="76"/>
      <c r="I227" s="76"/>
      <c r="J227" s="76"/>
    </row>
    <row r="228" spans="3:11">
      <c r="C228" s="52" t="s">
        <v>141</v>
      </c>
      <c r="D228" s="52"/>
      <c r="E228" s="52"/>
      <c r="F228" s="76">
        <f>SUM(F227:F226)</f>
        <v/>
      </c>
      <c r="G228" s="76"/>
      <c r="H228" s="76"/>
      <c r="I228" s="76"/>
      <c r="J228" s="76"/>
    </row>
    <row r="230" spans="3:11">
      <c r="C230" s="43" t="s">
        <v>144</v>
      </c>
      <c r="D230" s="43"/>
      <c r="E230" s="43"/>
      <c r="F230" s="43"/>
      <c r="G230" s="43"/>
      <c r="H230" s="43"/>
      <c r="I230" s="43"/>
      <c r="J230" s="43"/>
      <c r="K230" s="7" t="s">
        <v>114</v>
      </c>
    </row>
    <row r="231" spans="3:11">
      <c r="C231" s="52" t="s">
        <v>139</v>
      </c>
      <c r="D231" s="52"/>
      <c r="E231" s="52"/>
      <c r="F231" s="76">
        <f>F226+F217</f>
        <v/>
      </c>
      <c r="G231" s="76"/>
      <c r="H231" s="76"/>
      <c r="I231" s="76"/>
      <c r="J231" s="76"/>
    </row>
    <row r="232" spans="3:11">
      <c r="C232" s="52" t="s">
        <v>140</v>
      </c>
      <c r="D232" s="52"/>
      <c r="E232" s="52"/>
      <c r="F232" s="76">
        <f>F227+F218</f>
        <v/>
      </c>
      <c r="G232" s="76"/>
      <c r="H232" s="76"/>
      <c r="I232" s="76"/>
      <c r="J232" s="76"/>
    </row>
    <row r="233" spans="3:11">
      <c r="C233" s="52" t="s">
        <v>141</v>
      </c>
      <c r="D233" s="52"/>
      <c r="E233" s="52"/>
      <c r="F233" s="76">
        <f>SUM(F232:F231)</f>
        <v/>
      </c>
      <c r="G233" s="76"/>
      <c r="H233" s="76"/>
      <c r="I233" s="76"/>
      <c r="J233" s="76"/>
    </row>
    <row r="235" spans="3:11" ht="56.7" customHeight="1">
      <c r="F235" s="86" t="s">
        <v>145</v>
      </c>
      <c r="G235" s="86"/>
      <c r="H235" s="86"/>
      <c r="I235" s="86"/>
      <c r="J235" s="86"/>
    </row>
    <row r="237" spans="3:11" ht="85.05" customHeight="1">
      <c r="C237" s="91" t="s">
        <v>146</v>
      </c>
      <c r="D237" s="91"/>
      <c r="F237" s="91" t="s">
        <v>147</v>
      </c>
      <c r="G237" s="91"/>
      <c r="H237" s="91"/>
      <c r="I237" s="91"/>
      <c r="J237" s="91"/>
    </row>
    <row r="238" spans="3:11">
      <c r="C238" s="92" t="s">
        <v>148</v>
      </c>
      <c r="D238" s="92"/>
      <c r="E238" s="92"/>
      <c r="F238" s="92"/>
      <c r="G238" s="92"/>
      <c r="H238" s="92"/>
      <c r="I238" s="92"/>
      <c r="J238" s="92"/>
    </row>
  </sheetData>
  <sheetProtection password="E95E" sheet="1" objects="1" selectLockedCells="1"/>
  <mergeCells count="160">
    <mergeCell ref="C3:E3"/>
    <mergeCell ref="C4:E4"/>
    <mergeCell ref="C11:E11"/>
    <mergeCell ref="C12:E12"/>
    <mergeCell ref="C13:E13"/>
    <mergeCell ref="C15:E15"/>
    <mergeCell ref="C18:E18"/>
    <mergeCell ref="F19:J19"/>
    <mergeCell ref="C19:E19"/>
    <mergeCell ref="F20:J20"/>
    <mergeCell ref="C20:E20"/>
    <mergeCell ref="F21:J21"/>
    <mergeCell ref="C21:E21"/>
    <mergeCell ref="F22:J22"/>
    <mergeCell ref="C22:E22"/>
    <mergeCell ref="F23:J23"/>
    <mergeCell ref="C23:E23"/>
    <mergeCell ref="C24:E24"/>
    <mergeCell ref="C25:E25"/>
    <mergeCell ref="C41:E41"/>
    <mergeCell ref="C42:E42"/>
    <mergeCell ref="C57:E57"/>
    <mergeCell ref="C58:E58"/>
    <mergeCell ref="C61:E61"/>
    <mergeCell ref="C66:E66"/>
    <mergeCell ref="C79:E79"/>
    <mergeCell ref="C82:E82"/>
    <mergeCell ref="C87:E87"/>
    <mergeCell ref="C88:E88"/>
    <mergeCell ref="C100:E100"/>
    <mergeCell ref="C104:E104"/>
    <mergeCell ref="C115:E115"/>
    <mergeCell ref="C118:E118"/>
    <mergeCell ref="C119:E119"/>
    <mergeCell ref="C124:E124"/>
    <mergeCell ref="C125:E125"/>
    <mergeCell ref="C128:E128"/>
    <mergeCell ref="C131:E131"/>
    <mergeCell ref="C134:E134"/>
    <mergeCell ref="C136:E136"/>
    <mergeCell ref="C138:E138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F147:J147"/>
    <mergeCell ref="C147:E147"/>
    <mergeCell ref="C148:E148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F153:J153"/>
    <mergeCell ref="C153:E153"/>
    <mergeCell ref="C154:E154"/>
    <mergeCell ref="C155:E155"/>
    <mergeCell ref="C156:E156"/>
    <mergeCell ref="C157:E157"/>
    <mergeCell ref="C160:E160"/>
    <mergeCell ref="C163:E163"/>
    <mergeCell ref="C173:E173"/>
    <mergeCell ref="C177:E177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F182:J182"/>
    <mergeCell ref="C182:E182"/>
    <mergeCell ref="C183:E183"/>
    <mergeCell ref="F184:J184"/>
    <mergeCell ref="C184:E184"/>
    <mergeCell ref="F185:J185"/>
    <mergeCell ref="C185:E185"/>
    <mergeCell ref="F186:J186"/>
    <mergeCell ref="C186:E186"/>
    <mergeCell ref="F187:J187"/>
    <mergeCell ref="C187:E187"/>
    <mergeCell ref="F188:J188"/>
    <mergeCell ref="C188:E188"/>
    <mergeCell ref="C189:J189"/>
    <mergeCell ref="C191:J191"/>
    <mergeCell ref="F192:J192"/>
    <mergeCell ref="C192:E192"/>
    <mergeCell ref="F193:J193"/>
    <mergeCell ref="C193:E193"/>
    <mergeCell ref="F194:J194"/>
    <mergeCell ref="C194:E194"/>
    <mergeCell ref="F195:J195"/>
    <mergeCell ref="C195:E195"/>
    <mergeCell ref="F196:J196"/>
    <mergeCell ref="C196:E196"/>
    <mergeCell ref="C197:E197"/>
    <mergeCell ref="C198:J198"/>
    <mergeCell ref="C199:E199"/>
    <mergeCell ref="F199:J199"/>
    <mergeCell ref="C200:E200"/>
    <mergeCell ref="F200:J200"/>
    <mergeCell ref="C201:E201"/>
    <mergeCell ref="F201:J201"/>
    <mergeCell ref="C202:J202"/>
    <mergeCell ref="C203:J203"/>
    <mergeCell ref="C204:J204"/>
    <mergeCell ref="C205:J205"/>
    <mergeCell ref="C207:J207"/>
    <mergeCell ref="C208:E208"/>
    <mergeCell ref="C209:E209"/>
    <mergeCell ref="F209:J209"/>
    <mergeCell ref="F210:J210"/>
    <mergeCell ref="C211:E211"/>
    <mergeCell ref="C212:E212"/>
    <mergeCell ref="F212:J212"/>
    <mergeCell ref="C213:E213"/>
    <mergeCell ref="F213:J213"/>
    <mergeCell ref="C214:E214"/>
    <mergeCell ref="F214:J214"/>
    <mergeCell ref="C216:J216"/>
    <mergeCell ref="C217:E217"/>
    <mergeCell ref="F217:J217"/>
    <mergeCell ref="C218:E218"/>
    <mergeCell ref="F218:J218"/>
    <mergeCell ref="C219:E219"/>
    <mergeCell ref="F219:J219"/>
    <mergeCell ref="C220:J220"/>
    <mergeCell ref="C221:E221"/>
    <mergeCell ref="F221:J221"/>
    <mergeCell ref="C222:E222"/>
    <mergeCell ref="F222:J222"/>
    <mergeCell ref="C223:E223"/>
    <mergeCell ref="F223:J223"/>
    <mergeCell ref="C225:J225"/>
    <mergeCell ref="C226:E226"/>
    <mergeCell ref="F226:J226"/>
    <mergeCell ref="C227:E227"/>
    <mergeCell ref="F227:J227"/>
    <mergeCell ref="C228:E228"/>
    <mergeCell ref="F228:J228"/>
    <mergeCell ref="C230:J230"/>
    <mergeCell ref="C231:E231"/>
    <mergeCell ref="F231:J231"/>
    <mergeCell ref="C232:E232"/>
    <mergeCell ref="F232:J232"/>
    <mergeCell ref="C233:E233"/>
    <mergeCell ref="F233:J233"/>
    <mergeCell ref="F235:J235"/>
    <mergeCell ref="C237:D237"/>
    <mergeCell ref="F237:J237"/>
    <mergeCell ref="C238:J238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&amp;L24.1581 NM44 - REAMENAGEMENT DU NIVEAU 1 DU CTI
1 rue Bouche Thomas - 49036 ANGERS&amp;RDPGF - Lot n°03 PEINTURE 
DCE - Edition du 21/02/2025</oddHeader>
    <oddFooter>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2" t="s">
        <v>149</v>
      </c>
      <c r="AA1" s="7">
        <f>IF('DPGF'!F201&lt;&gt;"",'DPGF'!F201,"0")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0" t="s">
        <v>150</v>
      </c>
      <c r="B3" s="86" t="s">
        <v>151</v>
      </c>
      <c r="C3" s="93" t="s">
        <v>176</v>
      </c>
      <c r="D3" s="93"/>
      <c r="E3" s="93"/>
      <c r="F3" s="93"/>
      <c r="G3" s="93"/>
      <c r="H3" s="93"/>
      <c r="I3" s="93"/>
      <c r="J3" s="93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0" t="s">
        <v>152</v>
      </c>
      <c r="B5" s="86" t="s">
        <v>153</v>
      </c>
      <c r="C5" s="93" t="s">
        <v>177</v>
      </c>
      <c r="D5" s="93"/>
      <c r="E5" s="93"/>
      <c r="F5" s="93"/>
      <c r="G5" s="93"/>
      <c r="H5" s="93"/>
      <c r="I5" s="93"/>
      <c r="J5" s="93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0" t="s">
        <v>162</v>
      </c>
      <c r="B7" s="86" t="s">
        <v>163</v>
      </c>
      <c r="C7" s="93" t="s">
        <v>178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0" t="s">
        <v>164</v>
      </c>
      <c r="B9" s="86" t="s">
        <v>165</v>
      </c>
      <c r="C9" s="93" t="s">
        <v>36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0" t="s">
        <v>154</v>
      </c>
      <c r="B11" s="86" t="s">
        <v>155</v>
      </c>
      <c r="C11" s="93" t="s">
        <v>37</v>
      </c>
      <c r="D11" s="93"/>
      <c r="E11" s="93"/>
      <c r="F11" s="93"/>
      <c r="G11" s="93"/>
      <c r="H11" s="93"/>
      <c r="I11" s="93"/>
      <c r="J11" s="93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0" t="s">
        <v>166</v>
      </c>
      <c r="B13" s="86" t="s">
        <v>167</v>
      </c>
      <c r="C13" s="93" t="s">
        <v>179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0" t="s">
        <v>168</v>
      </c>
      <c r="B15" s="86" t="s">
        <v>169</v>
      </c>
      <c r="C15" s="93" t="s">
        <v>180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0" t="s">
        <v>170</v>
      </c>
      <c r="B17" s="86" t="s">
        <v>171</v>
      </c>
      <c r="C17" s="93" t="s">
        <v>181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4">
        <v>0.2</v>
      </c>
      <c r="E19" s="95" t="s">
        <v>172</v>
      </c>
      <c r="AA19" s="7">
        <f>INT((AA5-AA18*100)/10)</f>
        <v/>
      </c>
    </row>
    <row r="20" spans="1:27" ht="12.75" customHeight="1">
      <c r="C20" s="96">
        <v>0.055</v>
      </c>
      <c r="E20" s="95" t="s">
        <v>173</v>
      </c>
      <c r="AA20" s="7">
        <f>AA5-AA18*100-AA19*10</f>
        <v/>
      </c>
    </row>
    <row r="21" spans="1:27" ht="12.75" customHeight="1">
      <c r="C21" s="96">
        <v>0</v>
      </c>
      <c r="E21" s="95" t="s">
        <v>174</v>
      </c>
      <c r="AA21" s="7">
        <f>INT(AA6/10)</f>
        <v/>
      </c>
    </row>
    <row r="22" spans="1:27" ht="12.75" customHeight="1">
      <c r="C22" s="97">
        <v>0</v>
      </c>
      <c r="E22" s="95" t="s">
        <v>175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0" t="s">
        <v>156</v>
      </c>
      <c r="B24" s="86" t="s">
        <v>157</v>
      </c>
      <c r="C24" s="93" t="s">
        <v>182</v>
      </c>
      <c r="D24" s="93"/>
      <c r="E24" s="93"/>
      <c r="F24" s="93"/>
      <c r="G24" s="93"/>
      <c r="H24" s="93"/>
      <c r="I24" s="93"/>
      <c r="J24" s="93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0" t="s">
        <v>158</v>
      </c>
      <c r="B26" s="86" t="s">
        <v>159</v>
      </c>
      <c r="C26" s="93" t="s">
        <v>183</v>
      </c>
      <c r="D26" s="93"/>
      <c r="E26" s="93"/>
      <c r="F26" s="93"/>
      <c r="G26" s="93"/>
      <c r="H26" s="93"/>
      <c r="I26" s="93"/>
      <c r="J26" s="93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0" t="s">
        <v>160</v>
      </c>
      <c r="B28" s="86" t="s">
        <v>161</v>
      </c>
      <c r="C28" s="93"/>
      <c r="D28" s="93"/>
      <c r="E28" s="93"/>
      <c r="F28" s="93"/>
      <c r="G28" s="93"/>
      <c r="H28" s="93"/>
      <c r="I28" s="93"/>
      <c r="J28" s="93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184</v>
      </c>
      <c r="B1" s="7" t="s">
        <v>185</v>
      </c>
    </row>
    <row r="2" spans="1:3">
      <c r="A2" s="7" t="s">
        <v>186</v>
      </c>
      <c r="B2" s="7" t="s">
        <v>176</v>
      </c>
    </row>
    <row r="3" spans="1:3">
      <c r="A3" s="7" t="s">
        <v>187</v>
      </c>
      <c r="B3" s="7">
        <v>1</v>
      </c>
    </row>
    <row r="4" spans="1:3">
      <c r="A4" s="7" t="s">
        <v>188</v>
      </c>
      <c r="B4" s="7">
        <v>0</v>
      </c>
    </row>
    <row r="5" spans="1:3">
      <c r="A5" s="7" t="s">
        <v>189</v>
      </c>
      <c r="B5" s="7">
        <v>0</v>
      </c>
    </row>
    <row r="6" spans="1:3">
      <c r="A6" s="7" t="s">
        <v>190</v>
      </c>
      <c r="B6" s="7">
        <v>1</v>
      </c>
    </row>
    <row r="7" spans="1:3">
      <c r="A7" s="7" t="s">
        <v>191</v>
      </c>
      <c r="B7" s="7">
        <v>1</v>
      </c>
    </row>
    <row r="8" spans="1:3">
      <c r="A8" s="7" t="s">
        <v>192</v>
      </c>
      <c r="B8" s="7">
        <v>0</v>
      </c>
    </row>
    <row r="9" spans="1:3">
      <c r="A9" s="7" t="s">
        <v>193</v>
      </c>
      <c r="B9" s="7">
        <v>0</v>
      </c>
    </row>
    <row r="10" spans="1:3">
      <c r="A10" s="7" t="s">
        <v>194</v>
      </c>
      <c r="C10" s="7" t="s">
        <v>195</v>
      </c>
    </row>
    <row r="11" spans="1:3">
      <c r="A11" s="7" t="s">
        <v>196</v>
      </c>
      <c r="B11" s="7">
        <v>0</v>
      </c>
    </row>
    <row r="12" spans="1:3">
      <c r="A12" s="7" t="s">
        <v>197</v>
      </c>
      <c r="B12" s="7" t="s">
        <v>198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8" t="s">
        <v>199</v>
      </c>
      <c r="C2" s="98"/>
      <c r="D2" s="98"/>
      <c r="E2" s="98"/>
      <c r="F2" s="98"/>
      <c r="G2" s="98"/>
      <c r="H2" s="98"/>
      <c r="I2" s="98"/>
      <c r="J2" s="98"/>
    </row>
    <row r="4" spans="1:10" ht="12.75" customHeight="1">
      <c r="A4" s="90" t="s">
        <v>150</v>
      </c>
      <c r="B4" s="86" t="s">
        <v>200</v>
      </c>
      <c r="C4" s="99"/>
      <c r="D4" s="99"/>
      <c r="E4" s="99"/>
      <c r="F4" s="99"/>
      <c r="G4" s="99"/>
      <c r="H4" s="99"/>
      <c r="I4" s="99"/>
      <c r="J4" s="99"/>
    </row>
    <row r="6" spans="1:10" ht="12.75" customHeight="1">
      <c r="A6" s="90" t="s">
        <v>152</v>
      </c>
      <c r="B6" s="86" t="s">
        <v>201</v>
      </c>
      <c r="C6" s="99"/>
      <c r="D6" s="99"/>
      <c r="E6" s="99"/>
      <c r="F6" s="99"/>
      <c r="G6" s="99"/>
      <c r="H6" s="99"/>
      <c r="I6" s="99"/>
      <c r="J6" s="99"/>
    </row>
    <row r="8" spans="1:10" ht="12.75" customHeight="1">
      <c r="A8" s="90" t="s">
        <v>162</v>
      </c>
      <c r="B8" s="86" t="s">
        <v>202</v>
      </c>
      <c r="C8" s="99"/>
      <c r="D8" s="99"/>
      <c r="E8" s="99"/>
      <c r="F8" s="99"/>
      <c r="G8" s="99"/>
      <c r="H8" s="99"/>
      <c r="I8" s="99"/>
      <c r="J8" s="99"/>
    </row>
    <row r="10" spans="1:10" ht="12.75" customHeight="1">
      <c r="A10" s="90" t="s">
        <v>164</v>
      </c>
      <c r="B10" s="86" t="s">
        <v>203</v>
      </c>
      <c r="C10" s="100"/>
      <c r="D10" s="100"/>
      <c r="E10" s="100"/>
      <c r="F10" s="100"/>
      <c r="G10" s="100"/>
      <c r="H10" s="100"/>
      <c r="I10" s="100"/>
      <c r="J10" s="100"/>
    </row>
    <row r="12" spans="1:10" ht="12.75" customHeight="1">
      <c r="A12" s="90" t="s">
        <v>154</v>
      </c>
      <c r="B12" s="86" t="s">
        <v>204</v>
      </c>
      <c r="C12" s="99"/>
      <c r="D12" s="99"/>
      <c r="E12" s="99"/>
      <c r="F12" s="99"/>
      <c r="G12" s="99"/>
      <c r="H12" s="99"/>
      <c r="I12" s="99"/>
      <c r="J12" s="99"/>
    </row>
    <row r="14" spans="1:10" ht="12.75" customHeight="1">
      <c r="A14" s="90" t="s">
        <v>166</v>
      </c>
      <c r="B14" s="86" t="s">
        <v>205</v>
      </c>
      <c r="C14" s="99"/>
      <c r="D14" s="99"/>
      <c r="E14" s="99"/>
      <c r="F14" s="99"/>
      <c r="G14" s="99"/>
      <c r="H14" s="99"/>
      <c r="I14" s="99"/>
      <c r="J14" s="99"/>
    </row>
    <row r="16" spans="1:10" ht="12.75" customHeight="1">
      <c r="A16" s="90" t="s">
        <v>168</v>
      </c>
      <c r="B16" s="86" t="s">
        <v>206</v>
      </c>
      <c r="C16" s="99"/>
      <c r="D16" s="99"/>
      <c r="E16" s="99"/>
      <c r="F16" s="99"/>
      <c r="G16" s="99"/>
      <c r="H16" s="99"/>
      <c r="I16" s="99"/>
      <c r="J16" s="99"/>
    </row>
    <row r="18" spans="1:10" ht="12.75" customHeight="1">
      <c r="A18" s="90" t="s">
        <v>170</v>
      </c>
      <c r="B18" s="86" t="s">
        <v>207</v>
      </c>
      <c r="C18" s="101"/>
      <c r="D18" s="101"/>
      <c r="E18" s="101"/>
      <c r="F18" s="101"/>
      <c r="G18" s="101"/>
      <c r="H18" s="101"/>
      <c r="I18" s="101"/>
      <c r="J18" s="101"/>
    </row>
    <row r="20" spans="1:10" ht="12.75" customHeight="1">
      <c r="A20" s="90" t="s">
        <v>208</v>
      </c>
      <c r="B20" s="86" t="s">
        <v>209</v>
      </c>
      <c r="C20" s="101"/>
      <c r="D20" s="101"/>
      <c r="E20" s="101"/>
      <c r="F20" s="101"/>
      <c r="G20" s="101"/>
      <c r="H20" s="101"/>
      <c r="I20" s="101"/>
      <c r="J20" s="101"/>
    </row>
    <row r="22" spans="1:10" ht="12.75" customHeight="1">
      <c r="A22" s="90" t="s">
        <v>156</v>
      </c>
      <c r="B22" s="86" t="s">
        <v>210</v>
      </c>
      <c r="C22" s="101"/>
      <c r="D22" s="101"/>
      <c r="E22" s="101"/>
      <c r="F22" s="101"/>
      <c r="G22" s="101"/>
      <c r="H22" s="101"/>
      <c r="I22" s="101"/>
      <c r="J22" s="101"/>
    </row>
    <row r="24" spans="1:10" ht="12.75" customHeight="1">
      <c r="A24" s="90" t="s">
        <v>158</v>
      </c>
      <c r="B24" s="86" t="s">
        <v>211</v>
      </c>
      <c r="C24" s="99"/>
      <c r="D24" s="99"/>
      <c r="E24" s="99"/>
      <c r="F24" s="99"/>
      <c r="G24" s="99"/>
      <c r="H24" s="99"/>
      <c r="I24" s="99"/>
      <c r="J24" s="99"/>
    </row>
    <row r="28" spans="1:10" ht="60" customHeight="1">
      <c r="A28" s="90" t="s">
        <v>160</v>
      </c>
      <c r="B28" s="86" t="s">
        <v>212</v>
      </c>
      <c r="C28" s="99"/>
      <c r="D28" s="99"/>
      <c r="E28" s="99"/>
      <c r="F28" s="99"/>
      <c r="G28" s="99"/>
      <c r="H28" s="99"/>
      <c r="I28" s="99"/>
      <c r="J28" s="9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2" t="s">
        <v>213</v>
      </c>
      <c r="C2" s="102"/>
      <c r="D2" s="102"/>
      <c r="E2" s="102"/>
      <c r="F2" s="102"/>
    </row>
    <row r="4" spans="2:6" ht="12.75" customHeight="1">
      <c r="B4" s="103" t="s">
        <v>214</v>
      </c>
      <c r="C4" s="103" t="s">
        <v>215</v>
      </c>
      <c r="D4" s="103" t="s">
        <v>216</v>
      </c>
      <c r="E4" s="103" t="s">
        <v>217</v>
      </c>
      <c r="F4" s="103" t="s">
        <v>218</v>
      </c>
    </row>
    <row r="6" spans="2:6" ht="12.75" customHeight="1">
      <c r="B6" s="104"/>
      <c r="C6" s="105"/>
      <c r="D6" s="106"/>
      <c r="E6" s="107"/>
      <c r="F6" s="108">
        <f>IF(AND(E6= "",D6= ""), "", ROUND(ROUND(E6, 2) * ROUND(D6, 3), 2))</f>
        <v/>
      </c>
    </row>
    <row r="8" spans="2:6" ht="12.75" customHeight="1">
      <c r="B8" s="104"/>
      <c r="C8" s="105"/>
      <c r="D8" s="106"/>
      <c r="E8" s="107"/>
      <c r="F8" s="108">
        <f>IF(AND(E8= "",D8= ""), "", ROUND(ROUND(E8, 2) * ROUND(D8, 3), 2))</f>
        <v/>
      </c>
    </row>
    <row r="10" spans="2:6" ht="12.75" customHeight="1">
      <c r="B10" s="104"/>
      <c r="C10" s="105"/>
      <c r="D10" s="106"/>
      <c r="E10" s="107"/>
      <c r="F10" s="108">
        <f>IF(AND(E10= "",D10= ""), "", ROUND(ROUND(E10, 2) * ROUND(D10, 3), 2))</f>
        <v/>
      </c>
    </row>
    <row r="12" spans="2:6" ht="12.75" customHeight="1">
      <c r="B12" s="104"/>
      <c r="C12" s="105"/>
      <c r="D12" s="106"/>
      <c r="E12" s="107"/>
      <c r="F12" s="108">
        <f>IF(AND(E12= "",D12= ""), "", ROUND(ROUND(E12, 2) * ROUND(D12, 3), 2))</f>
        <v/>
      </c>
    </row>
    <row r="14" spans="2:6" ht="12.75" customHeight="1">
      <c r="B14" s="104"/>
      <c r="C14" s="105"/>
      <c r="D14" s="106"/>
      <c r="E14" s="107"/>
      <c r="F14" s="108">
        <f>IF(AND(E14= "",D14= ""), "", ROUND(ROUND(E14, 2) * ROUND(D14, 3), 2))</f>
        <v/>
      </c>
    </row>
    <row r="16" spans="2:6" ht="12.75" customHeight="1">
      <c r="B16" s="104"/>
      <c r="C16" s="105"/>
      <c r="D16" s="106"/>
      <c r="E16" s="107"/>
      <c r="F16" s="108">
        <f>IF(AND(E16= "",D16= ""), "", ROUND(ROUND(E16, 2) * ROUND(D16, 3), 2))</f>
        <v/>
      </c>
    </row>
    <row r="18" spans="2:6" ht="12.75" customHeight="1">
      <c r="B18" s="104"/>
      <c r="C18" s="105"/>
      <c r="D18" s="106"/>
      <c r="E18" s="107"/>
      <c r="F18" s="108">
        <f>IF(AND(E18= "",D18= ""), "", ROUND(ROUND(E18, 2) * ROUND(D18, 3), 2))</f>
        <v/>
      </c>
    </row>
    <row r="20" spans="2:6" ht="12.75" customHeight="1">
      <c r="B20" s="104"/>
      <c r="C20" s="105"/>
      <c r="D20" s="106"/>
      <c r="E20" s="107"/>
      <c r="F20" s="108">
        <f>IF(AND(E20= "",D20= ""), "", ROUND(ROUND(E20, 2) * ROUND(D20, 3), 2))</f>
        <v/>
      </c>
    </row>
    <row r="22" spans="2:6" ht="12.75" customHeight="1">
      <c r="B22" s="104"/>
      <c r="C22" s="105"/>
      <c r="D22" s="106"/>
      <c r="E22" s="107"/>
      <c r="F22" s="108">
        <f>IF(AND(E22= "",D22= ""), "", ROUND(ROUND(E22, 2) * ROUND(D22, 3), 2))</f>
        <v/>
      </c>
    </row>
    <row r="24" spans="2:6" ht="12.75" customHeight="1">
      <c r="B24" s="104"/>
      <c r="C24" s="105"/>
      <c r="D24" s="106"/>
      <c r="E24" s="107"/>
      <c r="F24" s="108">
        <f>IF(AND(E24= "",D24= ""), "", ROUND(ROUND(E24, 2) * ROUND(D24, 3), 2))</f>
        <v/>
      </c>
    </row>
    <row r="26" spans="2:6" ht="12.75" customHeight="1">
      <c r="B26" s="104"/>
      <c r="C26" s="105"/>
      <c r="D26" s="106"/>
      <c r="E26" s="107"/>
      <c r="F26" s="108">
        <f>IF(AND(E26= "",D26= ""), "", ROUND(ROUND(E26, 2) * ROUND(D26, 3), 2))</f>
        <v/>
      </c>
    </row>
    <row r="28" spans="2:6" ht="12.75" customHeight="1">
      <c r="B28" s="104"/>
      <c r="C28" s="105"/>
      <c r="D28" s="106"/>
      <c r="E28" s="107"/>
      <c r="F28" s="108">
        <f>IF(AND(E28= "",D28= ""), "", ROUND(ROUND(E28, 2) * ROUND(D28, 3), 2))</f>
        <v/>
      </c>
    </row>
    <row r="30" spans="2:6" ht="12.75" customHeight="1">
      <c r="B30" s="104"/>
      <c r="C30" s="105"/>
      <c r="D30" s="106"/>
      <c r="E30" s="107"/>
      <c r="F30" s="108">
        <f>IF(AND(E30= "",D30= ""), "", ROUND(ROUND(E30, 2) * ROUND(D30, 3), 2))</f>
        <v/>
      </c>
    </row>
    <row r="32" spans="2:6" ht="12.75" customHeight="1">
      <c r="B32" s="104"/>
      <c r="C32" s="105"/>
      <c r="D32" s="106"/>
      <c r="E32" s="107"/>
      <c r="F32" s="108">
        <f>IF(AND(E32= "",D32= ""), "", ROUND(ROUND(E32, 2) * ROUND(D32, 3), 2))</f>
        <v/>
      </c>
    </row>
    <row r="34" spans="2:6" ht="12.75" customHeight="1">
      <c r="B34" s="104"/>
      <c r="C34" s="105"/>
      <c r="D34" s="106"/>
      <c r="E34" s="107"/>
      <c r="F34" s="108">
        <f>IF(AND(E34= "",D34= ""), "", ROUND(ROUND(E34, 2) * ROUND(D34, 3), 2))</f>
        <v/>
      </c>
    </row>
    <row r="36" spans="2:6" ht="12.75" customHeight="1">
      <c r="B36" s="104"/>
      <c r="C36" s="105"/>
      <c r="D36" s="106"/>
      <c r="E36" s="107"/>
      <c r="F36" s="108">
        <f>IF(AND(E36= "",D36= ""), "", ROUND(ROUND(E36, 2) * ROUND(D36, 3), 2))</f>
        <v/>
      </c>
    </row>
    <row r="38" spans="2:6" ht="12.75" customHeight="1">
      <c r="B38" s="104"/>
      <c r="C38" s="105"/>
      <c r="D38" s="106"/>
      <c r="E38" s="107"/>
      <c r="F38" s="108">
        <f>IF(AND(E38= "",D38= ""), "", ROUND(ROUND(E38, 2) * ROUND(D38, 3), 2))</f>
        <v/>
      </c>
    </row>
    <row r="40" spans="2:6" ht="12.75" customHeight="1">
      <c r="B40" s="104"/>
      <c r="C40" s="105"/>
      <c r="D40" s="106"/>
      <c r="E40" s="107"/>
      <c r="F40" s="108">
        <f>IF(AND(E40= "",D40= ""), "", ROUND(ROUND(E40, 2) * ROUND(D40, 3), 2))</f>
        <v/>
      </c>
    </row>
    <row r="42" spans="2:6" ht="12.75" customHeight="1">
      <c r="B42" s="104"/>
      <c r="C42" s="105"/>
      <c r="D42" s="106"/>
      <c r="E42" s="107"/>
      <c r="F42" s="108">
        <f>IF(AND(E42= "",D42= ""), "", ROUND(ROUND(E42, 2) * ROUND(D42, 3), 2))</f>
        <v/>
      </c>
    </row>
    <row r="44" spans="2:6" ht="12.75" customHeight="1">
      <c r="B44" s="104"/>
      <c r="C44" s="105"/>
      <c r="D44" s="106"/>
      <c r="E44" s="107"/>
      <c r="F44" s="108">
        <f>IF(AND(E44= "",D44= ""), "", ROUND(ROUND(E44, 2) * ROUND(D44, 3), 2))</f>
        <v/>
      </c>
    </row>
    <row r="46" spans="2:6" ht="12.75" customHeight="1">
      <c r="B46" s="104"/>
      <c r="C46" s="105"/>
      <c r="D46" s="106"/>
      <c r="E46" s="107"/>
      <c r="F46" s="108">
        <f>IF(AND(E46= "",D46= ""), "", ROUND(ROUND(E46, 2) * ROUND(D46, 3), 2))</f>
        <v/>
      </c>
    </row>
    <row r="48" spans="2:6" ht="12.75" customHeight="1">
      <c r="B48" s="104"/>
      <c r="C48" s="105"/>
      <c r="D48" s="106"/>
      <c r="E48" s="107"/>
      <c r="F48" s="108">
        <f>IF(AND(E48= "",D48= ""), "", ROUND(ROUND(E48, 2) * ROUND(D48, 3), 2))</f>
        <v/>
      </c>
    </row>
    <row r="50" spans="2:6" ht="12.75" customHeight="1">
      <c r="B50" s="104"/>
      <c r="C50" s="105"/>
      <c r="D50" s="106"/>
      <c r="E50" s="107"/>
      <c r="F50" s="108">
        <f>IF(AND(E50= "",D50= ""), "", ROUND(ROUND(E50, 2) * ROUND(D50, 3), 2))</f>
        <v/>
      </c>
    </row>
    <row r="52" spans="2:6" ht="12.75" customHeight="1">
      <c r="B52" s="104"/>
      <c r="C52" s="105"/>
      <c r="D52" s="106"/>
      <c r="E52" s="107"/>
      <c r="F52" s="108">
        <f>IF(AND(E52= "",D52= ""), "", ROUND(ROUND(E52, 2) * ROUND(D52, 3), 2))</f>
        <v/>
      </c>
    </row>
    <row r="54" spans="2:6" ht="12.75" customHeight="1">
      <c r="B54" s="104"/>
      <c r="C54" s="105"/>
      <c r="D54" s="106"/>
      <c r="E54" s="107"/>
      <c r="F54" s="108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2025-02-21T08:19:56Z</dcterms:created>
  <dcterms:modified xsi:type="dcterms:W3CDTF">2025-02-21T08:19:56Z</dcterms:modified>
</cp:coreProperties>
</file>