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147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150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152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<sst xmlns="http://schemas.openxmlformats.org/spreadsheetml/2006/main" count="357" uniqueCount="203">
  <si>
    <t>Dossier</t>
  </si>
  <si>
    <t>Date</t>
  </si>
  <si>
    <t>Phase</t>
  </si>
  <si>
    <t>Indice</t>
  </si>
  <si>
    <t>MAITRISE D'OUVRAGE
CTI D'ANGERS
1 rue Bouche Thomas
49036 ANGERS</t>
  </si>
  <si>
    <t>BE INGENIERIE GENERALE : 
    NOVAM Ingénierie
    1 Rue Newton
    85300 Challans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</si>
  <si>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</si>
  <si>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</si>
  <si>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</si>
  <si>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</si>
  <si>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</si>
  <si>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</si>
  <si>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</si>
  <si>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</si>
  <si>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</si>
  <si>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</si>
  <si>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</si>
  <si>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</si>
  <si>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</si>
  <si>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</si>
  <si>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</si>
  <si>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</si>
  <si>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</si>
  <si>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</si>
  <si>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</si>
  <si>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</si>
  <si>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</si>
  <si>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</si>
  <si>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</si>
  <si>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</si>
  <si>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</si>
  <si>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</si>
  <si>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</si>
  <si>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</si>
  <si>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</si>
  <si>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</si>
  <si>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n°02</t>
  </si>
  <si>
    <t>REVETEMENT DE SOL</t>
  </si>
  <si>
    <t>3.&amp;</t>
  </si>
  <si>
    <t>DESCRIPTIF DES TRAVAUX</t>
  </si>
  <si>
    <t>4.1</t>
  </si>
  <si>
    <t>Dépenses communes</t>
  </si>
  <si>
    <t>4.1.1</t>
  </si>
  <si>
    <t>Participation aux dépenses de chantier</t>
  </si>
  <si>
    <t>5.T</t>
  </si>
  <si>
    <t>4.1.1.1</t>
  </si>
  <si>
    <t>FT</t>
  </si>
  <si>
    <t>9.&amp;</t>
  </si>
  <si>
    <t>5.&amp;</t>
  </si>
  <si>
    <t>4.&amp;</t>
  </si>
  <si>
    <t>Total H.T. :</t>
  </si>
  <si>
    <t>Total T.V.A. (20%) :</t>
  </si>
  <si>
    <t>Total T.T.C. :</t>
  </si>
  <si>
    <t>4.2</t>
  </si>
  <si>
    <t>Travaux préparatoires</t>
  </si>
  <si>
    <t>4.2.1</t>
  </si>
  <si>
    <t>Dépose de revêtement de sol</t>
  </si>
  <si>
    <t>4.2.1.1</t>
  </si>
  <si>
    <t>Dépose de dalles collées</t>
  </si>
  <si>
    <t>6.A</t>
  </si>
  <si>
    <t>6.T</t>
  </si>
  <si>
    <t>6.L</t>
  </si>
  <si>
    <t>4.2.1.1.1</t>
  </si>
  <si>
    <t>9.M.Z</t>
  </si>
  <si>
    <t>6.&amp;</t>
  </si>
  <si>
    <t>4.2.2</t>
  </si>
  <si>
    <t>Essai de siccité - IPU</t>
  </si>
  <si>
    <t>4.2.3</t>
  </si>
  <si>
    <t>Enduit de ragréage</t>
  </si>
  <si>
    <t>5.L</t>
  </si>
  <si>
    <t>4.2.3.1</t>
  </si>
  <si>
    <t>Enduit de ragréage autolissant P3 avec primaire</t>
  </si>
  <si>
    <t>4.3</t>
  </si>
  <si>
    <t>Linoleum</t>
  </si>
  <si>
    <t>4.3.1</t>
  </si>
  <si>
    <t>Revêtement linoleum en lés</t>
  </si>
  <si>
    <t>5.F</t>
  </si>
  <si>
    <t>4.3.1.1</t>
  </si>
  <si>
    <t>Classé U3s-P3-E2-C1</t>
  </si>
  <si>
    <t>4.3.1.1.1</t>
  </si>
  <si>
    <t>Linoleum en lés - U3s-P3-E2-C1 - Dlw 19 dB</t>
  </si>
  <si>
    <t>4.4</t>
  </si>
  <si>
    <t>Moquette</t>
  </si>
  <si>
    <t>4.4.1</t>
  </si>
  <si>
    <t xml:space="preserve">Revêtement moquette en lés </t>
  </si>
  <si>
    <t>4.4.1.1</t>
  </si>
  <si>
    <t>Moquette en lés - U3P3E1C0 - DLw 20 dB</t>
  </si>
  <si>
    <t>4.5</t>
  </si>
  <si>
    <t>Ouvrages divers - raccordement</t>
  </si>
  <si>
    <t>4.5.1</t>
  </si>
  <si>
    <t>Profilé d'arrêt de sol</t>
  </si>
  <si>
    <t>4.5.1.1</t>
  </si>
  <si>
    <t>4.5.1.1.1</t>
  </si>
  <si>
    <t>ML</t>
  </si>
  <si>
    <t>OPTIONS &amp; VARIANTES</t>
  </si>
  <si>
    <t>5.1</t>
  </si>
  <si>
    <t>OPTIONS</t>
  </si>
  <si>
    <t>5.1.1</t>
  </si>
  <si>
    <t>Revêtement moquette en lés  (Option 2)</t>
  </si>
  <si>
    <t xml:space="preserve"> Option</t>
  </si>
  <si>
    <t>5.1.1.1</t>
  </si>
  <si>
    <t>5.1.1.2</t>
  </si>
  <si>
    <t>5.1.1.3</t>
  </si>
  <si>
    <t>RECAPITULATIF
Lot n°02 REVETEMENT DE SOL</t>
  </si>
  <si>
    <t>RECAPITULATIF DES CHAPITRES</t>
  </si>
  <si>
    <t>4 - DESCRIPTIF DES TRAVAUX</t>
  </si>
  <si>
    <t>- 4.1 - Dépenses communes</t>
  </si>
  <si>
    <t>- 4.2 - Travaux préparatoires</t>
  </si>
  <si>
    <t>- 4.3 - Linoleum</t>
  </si>
  <si>
    <t>- 4.4 - Moquette</t>
  </si>
  <si>
    <t>- 4.5 - Ouvrages divers - raccordement</t>
  </si>
  <si>
    <t>5 - OPTIONS &amp; VARIANTES</t>
  </si>
  <si>
    <t>- 5.1 - OPTIONS</t>
  </si>
  <si>
    <t>Total du lot REVETEMENT DE SOL</t>
  </si>
  <si>
    <t xml:space="preserve">Soit en toutes lettres TTC : </t>
  </si>
  <si>
    <t>RECAPITULATIF OPTION</t>
  </si>
  <si>
    <t xml:space="preserve"> Option 2</t>
  </si>
  <si>
    <t xml:space="preserve"> 	 Revêtement moquette en lés </t>
  </si>
  <si>
    <t>Sous-total Option 2</t>
  </si>
  <si>
    <t>H.T.</t>
  </si>
  <si>
    <t>T.V.A.</t>
  </si>
  <si>
    <t>T.T.C.</t>
  </si>
  <si>
    <t>Total Base</t>
  </si>
  <si>
    <t>H.T. :</t>
  </si>
  <si>
    <t>T.V.A. :</t>
  </si>
  <si>
    <t>T.T.C. :</t>
  </si>
  <si>
    <t>Total Base + Option 2</t>
  </si>
  <si>
    <t>Total  Option</t>
  </si>
  <si>
    <t>Total Base +  Option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</si>
  <si>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</si>
  <si>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</si>
  <si>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</si>
  <si>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</si>
  <si>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</si>
  <si>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</si>
  <si>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</si>
  <si>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</si>
  <si>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</si>
  <si>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</si>
  <si>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</si>
  <si>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</si>
  <si>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</si>
  <si>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</si>
  <si>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</si>
  <si>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</si>
  <si>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</si>
  <si>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</si>
  <si>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</si>
  <si>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</si>
  <si>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</si>
  <si>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</si>
  <si>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</si>
  <si>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</si>
  <si>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</si>
  <si>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</si>
  <si>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</si>
  <si>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</si>
  <si>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</si>
  <si>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</si>
  <si>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</si>
  <si>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</si>
  <si>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REAMENAGEMENT DU NIVEAU 1 DU CTI</t>
  </si>
  <si>
    <t>24.1581 NM44</t>
  </si>
  <si>
    <t>04/02/2025</t>
  </si>
  <si>
    <t>DCE</t>
  </si>
  <si>
    <t>-</t>
  </si>
  <si>
    <t>1 rue Bouche Thomas</t>
  </si>
  <si>
    <t>49036 ANGERS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</si>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</sst>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4" formatCode="#,##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8" formatCode="#,##0.000"/>
    <numFmt numFmtId="168" formatCode="#,##0.0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8" formatCode="#,##0.000"/>
    <numFmt numFmtId="167" formatCode="#,##0.00\ [$€];[Red]-#,##0.00\ [$€]"/>
    <numFmt numFmtId="167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7" fontId="9" fillId="0" borderId="7" xfId="0" applyNumberFormat="1" applyFont="1" applyBorder="1" applyAlignment="1">
      <alignment horizontal="right" vertical="top" wrapText="1"/>
    </xf>
    <xf numFmtId="167" fontId="9" fillId="0" borderId="8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167" fontId="9" fillId="0" borderId="0" xfId="0" applyNumberFormat="1" applyFont="1" applyAlignment="1">
      <alignment horizontal="right" vertical="top" wrapText="1"/>
    </xf>
    <xf numFmtId="167" fontId="9" fillId="0" borderId="5" xfId="0" applyNumberFormat="1" applyFont="1" applyBorder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168" fontId="11" fillId="0" borderId="9" xfId="0" applyNumberFormat="1" applyFont="1" applyBorder="1" applyAlignment="1">
      <alignment horizontal="right" vertical="top" wrapText="1"/>
    </xf>
    <xf numFmtId="168" fontId="11" fillId="0" borderId="12" xfId="0" applyNumberFormat="1" applyFont="1" applyBorder="1" applyAlignment="1" applyProtection="1">
      <alignment horizontal="right" vertical="top" wrapText="1"/>
      <protection locked="0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7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indent="1" wrapText="1"/>
    </xf>
    <xf numFmtId="167" fontId="14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9" fillId="0" borderId="18" xfId="0" applyFont="1" applyBorder="1" applyAlignment="1">
      <alignment vertical="top" wrapText="1"/>
    </xf>
    <xf numFmtId="167" fontId="9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9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7" fontId="6" fillId="0" borderId="0" xfId="0" applyNumberFormat="1" applyFont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</xdr:row>
      <xdr:rowOff>0</xdr:rowOff>
    </xdr:from>
    <xdr:to>
      <xdr:col>6</xdr:col>
      <xdr:colOff>355382</xdr:colOff>
      <xdr:row>9</xdr:row>
      <xdr:rowOff>114171</xdr:rowOff>
    </xdr:to>
    <xdr:pic>
      <xdr:nvPicPr>
        <xdr:cNvPr id="2" name="Picture 1" descr="{ab2706ee-246a-43ae-a0b7-c605251d4420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14300"/>
          <a:ext cx="726857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266700</xdr:colOff>
      <xdr:row>27</xdr:row>
      <xdr:rowOff>0</xdr:rowOff>
    </xdr:from>
    <xdr:to>
      <xdr:col>7</xdr:col>
      <xdr:colOff>704464</xdr:colOff>
      <xdr:row>44</xdr:row>
      <xdr:rowOff>114043</xdr:rowOff>
    </xdr:to>
    <xdr:pic>
      <xdr:nvPicPr>
        <xdr:cNvPr id="3" name="Picture 2" descr="{a21cd837-b7e2-4f47-aeed-a7d775e7ba6b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5" y="3086100"/>
          <a:ext cx="3085714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6"/>
      <c r="D71" s="7"/>
      <c r="E71" s="15"/>
      <c r="F71" s="9"/>
      <c r="G71" s="9"/>
      <c r="H71" s="16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6"/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7"/>
      <c r="F76" s="18"/>
      <c r="G76" s="18"/>
      <c r="H76" s="19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20" t="s">
        <v>5</v>
      </c>
      <c r="C78" s="6"/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17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B78:C84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19"/>
  <sheetViews>
    <sheetView showGridLines="0" tabSelected="1" workbookViewId="0">
      <pane ySplit="3" topLeftCell="A4" activePane="bottomLeft" state="frozen"/>
      <selection pane="bottomLeft" activeCell="H15" sqref="H15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>
      <c r="A3" s="7" t="s">
        <v>22</v>
      </c>
      <c r="B3" s="26" t="s">
        <v>23</v>
      </c>
      <c r="C3" s="26" t="s">
        <v>24</v>
      </c>
      <c r="D3" s="26"/>
      <c r="E3" s="26"/>
      <c r="F3" s="26" t="s">
        <v>11</v>
      </c>
      <c r="G3" s="26" t="s">
        <v>25</v>
      </c>
      <c r="H3" s="26" t="s">
        <v>26</v>
      </c>
      <c r="I3" s="26" t="s">
        <v>27</v>
      </c>
      <c r="J3" s="26" t="s">
        <v>28</v>
      </c>
      <c r="K3" s="26" t="s">
        <v>29</v>
      </c>
      <c r="L3" s="26" t="s">
        <v>30</v>
      </c>
      <c r="M3" s="26" t="s">
        <v>31</v>
      </c>
      <c r="N3" s="26" t="s">
        <v>32</v>
      </c>
      <c r="O3" s="26" t="s">
        <v>33</v>
      </c>
      <c r="P3" s="26" t="s">
        <v>34</v>
      </c>
      <c r="Q3" s="26" t="s">
        <v>35</v>
      </c>
    </row>
    <row r="4" spans="1:17" ht="18.6038" customHeight="1">
      <c r="A4" s="7">
        <v>2</v>
      </c>
      <c r="B4" s="27" t="s">
        <v>36</v>
      </c>
      <c r="C4" s="28" t="s">
        <v>37</v>
      </c>
      <c r="D4" s="28"/>
      <c r="E4" s="28"/>
      <c r="F4" s="28"/>
      <c r="G4" s="28"/>
      <c r="H4" s="28"/>
      <c r="I4" s="28"/>
      <c r="J4" s="28"/>
      <c r="K4" s="7"/>
    </row>
    <row r="5" spans="1:17" hidden="1">
      <c r="A5" s="7">
        <v>3</v>
      </c>
    </row>
    <row r="6" spans="1:17" hidden="1">
      <c r="A6" s="7" t="s">
        <v>38</v>
      </c>
    </row>
    <row r="7" spans="1:17" hidden="1">
      <c r="A7" s="7">
        <v>3</v>
      </c>
    </row>
    <row r="8" spans="1:17" hidden="1">
      <c r="A8" s="7" t="s">
        <v>38</v>
      </c>
    </row>
    <row r="9" spans="1:17" hidden="1">
      <c r="A9" s="7">
        <v>3</v>
      </c>
    </row>
    <row r="10" spans="1:17" hidden="1">
      <c r="A10" s="7" t="s">
        <v>38</v>
      </c>
    </row>
    <row r="11" spans="1:17" ht="18.6038" customHeight="1">
      <c r="A11" s="7">
        <v>3</v>
      </c>
      <c r="B11" s="29">
        <v>4</v>
      </c>
      <c r="C11" s="30" t="s">
        <v>39</v>
      </c>
      <c r="D11" s="30"/>
      <c r="E11" s="30"/>
      <c r="F11" s="30"/>
      <c r="G11" s="30"/>
      <c r="H11" s="30"/>
      <c r="I11" s="30"/>
      <c r="J11" s="30"/>
      <c r="K11" s="7"/>
    </row>
    <row r="12" spans="1:17" ht="18.0125" customHeight="1">
      <c r="A12" s="7">
        <v>4</v>
      </c>
      <c r="B12" s="29" t="s">
        <v>40</v>
      </c>
      <c r="C12" s="31" t="s">
        <v>41</v>
      </c>
      <c r="D12" s="31"/>
      <c r="E12" s="31"/>
      <c r="F12" s="31"/>
      <c r="G12" s="31"/>
      <c r="H12" s="31"/>
      <c r="I12" s="31"/>
      <c r="J12" s="31"/>
      <c r="K12" s="7"/>
    </row>
    <row r="13" spans="1:17" ht="16.9125" customHeight="1">
      <c r="A13" s="7">
        <v>5</v>
      </c>
      <c r="B13" s="29" t="s">
        <v>42</v>
      </c>
      <c r="C13" s="32" t="s">
        <v>43</v>
      </c>
      <c r="D13" s="32"/>
      <c r="E13" s="32"/>
      <c r="F13" s="32"/>
      <c r="G13" s="32"/>
      <c r="H13" s="32"/>
      <c r="I13" s="32"/>
      <c r="J13" s="32"/>
      <c r="K13" s="7"/>
    </row>
    <row r="14" spans="1:17" hidden="1">
      <c r="A14" s="7" t="s">
        <v>44</v>
      </c>
    </row>
    <row r="15" spans="1:17">
      <c r="A15" s="7">
        <v>9</v>
      </c>
      <c r="B15" s="33" t="s">
        <v>45</v>
      </c>
      <c r="C15" s="34" t="s">
        <v>43</v>
      </c>
      <c r="D15" s="35"/>
      <c r="E15" s="35"/>
      <c r="F15" s="36" t="s">
        <v>46</v>
      </c>
      <c r="G15" s="37">
        <v>1</v>
      </c>
      <c r="H15" s="38"/>
      <c r="I15" s="39"/>
      <c r="J15" s="40">
        <f>IF(AND(G15= "",H15= ""), 0, ROUND(ROUND(I15, 2) * ROUND(IF(H15="",G15,H15),  0), 2))</f>
        <v/>
      </c>
      <c r="K15" s="7"/>
      <c r="M15" s="41">
        <v>0.2</v>
      </c>
      <c r="Q15" s="7">
        <v>9337</v>
      </c>
    </row>
    <row r="16" spans="1:17" hidden="1">
      <c r="A16" s="7" t="s">
        <v>47</v>
      </c>
    </row>
    <row r="17" spans="1:17" hidden="1">
      <c r="A17" s="7" t="s">
        <v>48</v>
      </c>
    </row>
    <row r="18" spans="1:17">
      <c r="A18" s="7" t="s">
        <v>49</v>
      </c>
      <c r="B18" s="35"/>
      <c r="C18" s="35"/>
      <c r="D18" s="35"/>
      <c r="E18" s="35"/>
      <c r="F18" s="35"/>
      <c r="G18" s="35"/>
      <c r="H18" s="35"/>
      <c r="I18" s="35"/>
      <c r="J18" s="35"/>
    </row>
    <row r="19" spans="1:17" ht="16.9125" customHeight="1">
      <c r="B19" s="35"/>
      <c r="C19" s="42" t="s">
        <v>41</v>
      </c>
      <c r="D19" s="43"/>
      <c r="E19" s="43"/>
      <c r="F19" s="44"/>
      <c r="G19" s="44"/>
      <c r="H19" s="44"/>
      <c r="I19" s="44"/>
      <c r="J19" s="45"/>
    </row>
    <row r="20" spans="1:17">
      <c r="B20" s="35"/>
      <c r="C20" s="46"/>
      <c r="D20" s="7"/>
      <c r="E20" s="7"/>
      <c r="F20" s="7"/>
      <c r="G20" s="7"/>
      <c r="H20" s="7"/>
      <c r="I20" s="7"/>
      <c r="J20" s="8"/>
    </row>
    <row r="21" spans="1:17">
      <c r="B21" s="35"/>
      <c r="C21" s="47" t="s">
        <v>50</v>
      </c>
      <c r="D21" s="48"/>
      <c r="E21" s="48"/>
      <c r="F21" s="49">
        <f>SUMIF(K13:K18, IF(K12="","",K12), J13:J18)</f>
        <v/>
      </c>
      <c r="G21" s="49"/>
      <c r="H21" s="49"/>
      <c r="I21" s="49"/>
      <c r="J21" s="50"/>
    </row>
    <row r="22" spans="1:17" hidden="1">
      <c r="B22" s="35"/>
      <c r="C22" s="51" t="s">
        <v>51</v>
      </c>
      <c r="D22" s="52"/>
      <c r="E22" s="52"/>
      <c r="F22" s="53">
        <f>ROUND(SUMIF(K13:K18, IF(K12="","",K12), J13:J18) * 0.2, 2)</f>
        <v/>
      </c>
      <c r="G22" s="53"/>
      <c r="H22" s="53"/>
      <c r="I22" s="53"/>
      <c r="J22" s="54"/>
    </row>
    <row r="23" spans="1:17" hidden="1">
      <c r="B23" s="35"/>
      <c r="C23" s="47" t="s">
        <v>52</v>
      </c>
      <c r="D23" s="48"/>
      <c r="E23" s="48"/>
      <c r="F23" s="49">
        <f>SUM(F21:F22)</f>
        <v/>
      </c>
      <c r="G23" s="49"/>
      <c r="H23" s="49"/>
      <c r="I23" s="49"/>
      <c r="J23" s="50"/>
    </row>
    <row r="24" spans="1:17" ht="18.0125" customHeight="1">
      <c r="A24" s="7">
        <v>4</v>
      </c>
      <c r="B24" s="29" t="s">
        <v>53</v>
      </c>
      <c r="C24" s="31" t="s">
        <v>54</v>
      </c>
      <c r="D24" s="31"/>
      <c r="E24" s="31"/>
      <c r="F24" s="31"/>
      <c r="G24" s="31"/>
      <c r="H24" s="31"/>
      <c r="I24" s="31"/>
      <c r="J24" s="31"/>
      <c r="K24" s="7"/>
    </row>
    <row r="25" spans="1:17" ht="16.9125" customHeight="1">
      <c r="A25" s="7">
        <v>5</v>
      </c>
      <c r="B25" s="29" t="s">
        <v>55</v>
      </c>
      <c r="C25" s="32" t="s">
        <v>56</v>
      </c>
      <c r="D25" s="32"/>
      <c r="E25" s="32"/>
      <c r="F25" s="32"/>
      <c r="G25" s="32"/>
      <c r="H25" s="32"/>
      <c r="I25" s="32"/>
      <c r="J25" s="32"/>
      <c r="K25" s="7"/>
    </row>
    <row r="26" spans="1:17" ht="16.9125" customHeight="1">
      <c r="A26" s="7">
        <v>6</v>
      </c>
      <c r="B26" s="29" t="s">
        <v>57</v>
      </c>
      <c r="C26" s="55" t="s">
        <v>58</v>
      </c>
      <c r="D26" s="55"/>
      <c r="E26" s="55"/>
      <c r="F26" s="55"/>
      <c r="G26" s="55"/>
      <c r="H26" s="55"/>
      <c r="I26" s="55"/>
      <c r="J26" s="55"/>
      <c r="K26" s="7"/>
    </row>
    <row r="27" spans="1:17" hidden="1">
      <c r="A27" s="7" t="s">
        <v>59</v>
      </c>
    </row>
    <row r="28" spans="1:17" hidden="1">
      <c r="A28" s="7" t="s">
        <v>60</v>
      </c>
    </row>
    <row r="29" spans="1:17" hidden="1">
      <c r="A29" s="7" t="s">
        <v>61</v>
      </c>
    </row>
    <row r="30" spans="1:17">
      <c r="A30" s="7">
        <v>9</v>
      </c>
      <c r="B30" s="33" t="s">
        <v>62</v>
      </c>
      <c r="C30" s="34" t="s">
        <v>58</v>
      </c>
      <c r="D30" s="35"/>
      <c r="E30" s="35"/>
      <c r="F30" s="36" t="s">
        <v>10</v>
      </c>
      <c r="G30" s="56">
        <v>287.1</v>
      </c>
      <c r="H30" s="57"/>
      <c r="I30" s="39"/>
      <c r="J30" s="40">
        <f>IF(AND(G30= "",H30= ""), 0, ROUND(ROUND(I30, 2) * ROUND(IF(H30="",G30,H30),  3), 2))</f>
        <v/>
      </c>
      <c r="K30" s="7"/>
      <c r="M30" s="41">
        <v>0.2</v>
      </c>
      <c r="Q30" s="7">
        <v>9337</v>
      </c>
    </row>
    <row r="31" spans="1:17" hidden="1">
      <c r="A31" s="7" t="s">
        <v>63</v>
      </c>
    </row>
    <row r="32" spans="1:17" hidden="1">
      <c r="A32" s="7" t="s">
        <v>47</v>
      </c>
    </row>
    <row r="33" spans="1:11" hidden="1">
      <c r="A33" s="7" t="s">
        <v>64</v>
      </c>
    </row>
    <row r="34" spans="1:11" hidden="1">
      <c r="A34" s="7" t="s">
        <v>48</v>
      </c>
    </row>
    <row r="35" spans="1:11">
      <c r="A35" s="7">
        <v>5</v>
      </c>
      <c r="B35" s="29" t="s">
        <v>65</v>
      </c>
      <c r="C35" s="32" t="s">
        <v>66</v>
      </c>
      <c r="D35" s="32"/>
      <c r="E35" s="32"/>
      <c r="F35" s="32"/>
      <c r="G35" s="32"/>
      <c r="H35" s="32"/>
      <c r="I35" s="32"/>
      <c r="J35" s="32"/>
      <c r="K35" s="7"/>
    </row>
    <row r="36" spans="1:11" hidden="1">
      <c r="A36" s="7" t="s">
        <v>44</v>
      </c>
    </row>
    <row r="37" spans="1:11" hidden="1">
      <c r="A37" s="7" t="s">
        <v>44</v>
      </c>
    </row>
    <row r="38" spans="1:11" hidden="1">
      <c r="A38" s="7" t="s">
        <v>44</v>
      </c>
    </row>
    <row r="39" spans="1:11" hidden="1">
      <c r="A39" s="7" t="s">
        <v>48</v>
      </c>
    </row>
    <row r="40" spans="1:11" ht="16.9125" customHeight="1">
      <c r="A40" s="7">
        <v>5</v>
      </c>
      <c r="B40" s="29" t="s">
        <v>67</v>
      </c>
      <c r="C40" s="32" t="s">
        <v>68</v>
      </c>
      <c r="D40" s="32"/>
      <c r="E40" s="32"/>
      <c r="F40" s="32"/>
      <c r="G40" s="32"/>
      <c r="H40" s="32"/>
      <c r="I40" s="32"/>
      <c r="J40" s="32"/>
      <c r="K40" s="7"/>
    </row>
    <row r="41" spans="1:11" hidden="1">
      <c r="A41" s="7" t="s">
        <v>44</v>
      </c>
    </row>
    <row r="42" spans="1:11" hidden="1">
      <c r="A42" s="7" t="s">
        <v>44</v>
      </c>
    </row>
    <row r="43" spans="1:11" hidden="1">
      <c r="A43" s="7" t="s">
        <v>44</v>
      </c>
    </row>
    <row r="44" spans="1:11" hidden="1">
      <c r="A44" s="7" t="s">
        <v>44</v>
      </c>
    </row>
    <row r="45" spans="1:11" hidden="1">
      <c r="A45" s="7" t="s">
        <v>44</v>
      </c>
    </row>
    <row r="46" spans="1:11" hidden="1">
      <c r="A46" s="7" t="s">
        <v>44</v>
      </c>
    </row>
    <row r="47" spans="1:11" hidden="1">
      <c r="A47" s="7" t="s">
        <v>44</v>
      </c>
    </row>
    <row r="48" spans="1:11" hidden="1">
      <c r="A48" s="7" t="s">
        <v>44</v>
      </c>
    </row>
    <row r="49" spans="1:17" hidden="1">
      <c r="A49" s="7" t="s">
        <v>44</v>
      </c>
    </row>
    <row r="50" spans="1:17" hidden="1">
      <c r="A50" s="7" t="s">
        <v>69</v>
      </c>
    </row>
    <row r="51" spans="1:17">
      <c r="A51" s="7">
        <v>9</v>
      </c>
      <c r="B51" s="33" t="s">
        <v>70</v>
      </c>
      <c r="C51" s="34" t="s">
        <v>71</v>
      </c>
      <c r="D51" s="35"/>
      <c r="E51" s="35"/>
      <c r="F51" s="36" t="s">
        <v>10</v>
      </c>
      <c r="G51" s="56">
        <v>287.1</v>
      </c>
      <c r="H51" s="57"/>
      <c r="I51" s="39"/>
      <c r="J51" s="40">
        <f>IF(AND(G51= "",H51= ""), 0, ROUND(ROUND(I51, 2) * ROUND(IF(H51="",G51,H51),  3), 2))</f>
        <v/>
      </c>
      <c r="K51" s="7"/>
      <c r="M51" s="41">
        <v>0.2</v>
      </c>
      <c r="Q51" s="7">
        <v>9337</v>
      </c>
    </row>
    <row r="52" spans="1:17" hidden="1">
      <c r="A52" s="7" t="s">
        <v>63</v>
      </c>
    </row>
    <row r="53" spans="1:17" hidden="1">
      <c r="A53" s="7" t="s">
        <v>63</v>
      </c>
    </row>
    <row r="54" spans="1:17" hidden="1">
      <c r="A54" s="7" t="s">
        <v>47</v>
      </c>
    </row>
    <row r="55" spans="1:17" hidden="1">
      <c r="A55" s="7" t="s">
        <v>48</v>
      </c>
    </row>
    <row r="56" spans="1:17">
      <c r="A56" s="7" t="s">
        <v>49</v>
      </c>
      <c r="B56" s="35"/>
      <c r="C56" s="35"/>
      <c r="D56" s="35"/>
      <c r="E56" s="35"/>
      <c r="F56" s="35"/>
      <c r="G56" s="35"/>
      <c r="H56" s="35"/>
      <c r="I56" s="35"/>
      <c r="J56" s="35"/>
    </row>
    <row r="57" spans="1:17" ht="16.9125" customHeight="1">
      <c r="B57" s="35"/>
      <c r="C57" s="42" t="s">
        <v>54</v>
      </c>
      <c r="D57" s="43"/>
      <c r="E57" s="43"/>
      <c r="F57" s="44"/>
      <c r="G57" s="44"/>
      <c r="H57" s="44"/>
      <c r="I57" s="44"/>
      <c r="J57" s="45"/>
    </row>
    <row r="58" spans="1:17">
      <c r="B58" s="35"/>
      <c r="C58" s="46"/>
      <c r="D58" s="7"/>
      <c r="E58" s="7"/>
      <c r="F58" s="7"/>
      <c r="G58" s="7"/>
      <c r="H58" s="7"/>
      <c r="I58" s="7"/>
      <c r="J58" s="8"/>
    </row>
    <row r="59" spans="1:17">
      <c r="B59" s="35"/>
      <c r="C59" s="47" t="s">
        <v>50</v>
      </c>
      <c r="D59" s="48"/>
      <c r="E59" s="48"/>
      <c r="F59" s="49">
        <f>SUMIF(K25:K56, IF(K24="","",K24), J25:J56)</f>
        <v/>
      </c>
      <c r="G59" s="49"/>
      <c r="H59" s="49"/>
      <c r="I59" s="49"/>
      <c r="J59" s="50"/>
    </row>
    <row r="60" spans="1:17" hidden="1">
      <c r="B60" s="35"/>
      <c r="C60" s="51" t="s">
        <v>51</v>
      </c>
      <c r="D60" s="52"/>
      <c r="E60" s="52"/>
      <c r="F60" s="53">
        <f>ROUND(SUMIF(K25:K56, IF(K24="","",K24), J25:J56) * 0.2, 2)</f>
        <v/>
      </c>
      <c r="G60" s="53"/>
      <c r="H60" s="53"/>
      <c r="I60" s="53"/>
      <c r="J60" s="54"/>
    </row>
    <row r="61" spans="1:17" hidden="1">
      <c r="B61" s="35"/>
      <c r="C61" s="47" t="s">
        <v>52</v>
      </c>
      <c r="D61" s="48"/>
      <c r="E61" s="48"/>
      <c r="F61" s="49">
        <f>SUM(F59:F60)</f>
        <v/>
      </c>
      <c r="G61" s="49"/>
      <c r="H61" s="49"/>
      <c r="I61" s="49"/>
      <c r="J61" s="50"/>
    </row>
    <row r="62" spans="1:17">
      <c r="A62" s="7">
        <v>4</v>
      </c>
      <c r="B62" s="29" t="s">
        <v>72</v>
      </c>
      <c r="C62" s="31" t="s">
        <v>73</v>
      </c>
      <c r="D62" s="31"/>
      <c r="E62" s="31"/>
      <c r="F62" s="31"/>
      <c r="G62" s="31"/>
      <c r="H62" s="31"/>
      <c r="I62" s="31"/>
      <c r="J62" s="31"/>
      <c r="K62" s="7"/>
    </row>
    <row r="63" spans="1:17">
      <c r="A63" s="7">
        <v>5</v>
      </c>
      <c r="B63" s="29" t="s">
        <v>74</v>
      </c>
      <c r="C63" s="32" t="s">
        <v>75</v>
      </c>
      <c r="D63" s="32"/>
      <c r="E63" s="32"/>
      <c r="F63" s="32"/>
      <c r="G63" s="32"/>
      <c r="H63" s="32"/>
      <c r="I63" s="32"/>
      <c r="J63" s="32"/>
      <c r="K63" s="7"/>
    </row>
    <row r="64" spans="1:17" hidden="1">
      <c r="A64" s="7" t="s">
        <v>44</v>
      </c>
    </row>
    <row r="65" spans="1:11" hidden="1">
      <c r="A65" s="7" t="s">
        <v>76</v>
      </c>
    </row>
    <row r="66" spans="1:11" hidden="1">
      <c r="A66" s="7" t="s">
        <v>44</v>
      </c>
    </row>
    <row r="67" spans="1:11" hidden="1">
      <c r="A67" s="7" t="s">
        <v>44</v>
      </c>
    </row>
    <row r="68" spans="1:11" hidden="1">
      <c r="A68" s="7" t="s">
        <v>44</v>
      </c>
    </row>
    <row r="69" spans="1:11" hidden="1">
      <c r="A69" s="7" t="s">
        <v>44</v>
      </c>
    </row>
    <row r="70" spans="1:11" hidden="1">
      <c r="A70" s="7" t="s">
        <v>44</v>
      </c>
    </row>
    <row r="71" spans="1:11" hidden="1">
      <c r="A71" s="7" t="s">
        <v>44</v>
      </c>
    </row>
    <row r="72" spans="1:11">
      <c r="A72" s="7">
        <v>6</v>
      </c>
      <c r="B72" s="29" t="s">
        <v>77</v>
      </c>
      <c r="C72" s="55" t="s">
        <v>78</v>
      </c>
      <c r="D72" s="55"/>
      <c r="E72" s="55"/>
      <c r="F72" s="55"/>
      <c r="G72" s="55"/>
      <c r="H72" s="55"/>
      <c r="I72" s="55"/>
      <c r="J72" s="55"/>
      <c r="K72" s="7"/>
    </row>
    <row r="73" spans="1:11" hidden="1">
      <c r="A73" s="7" t="s">
        <v>60</v>
      </c>
    </row>
    <row r="74" spans="1:11" hidden="1">
      <c r="A74" s="7" t="s">
        <v>60</v>
      </c>
    </row>
    <row r="75" spans="1:11" hidden="1">
      <c r="A75" s="7" t="s">
        <v>60</v>
      </c>
    </row>
    <row r="76" spans="1:11" hidden="1">
      <c r="A76" s="7" t="s">
        <v>60</v>
      </c>
    </row>
    <row r="77" spans="1:11" hidden="1">
      <c r="A77" s="7" t="s">
        <v>60</v>
      </c>
    </row>
    <row r="78" spans="1:11" hidden="1">
      <c r="A78" s="7" t="s">
        <v>60</v>
      </c>
    </row>
    <row r="79" spans="1:11" hidden="1">
      <c r="A79" s="7" t="s">
        <v>60</v>
      </c>
    </row>
    <row r="80" spans="1:11" hidden="1">
      <c r="A80" s="7" t="s">
        <v>60</v>
      </c>
    </row>
    <row r="81" spans="1:17" hidden="1">
      <c r="A81" s="7" t="s">
        <v>61</v>
      </c>
    </row>
    <row r="82" spans="1:17">
      <c r="A82" s="7">
        <v>9</v>
      </c>
      <c r="B82" s="33" t="s">
        <v>79</v>
      </c>
      <c r="C82" s="34" t="s">
        <v>80</v>
      </c>
      <c r="D82" s="35"/>
      <c r="E82" s="35"/>
      <c r="F82" s="36" t="s">
        <v>10</v>
      </c>
      <c r="G82" s="56">
        <v>13.6</v>
      </c>
      <c r="H82" s="57"/>
      <c r="I82" s="39"/>
      <c r="J82" s="40">
        <f>IF(AND(G82= "",H82= ""), 0, ROUND(ROUND(I82, 2) * ROUND(IF(H82="",G82,H82),  3), 2))</f>
        <v/>
      </c>
      <c r="K82" s="7"/>
      <c r="M82" s="41">
        <v>0.2</v>
      </c>
      <c r="Q82" s="7">
        <v>9337</v>
      </c>
    </row>
    <row r="83" spans="1:17" hidden="1">
      <c r="A83" s="7" t="s">
        <v>47</v>
      </c>
    </row>
    <row r="84" spans="1:17" hidden="1">
      <c r="A84" s="7" t="s">
        <v>64</v>
      </c>
    </row>
    <row r="85" spans="1:17" hidden="1">
      <c r="A85" s="7" t="s">
        <v>48</v>
      </c>
    </row>
    <row r="86" spans="1:17">
      <c r="A86" s="7" t="s">
        <v>49</v>
      </c>
      <c r="B86" s="35"/>
      <c r="C86" s="35"/>
      <c r="D86" s="35"/>
      <c r="E86" s="35"/>
      <c r="F86" s="35"/>
      <c r="G86" s="35"/>
      <c r="H86" s="35"/>
      <c r="I86" s="35"/>
      <c r="J86" s="35"/>
    </row>
    <row r="87" spans="1:17">
      <c r="B87" s="35"/>
      <c r="C87" s="42" t="s">
        <v>73</v>
      </c>
      <c r="D87" s="43"/>
      <c r="E87" s="43"/>
      <c r="F87" s="44"/>
      <c r="G87" s="44"/>
      <c r="H87" s="44"/>
      <c r="I87" s="44"/>
      <c r="J87" s="45"/>
    </row>
    <row r="88" spans="1:17">
      <c r="B88" s="35"/>
      <c r="C88" s="46"/>
      <c r="D88" s="7"/>
      <c r="E88" s="7"/>
      <c r="F88" s="7"/>
      <c r="G88" s="7"/>
      <c r="H88" s="7"/>
      <c r="I88" s="7"/>
      <c r="J88" s="8"/>
    </row>
    <row r="89" spans="1:17">
      <c r="B89" s="35"/>
      <c r="C89" s="47" t="s">
        <v>50</v>
      </c>
      <c r="D89" s="48"/>
      <c r="E89" s="48"/>
      <c r="F89" s="49">
        <f>SUMIF(K63:K86, IF(K62="","",K62), J63:J86)</f>
        <v/>
      </c>
      <c r="G89" s="49"/>
      <c r="H89" s="49"/>
      <c r="I89" s="49"/>
      <c r="J89" s="50"/>
    </row>
    <row r="90" spans="1:17" hidden="1">
      <c r="B90" s="35"/>
      <c r="C90" s="51" t="s">
        <v>51</v>
      </c>
      <c r="D90" s="52"/>
      <c r="E90" s="52"/>
      <c r="F90" s="53">
        <f>ROUND(SUMIF(K63:K86, IF(K62="","",K62), J63:J86) * 0.2, 2)</f>
        <v/>
      </c>
      <c r="G90" s="53"/>
      <c r="H90" s="53"/>
      <c r="I90" s="53"/>
      <c r="J90" s="54"/>
    </row>
    <row r="91" spans="1:17" hidden="1">
      <c r="B91" s="35"/>
      <c r="C91" s="47" t="s">
        <v>52</v>
      </c>
      <c r="D91" s="48"/>
      <c r="E91" s="48"/>
      <c r="F91" s="49">
        <f>SUM(F89:F90)</f>
        <v/>
      </c>
      <c r="G91" s="49"/>
      <c r="H91" s="49"/>
      <c r="I91" s="49"/>
      <c r="J91" s="50"/>
    </row>
    <row r="92" spans="1:17" ht="18.0125" customHeight="1">
      <c r="A92" s="7">
        <v>4</v>
      </c>
      <c r="B92" s="29" t="s">
        <v>81</v>
      </c>
      <c r="C92" s="31" t="s">
        <v>82</v>
      </c>
      <c r="D92" s="31"/>
      <c r="E92" s="31"/>
      <c r="F92" s="31"/>
      <c r="G92" s="31"/>
      <c r="H92" s="31"/>
      <c r="I92" s="31"/>
      <c r="J92" s="31"/>
      <c r="K92" s="7"/>
    </row>
    <row r="93" spans="1:17" ht="16.9125" customHeight="1">
      <c r="A93" s="7">
        <v>5</v>
      </c>
      <c r="B93" s="29" t="s">
        <v>83</v>
      </c>
      <c r="C93" s="32" t="s">
        <v>84</v>
      </c>
      <c r="D93" s="32"/>
      <c r="E93" s="32"/>
      <c r="F93" s="32"/>
      <c r="G93" s="32"/>
      <c r="H93" s="32"/>
      <c r="I93" s="32"/>
      <c r="J93" s="32"/>
      <c r="K93" s="7"/>
    </row>
    <row r="94" spans="1:17" hidden="1">
      <c r="A94" s="7" t="s">
        <v>44</v>
      </c>
    </row>
    <row r="95" spans="1:17" hidden="1">
      <c r="A95" s="7" t="s">
        <v>44</v>
      </c>
    </row>
    <row r="96" spans="1:17" hidden="1">
      <c r="A96" s="7" t="s">
        <v>76</v>
      </c>
    </row>
    <row r="97" spans="1:17" hidden="1">
      <c r="A97" s="7" t="s">
        <v>44</v>
      </c>
    </row>
    <row r="98" spans="1:17" hidden="1">
      <c r="A98" s="7" t="s">
        <v>44</v>
      </c>
    </row>
    <row r="99" spans="1:17" hidden="1">
      <c r="A99" s="7" t="s">
        <v>44</v>
      </c>
    </row>
    <row r="100" spans="1:17" hidden="1">
      <c r="A100" s="7" t="s">
        <v>44</v>
      </c>
    </row>
    <row r="101" spans="1:17" hidden="1">
      <c r="A101" s="7" t="s">
        <v>44</v>
      </c>
    </row>
    <row r="102" spans="1:17" hidden="1">
      <c r="A102" s="7" t="s">
        <v>44</v>
      </c>
    </row>
    <row r="103" spans="1:17" hidden="1">
      <c r="A103" s="7" t="s">
        <v>44</v>
      </c>
    </row>
    <row r="104" spans="1:17" hidden="1">
      <c r="A104" s="7" t="s">
        <v>44</v>
      </c>
    </row>
    <row r="105" spans="1:17" hidden="1">
      <c r="A105" s="7" t="s">
        <v>44</v>
      </c>
    </row>
    <row r="106" spans="1:17" hidden="1">
      <c r="A106" s="7" t="s">
        <v>44</v>
      </c>
    </row>
    <row r="107" spans="1:17" hidden="1">
      <c r="A107" s="7" t="s">
        <v>44</v>
      </c>
    </row>
    <row r="108" spans="1:17" hidden="1">
      <c r="A108" s="7" t="s">
        <v>44</v>
      </c>
    </row>
    <row r="109" spans="1:17" hidden="1">
      <c r="A109" s="7" t="s">
        <v>44</v>
      </c>
    </row>
    <row r="110" spans="1:17" hidden="1">
      <c r="A110" s="7" t="s">
        <v>69</v>
      </c>
    </row>
    <row r="111" spans="1:17">
      <c r="A111" s="7">
        <v>9</v>
      </c>
      <c r="B111" s="33" t="s">
        <v>85</v>
      </c>
      <c r="C111" s="34" t="s">
        <v>86</v>
      </c>
      <c r="D111" s="35"/>
      <c r="E111" s="35"/>
      <c r="F111" s="36" t="s">
        <v>10</v>
      </c>
      <c r="G111" s="56">
        <v>273.5</v>
      </c>
      <c r="H111" s="57"/>
      <c r="I111" s="39"/>
      <c r="J111" s="40">
        <f>IF(AND(G111= "",H111= ""), 0, ROUND(ROUND(I111, 2) * ROUND(IF(H111="",G111,H111),  3), 2))</f>
        <v/>
      </c>
      <c r="K111" s="7"/>
      <c r="M111" s="41">
        <v>0.2</v>
      </c>
      <c r="Q111" s="7">
        <v>9337</v>
      </c>
    </row>
    <row r="112" spans="1:17" hidden="1">
      <c r="A112" s="7" t="s">
        <v>47</v>
      </c>
    </row>
    <row r="113" spans="1:17" hidden="1">
      <c r="A113" s="7" t="s">
        <v>48</v>
      </c>
    </row>
    <row r="114" spans="1:17">
      <c r="A114" s="7" t="s">
        <v>49</v>
      </c>
      <c r="B114" s="35"/>
      <c r="C114" s="35"/>
      <c r="D114" s="35"/>
      <c r="E114" s="35"/>
      <c r="F114" s="35"/>
      <c r="G114" s="35"/>
      <c r="H114" s="35"/>
      <c r="I114" s="35"/>
      <c r="J114" s="35"/>
    </row>
    <row r="115" spans="1:17" ht="16.9125" customHeight="1">
      <c r="B115" s="35"/>
      <c r="C115" s="42" t="s">
        <v>82</v>
      </c>
      <c r="D115" s="43"/>
      <c r="E115" s="43"/>
      <c r="F115" s="44"/>
      <c r="G115" s="44"/>
      <c r="H115" s="44"/>
      <c r="I115" s="44"/>
      <c r="J115" s="45"/>
    </row>
    <row r="116" spans="1:17">
      <c r="B116" s="35"/>
      <c r="C116" s="46"/>
      <c r="D116" s="7"/>
      <c r="E116" s="7"/>
      <c r="F116" s="7"/>
      <c r="G116" s="7"/>
      <c r="H116" s="7"/>
      <c r="I116" s="7"/>
      <c r="J116" s="8"/>
    </row>
    <row r="117" spans="1:17">
      <c r="B117" s="35"/>
      <c r="C117" s="47" t="s">
        <v>50</v>
      </c>
      <c r="D117" s="48"/>
      <c r="E117" s="48"/>
      <c r="F117" s="49">
        <f>SUMIF(K93:K114, IF(K92="","",K92), J93:J114)</f>
        <v/>
      </c>
      <c r="G117" s="49"/>
      <c r="H117" s="49"/>
      <c r="I117" s="49"/>
      <c r="J117" s="50"/>
    </row>
    <row r="118" spans="1:17" hidden="1">
      <c r="B118" s="35"/>
      <c r="C118" s="51" t="s">
        <v>51</v>
      </c>
      <c r="D118" s="52"/>
      <c r="E118" s="52"/>
      <c r="F118" s="53">
        <f>ROUND(SUMIF(K93:K114, IF(K92="","",K92), J93:J114) * 0.2, 2)</f>
        <v/>
      </c>
      <c r="G118" s="53"/>
      <c r="H118" s="53"/>
      <c r="I118" s="53"/>
      <c r="J118" s="54"/>
    </row>
    <row r="119" spans="1:17" hidden="1">
      <c r="B119" s="35"/>
      <c r="C119" s="47" t="s">
        <v>52</v>
      </c>
      <c r="D119" s="48"/>
      <c r="E119" s="48"/>
      <c r="F119" s="49">
        <f>SUM(F117:F118)</f>
        <v/>
      </c>
      <c r="G119" s="49"/>
      <c r="H119" s="49"/>
      <c r="I119" s="49"/>
      <c r="J119" s="50"/>
    </row>
    <row r="120" spans="1:17" ht="18.0125" customHeight="1">
      <c r="A120" s="7">
        <v>4</v>
      </c>
      <c r="B120" s="29" t="s">
        <v>87</v>
      </c>
      <c r="C120" s="31" t="s">
        <v>88</v>
      </c>
      <c r="D120" s="31"/>
      <c r="E120" s="31"/>
      <c r="F120" s="31"/>
      <c r="G120" s="31"/>
      <c r="H120" s="31"/>
      <c r="I120" s="31"/>
      <c r="J120" s="31"/>
      <c r="K120" s="7"/>
    </row>
    <row r="121" spans="1:17">
      <c r="A121" s="7">
        <v>5</v>
      </c>
      <c r="B121" s="29" t="s">
        <v>89</v>
      </c>
      <c r="C121" s="32" t="s">
        <v>90</v>
      </c>
      <c r="D121" s="32"/>
      <c r="E121" s="32"/>
      <c r="F121" s="32"/>
      <c r="G121" s="32"/>
      <c r="H121" s="32"/>
      <c r="I121" s="32"/>
      <c r="J121" s="32"/>
      <c r="K121" s="7"/>
    </row>
    <row r="122" spans="1:17">
      <c r="A122" s="7">
        <v>6</v>
      </c>
      <c r="B122" s="29" t="s">
        <v>91</v>
      </c>
      <c r="C122" s="55" t="s">
        <v>90</v>
      </c>
      <c r="D122" s="55"/>
      <c r="E122" s="55"/>
      <c r="F122" s="55"/>
      <c r="G122" s="55"/>
      <c r="H122" s="55"/>
      <c r="I122" s="55"/>
      <c r="J122" s="55"/>
      <c r="K122" s="7"/>
    </row>
    <row r="123" spans="1:17" hidden="1">
      <c r="A123" s="7" t="s">
        <v>60</v>
      </c>
    </row>
    <row r="124" spans="1:17" hidden="1">
      <c r="A124" s="7" t="s">
        <v>61</v>
      </c>
    </row>
    <row r="125" spans="1:17" hidden="1">
      <c r="A125" s="7" t="s">
        <v>61</v>
      </c>
    </row>
    <row r="126" spans="1:17">
      <c r="A126" s="7">
        <v>9</v>
      </c>
      <c r="B126" s="33" t="s">
        <v>92</v>
      </c>
      <c r="C126" s="34" t="s">
        <v>90</v>
      </c>
      <c r="D126" s="35"/>
      <c r="E126" s="35"/>
      <c r="F126" s="36" t="s">
        <v>93</v>
      </c>
      <c r="G126" s="56">
        <v>18</v>
      </c>
      <c r="H126" s="57"/>
      <c r="I126" s="39"/>
      <c r="J126" s="40">
        <f>IF(AND(G126= "",H126= ""), 0, ROUND(ROUND(I126, 2) * ROUND(IF(H126="",G126,H126),  3), 2))</f>
        <v/>
      </c>
      <c r="K126" s="7"/>
      <c r="M126" s="41">
        <v>0.2</v>
      </c>
      <c r="Q126" s="7">
        <v>9337</v>
      </c>
    </row>
    <row r="127" spans="1:17" hidden="1">
      <c r="A127" s="7" t="s">
        <v>47</v>
      </c>
    </row>
    <row r="128" spans="1:17" hidden="1">
      <c r="A128" s="7" t="s">
        <v>64</v>
      </c>
    </row>
    <row r="129" spans="1:11" hidden="1">
      <c r="A129" s="7" t="s">
        <v>48</v>
      </c>
    </row>
    <row r="130" spans="1:11">
      <c r="A130" s="7" t="s">
        <v>49</v>
      </c>
      <c r="B130" s="35"/>
      <c r="C130" s="35"/>
      <c r="D130" s="35"/>
      <c r="E130" s="35"/>
      <c r="F130" s="35"/>
      <c r="G130" s="35"/>
      <c r="H130" s="35"/>
      <c r="I130" s="35"/>
      <c r="J130" s="35"/>
    </row>
    <row r="131" spans="1:11" ht="16.9125" customHeight="1">
      <c r="B131" s="35"/>
      <c r="C131" s="42" t="s">
        <v>88</v>
      </c>
      <c r="D131" s="43"/>
      <c r="E131" s="43"/>
      <c r="F131" s="44"/>
      <c r="G131" s="44"/>
      <c r="H131" s="44"/>
      <c r="I131" s="44"/>
      <c r="J131" s="45"/>
    </row>
    <row r="132" spans="1:11">
      <c r="B132" s="35"/>
      <c r="C132" s="46"/>
      <c r="D132" s="7"/>
      <c r="E132" s="7"/>
      <c r="F132" s="7"/>
      <c r="G132" s="7"/>
      <c r="H132" s="7"/>
      <c r="I132" s="7"/>
      <c r="J132" s="8"/>
    </row>
    <row r="133" spans="1:11">
      <c r="B133" s="35"/>
      <c r="C133" s="47" t="s">
        <v>50</v>
      </c>
      <c r="D133" s="48"/>
      <c r="E133" s="48"/>
      <c r="F133" s="49">
        <f>SUMIF(K121:K130, IF(K120="","",K120), J121:J130)</f>
        <v/>
      </c>
      <c r="G133" s="49"/>
      <c r="H133" s="49"/>
      <c r="I133" s="49"/>
      <c r="J133" s="50"/>
    </row>
    <row r="134" spans="1:11" hidden="1">
      <c r="B134" s="35"/>
      <c r="C134" s="51" t="s">
        <v>51</v>
      </c>
      <c r="D134" s="52"/>
      <c r="E134" s="52"/>
      <c r="F134" s="53">
        <f>ROUND(SUMIF(K121:K130, IF(K120="","",K120), J121:J130) * 0.2, 2)</f>
        <v/>
      </c>
      <c r="G134" s="53"/>
      <c r="H134" s="53"/>
      <c r="I134" s="53"/>
      <c r="J134" s="54"/>
    </row>
    <row r="135" spans="1:11" hidden="1">
      <c r="B135" s="35"/>
      <c r="C135" s="47" t="s">
        <v>52</v>
      </c>
      <c r="D135" s="48"/>
      <c r="E135" s="48"/>
      <c r="F135" s="49">
        <f>SUM(F133:F134)</f>
        <v/>
      </c>
      <c r="G135" s="49"/>
      <c r="H135" s="49"/>
      <c r="I135" s="49"/>
      <c r="J135" s="50"/>
    </row>
    <row r="136" spans="1:11">
      <c r="A136" s="7" t="s">
        <v>38</v>
      </c>
      <c r="B136" s="35"/>
      <c r="C136" s="35"/>
      <c r="D136" s="35"/>
      <c r="E136" s="35"/>
      <c r="F136" s="35"/>
      <c r="G136" s="35"/>
      <c r="H136" s="35"/>
      <c r="I136" s="35"/>
      <c r="J136" s="35"/>
    </row>
    <row r="137" spans="1:11">
      <c r="B137" s="35"/>
      <c r="C137" s="42" t="s">
        <v>39</v>
      </c>
      <c r="D137" s="43"/>
      <c r="E137" s="43"/>
      <c r="F137" s="44"/>
      <c r="G137" s="44"/>
      <c r="H137" s="44"/>
      <c r="I137" s="44"/>
      <c r="J137" s="45"/>
    </row>
    <row r="138" spans="1:11">
      <c r="B138" s="35"/>
      <c r="C138" s="46"/>
      <c r="D138" s="7"/>
      <c r="E138" s="7"/>
      <c r="F138" s="7"/>
      <c r="G138" s="7"/>
      <c r="H138" s="7"/>
      <c r="I138" s="7"/>
      <c r="J138" s="8"/>
    </row>
    <row r="139" spans="1:11">
      <c r="B139" s="35"/>
      <c r="C139" s="51" t="s">
        <v>50</v>
      </c>
      <c r="D139" s="52"/>
      <c r="E139" s="52"/>
      <c r="F139" s="53">
        <f>SUMIF(K12:K136, IF(K11="","",K11), J12:J136)</f>
        <v/>
      </c>
      <c r="G139" s="53"/>
      <c r="H139" s="53"/>
      <c r="I139" s="53"/>
      <c r="J139" s="54"/>
    </row>
    <row r="140" spans="1:11" ht="16.9125" customHeight="1">
      <c r="B140" s="35"/>
      <c r="C140" s="51" t="s">
        <v>51</v>
      </c>
      <c r="D140" s="52"/>
      <c r="E140" s="52"/>
      <c r="F140" s="53">
        <f>ROUND(SUMIF(K12:K136, IF(K11="","",K11), J12:J136) * 0.2, 2)</f>
        <v/>
      </c>
      <c r="G140" s="53"/>
      <c r="H140" s="53"/>
      <c r="I140" s="53"/>
      <c r="J140" s="54"/>
    </row>
    <row r="141" spans="1:11">
      <c r="B141" s="35"/>
      <c r="C141" s="47" t="s">
        <v>52</v>
      </c>
      <c r="D141" s="48"/>
      <c r="E141" s="48"/>
      <c r="F141" s="49">
        <f>SUM(F139:F140)</f>
        <v/>
      </c>
      <c r="G141" s="49"/>
      <c r="H141" s="49"/>
      <c r="I141" s="49"/>
      <c r="J141" s="50"/>
    </row>
    <row r="142" spans="1:11" ht="18.6038" customHeight="1">
      <c r="A142" s="7">
        <v>3</v>
      </c>
      <c r="B142" s="29">
        <v>5</v>
      </c>
      <c r="C142" s="30" t="s">
        <v>94</v>
      </c>
      <c r="D142" s="30"/>
      <c r="E142" s="30"/>
      <c r="F142" s="30"/>
      <c r="G142" s="30"/>
      <c r="H142" s="30"/>
      <c r="I142" s="30"/>
      <c r="J142" s="30"/>
      <c r="K142" s="7"/>
    </row>
    <row r="143" spans="1:11">
      <c r="A143" s="7">
        <v>4</v>
      </c>
      <c r="B143" s="29" t="s">
        <v>95</v>
      </c>
      <c r="C143" s="31" t="s">
        <v>96</v>
      </c>
      <c r="D143" s="31"/>
      <c r="E143" s="31"/>
      <c r="F143" s="31"/>
      <c r="G143" s="31"/>
      <c r="H143" s="31"/>
      <c r="I143" s="31"/>
      <c r="J143" s="31"/>
      <c r="K143" s="7"/>
    </row>
    <row r="144" spans="1:11" ht="16.9125" customHeight="1">
      <c r="A144" s="7">
        <v>5</v>
      </c>
      <c r="B144" s="29" t="s">
        <v>97</v>
      </c>
      <c r="C144" s="32" t="s">
        <v>98</v>
      </c>
      <c r="D144" s="32"/>
      <c r="E144" s="32"/>
      <c r="F144" s="32"/>
      <c r="G144" s="32"/>
      <c r="H144" s="32"/>
      <c r="I144" s="32"/>
      <c r="J144" s="32"/>
      <c r="K144" s="7" t="s">
        <v>99</v>
      </c>
    </row>
    <row r="145" spans="1:17" hidden="1">
      <c r="A145" s="7" t="s">
        <v>44</v>
      </c>
    </row>
    <row r="146" spans="1:17" hidden="1">
      <c r="A146" s="7" t="s">
        <v>69</v>
      </c>
    </row>
    <row r="147" spans="1:17">
      <c r="A147" s="7">
        <v>9</v>
      </c>
      <c r="B147" s="33" t="s">
        <v>100</v>
      </c>
      <c r="C147" s="34" t="s">
        <v>58</v>
      </c>
      <c r="D147" s="35"/>
      <c r="E147" s="35"/>
      <c r="F147" s="36" t="s">
        <v>10</v>
      </c>
      <c r="G147" s="56">
        <v>61.8</v>
      </c>
      <c r="H147" s="57"/>
      <c r="I147" s="39"/>
      <c r="J147" s="40">
        <f>IF(AND(G147= "",H147= ""), 0, ROUND(ROUND(I147, 2) * ROUND(IF(H147="",G147,H147),  3), 2))</f>
        <v/>
      </c>
      <c r="K147" s="7" t="s">
        <v>99</v>
      </c>
      <c r="L147" s="7">
        <v>218054</v>
      </c>
      <c r="M147" s="41">
        <v>0.2</v>
      </c>
      <c r="Q147" s="7">
        <v>9337</v>
      </c>
    </row>
    <row r="148" spans="1:17" hidden="1">
      <c r="A148" s="7" t="s">
        <v>63</v>
      </c>
    </row>
    <row r="149" spans="1:17" hidden="1">
      <c r="A149" s="7" t="s">
        <v>47</v>
      </c>
    </row>
    <row r="150" spans="1:17">
      <c r="A150" s="7">
        <v>9</v>
      </c>
      <c r="B150" s="33" t="s">
        <v>101</v>
      </c>
      <c r="C150" s="34" t="s">
        <v>71</v>
      </c>
      <c r="D150" s="35"/>
      <c r="E150" s="35"/>
      <c r="F150" s="36" t="s">
        <v>10</v>
      </c>
      <c r="G150" s="56">
        <v>61.8</v>
      </c>
      <c r="H150" s="57"/>
      <c r="I150" s="39"/>
      <c r="J150" s="40">
        <f>IF(AND(G150= "",H150= ""), 0, ROUND(ROUND(I150, 2) * ROUND(IF(H150="",G150,H150),  3), 2))</f>
        <v/>
      </c>
      <c r="K150" s="7" t="s">
        <v>99</v>
      </c>
      <c r="L150" s="7">
        <v>218054</v>
      </c>
      <c r="M150" s="41">
        <v>0.2</v>
      </c>
      <c r="Q150" s="7">
        <v>9337</v>
      </c>
    </row>
    <row r="151" spans="1:17" hidden="1">
      <c r="A151" s="7" t="s">
        <v>47</v>
      </c>
    </row>
    <row r="152" spans="1:17">
      <c r="A152" s="7">
        <v>9</v>
      </c>
      <c r="B152" s="33" t="s">
        <v>102</v>
      </c>
      <c r="C152" s="34" t="s">
        <v>86</v>
      </c>
      <c r="D152" s="35"/>
      <c r="E152" s="35"/>
      <c r="F152" s="36" t="s">
        <v>10</v>
      </c>
      <c r="G152" s="56">
        <v>61.8</v>
      </c>
      <c r="H152" s="57"/>
      <c r="I152" s="39"/>
      <c r="J152" s="40">
        <f>IF(AND(G152= "",H152= ""), 0, ROUND(ROUND(I152, 2) * ROUND(IF(H152="",G152,H152),  3), 2))</f>
        <v/>
      </c>
      <c r="K152" s="7" t="s">
        <v>99</v>
      </c>
      <c r="L152" s="7">
        <v>218054</v>
      </c>
      <c r="M152" s="41">
        <v>0.2</v>
      </c>
      <c r="Q152" s="7">
        <v>9337</v>
      </c>
    </row>
    <row r="153" spans="1:17" hidden="1">
      <c r="A153" s="7" t="s">
        <v>47</v>
      </c>
    </row>
    <row r="154" spans="1:17" hidden="1">
      <c r="A154" s="7" t="s">
        <v>48</v>
      </c>
    </row>
    <row r="155" spans="1:17">
      <c r="A155" s="7" t="s">
        <v>49</v>
      </c>
      <c r="B155" s="35"/>
      <c r="C155" s="35"/>
      <c r="D155" s="35"/>
      <c r="E155" s="35"/>
      <c r="F155" s="35"/>
      <c r="G155" s="35"/>
      <c r="H155" s="35"/>
      <c r="I155" s="35"/>
      <c r="J155" s="35"/>
    </row>
    <row r="156" spans="1:17">
      <c r="B156" s="35"/>
      <c r="C156" s="42" t="s">
        <v>96</v>
      </c>
      <c r="D156" s="43"/>
      <c r="E156" s="43"/>
      <c r="F156" s="44"/>
      <c r="G156" s="44"/>
      <c r="H156" s="44"/>
      <c r="I156" s="44"/>
      <c r="J156" s="45"/>
    </row>
    <row r="157" spans="1:17">
      <c r="B157" s="35"/>
      <c r="C157" s="46"/>
      <c r="D157" s="7"/>
      <c r="E157" s="7"/>
      <c r="F157" s="7"/>
      <c r="G157" s="7"/>
      <c r="H157" s="7"/>
      <c r="I157" s="7"/>
      <c r="J157" s="8"/>
    </row>
    <row r="158" spans="1:17">
      <c r="B158" s="35"/>
      <c r="C158" s="47" t="s">
        <v>50</v>
      </c>
      <c r="D158" s="48"/>
      <c r="E158" s="48"/>
      <c r="F158" s="49">
        <f>SUMIF(K144:K155, IF(K143="","",K143), J144:J155)</f>
        <v/>
      </c>
      <c r="G158" s="49"/>
      <c r="H158" s="49"/>
      <c r="I158" s="49"/>
      <c r="J158" s="50"/>
    </row>
    <row r="159" spans="1:17" hidden="1">
      <c r="B159" s="35"/>
      <c r="C159" s="51" t="s">
        <v>51</v>
      </c>
      <c r="D159" s="52"/>
      <c r="E159" s="52"/>
      <c r="F159" s="53">
        <f>ROUND(SUMIF(K144:K155, IF(K143="","",K143), J144:J155) * 0.2, 2)</f>
        <v/>
      </c>
      <c r="G159" s="53"/>
      <c r="H159" s="53"/>
      <c r="I159" s="53"/>
      <c r="J159" s="54"/>
    </row>
    <row r="160" spans="1:17" hidden="1">
      <c r="B160" s="35"/>
      <c r="C160" s="47" t="s">
        <v>52</v>
      </c>
      <c r="D160" s="48"/>
      <c r="E160" s="48"/>
      <c r="F160" s="49">
        <f>SUM(F158:F159)</f>
        <v/>
      </c>
      <c r="G160" s="49"/>
      <c r="H160" s="49"/>
      <c r="I160" s="49"/>
      <c r="J160" s="50"/>
    </row>
    <row r="161" spans="1:10">
      <c r="A161" s="7" t="s">
        <v>38</v>
      </c>
      <c r="B161" s="35"/>
      <c r="C161" s="35"/>
      <c r="D161" s="35"/>
      <c r="E161" s="35"/>
      <c r="F161" s="35"/>
      <c r="G161" s="35"/>
      <c r="H161" s="35"/>
      <c r="I161" s="35"/>
      <c r="J161" s="35"/>
    </row>
    <row r="162" spans="1:10">
      <c r="B162" s="35"/>
      <c r="C162" s="42" t="s">
        <v>94</v>
      </c>
      <c r="D162" s="43"/>
      <c r="E162" s="43"/>
      <c r="F162" s="44"/>
      <c r="G162" s="44"/>
      <c r="H162" s="44"/>
      <c r="I162" s="44"/>
      <c r="J162" s="45"/>
    </row>
    <row r="163" spans="1:10">
      <c r="B163" s="35"/>
      <c r="C163" s="46"/>
      <c r="D163" s="7"/>
      <c r="E163" s="7"/>
      <c r="F163" s="7"/>
      <c r="G163" s="7"/>
      <c r="H163" s="7"/>
      <c r="I163" s="7"/>
      <c r="J163" s="8"/>
    </row>
    <row r="164" spans="1:10">
      <c r="B164" s="35"/>
      <c r="C164" s="51" t="s">
        <v>50</v>
      </c>
      <c r="D164" s="52"/>
      <c r="E164" s="52"/>
      <c r="F164" s="53">
        <f>SUMIF(K143:K161, IF(K142="","",K142), J143:J161)</f>
        <v/>
      </c>
      <c r="G164" s="53"/>
      <c r="H164" s="53"/>
      <c r="I164" s="53"/>
      <c r="J164" s="54"/>
    </row>
    <row r="165" spans="1:10" ht="16.9125" customHeight="1">
      <c r="B165" s="35"/>
      <c r="C165" s="51" t="s">
        <v>51</v>
      </c>
      <c r="D165" s="52"/>
      <c r="E165" s="52"/>
      <c r="F165" s="53">
        <f>ROUND(SUMIF(K143:K161, IF(K142="","",K142), J143:J161) * 0.2, 2)</f>
        <v/>
      </c>
      <c r="G165" s="53"/>
      <c r="H165" s="53"/>
      <c r="I165" s="53"/>
      <c r="J165" s="54"/>
    </row>
    <row r="166" spans="1:10">
      <c r="B166" s="35"/>
      <c r="C166" s="47" t="s">
        <v>52</v>
      </c>
      <c r="D166" s="48"/>
      <c r="E166" s="48"/>
      <c r="F166" s="49">
        <f>SUM(F164:F165)</f>
        <v/>
      </c>
      <c r="G166" s="49"/>
      <c r="H166" s="49"/>
      <c r="I166" s="49"/>
      <c r="J166" s="50"/>
    </row>
    <row r="167" spans="1:10" ht="37.2075" customHeight="1">
      <c r="B167" s="3"/>
      <c r="C167" s="58" t="s">
        <v>103</v>
      </c>
      <c r="D167" s="58"/>
      <c r="E167" s="58"/>
      <c r="F167" s="58"/>
      <c r="G167" s="58"/>
      <c r="H167" s="58"/>
      <c r="I167" s="58"/>
      <c r="J167" s="58"/>
    </row>
    <row r="169" spans="1:10">
      <c r="C169" s="59" t="s">
        <v>104</v>
      </c>
      <c r="D169" s="59"/>
      <c r="E169" s="59"/>
      <c r="F169" s="59"/>
      <c r="G169" s="59"/>
      <c r="H169" s="59"/>
      <c r="I169" s="59"/>
      <c r="J169" s="59"/>
    </row>
    <row r="170" spans="1:10" ht="16.9125" customHeight="1">
      <c r="C170" s="60" t="s">
        <v>105</v>
      </c>
      <c r="D170" s="61"/>
      <c r="E170" s="61"/>
      <c r="F170" s="62">
        <f>SUMIF(K15:K126, "", J15:J126)</f>
        <v/>
      </c>
      <c r="G170" s="62"/>
      <c r="H170" s="62"/>
      <c r="I170" s="62"/>
      <c r="J170" s="62"/>
    </row>
    <row r="171" spans="1:10" ht="16.375" customHeight="1">
      <c r="C171" s="63" t="s">
        <v>106</v>
      </c>
      <c r="D171" s="64"/>
      <c r="E171" s="64"/>
      <c r="F171" s="65">
        <f>SUMIF(K15:K15, "", J15:J15)</f>
        <v/>
      </c>
      <c r="G171" s="66"/>
      <c r="H171" s="66"/>
      <c r="I171" s="66"/>
      <c r="J171" s="66"/>
    </row>
    <row r="172" spans="1:10" ht="16.375" customHeight="1">
      <c r="C172" s="63" t="s">
        <v>107</v>
      </c>
      <c r="D172" s="64"/>
      <c r="E172" s="64"/>
      <c r="F172" s="65">
        <f>SUMIF(K30:K51, "", J30:J51)</f>
        <v/>
      </c>
      <c r="G172" s="66"/>
      <c r="H172" s="66"/>
      <c r="I172" s="66"/>
      <c r="J172" s="66"/>
    </row>
    <row r="173" spans="1:10">
      <c r="C173" s="63" t="s">
        <v>108</v>
      </c>
      <c r="D173" s="64"/>
      <c r="E173" s="64"/>
      <c r="F173" s="65">
        <f>SUMIF(K82:K82, "", J82:J82)</f>
        <v/>
      </c>
      <c r="G173" s="66"/>
      <c r="H173" s="66"/>
      <c r="I173" s="66"/>
      <c r="J173" s="66"/>
    </row>
    <row r="174" spans="1:10" ht="16.375" customHeight="1">
      <c r="C174" s="63" t="s">
        <v>109</v>
      </c>
      <c r="D174" s="64"/>
      <c r="E174" s="64"/>
      <c r="F174" s="65">
        <f>SUMIF(K111:K111, "", J111:J111)</f>
        <v/>
      </c>
      <c r="G174" s="66"/>
      <c r="H174" s="66"/>
      <c r="I174" s="66"/>
      <c r="J174" s="66"/>
    </row>
    <row r="175" spans="1:10" ht="16.375" customHeight="1">
      <c r="C175" s="63" t="s">
        <v>110</v>
      </c>
      <c r="D175" s="64"/>
      <c r="E175" s="64"/>
      <c r="F175" s="65">
        <f>SUMIF(K126:K126, "", J126:J126)</f>
        <v/>
      </c>
      <c r="G175" s="66"/>
      <c r="H175" s="66"/>
      <c r="I175" s="66"/>
      <c r="J175" s="66"/>
    </row>
    <row r="176" spans="1:10" ht="16.9125" customHeight="1">
      <c r="C176" s="60" t="s">
        <v>111</v>
      </c>
      <c r="D176" s="61"/>
      <c r="E176" s="61"/>
      <c r="F176" s="62">
        <f>SUMIF(K147:K152, "", J147:J152)</f>
        <v/>
      </c>
      <c r="G176" s="62"/>
      <c r="H176" s="62"/>
      <c r="I176" s="62"/>
      <c r="J176" s="62"/>
    </row>
    <row r="177" spans="1:13">
      <c r="C177" s="63" t="s">
        <v>112</v>
      </c>
      <c r="D177" s="64"/>
      <c r="E177" s="64"/>
      <c r="F177" s="65">
        <f>SUMIF(K147:K152, "", J147:J152)</f>
        <v/>
      </c>
      <c r="G177" s="66"/>
      <c r="H177" s="66"/>
      <c r="I177" s="66"/>
      <c r="J177" s="66"/>
    </row>
    <row r="178" spans="1:13">
      <c r="C178" s="67" t="s">
        <v>113</v>
      </c>
      <c r="D178" s="68"/>
      <c r="E178" s="68"/>
      <c r="F178" s="69"/>
      <c r="G178" s="69"/>
      <c r="H178" s="69"/>
      <c r="I178" s="69"/>
      <c r="J178" s="70"/>
    </row>
    <row r="179" spans="1:13">
      <c r="C179" s="71"/>
      <c r="D179" s="3"/>
      <c r="E179" s="3"/>
      <c r="F179" s="3"/>
      <c r="G179" s="3"/>
      <c r="H179" s="3"/>
      <c r="I179" s="3"/>
      <c r="J179" s="72"/>
    </row>
    <row r="180" spans="1:13">
      <c r="A180" s="73"/>
      <c r="C180" s="74" t="s">
        <v>50</v>
      </c>
      <c r="D180" s="7"/>
      <c r="E180" s="7"/>
      <c r="F180" s="75">
        <f>SUMIF(K5:K167, IF(K4="","",K4), J5:J167)</f>
        <v/>
      </c>
      <c r="G180" s="76"/>
      <c r="H180" s="76"/>
      <c r="I180" s="76"/>
      <c r="J180" s="77"/>
    </row>
    <row r="181" spans="1:13">
      <c r="A181" s="73"/>
      <c r="C181" s="74" t="s">
        <v>51</v>
      </c>
      <c r="D181" s="7"/>
      <c r="E181" s="7"/>
      <c r="F181" s="75">
        <f>ROUND(SUMIF(K5:K167, IF(K4="","",K4), J5:J167) * 0.2, 2)</f>
        <v/>
      </c>
      <c r="G181" s="76"/>
      <c r="H181" s="76"/>
      <c r="I181" s="76"/>
      <c r="J181" s="77"/>
    </row>
    <row r="182" spans="1:13">
      <c r="C182" s="78" t="s">
        <v>52</v>
      </c>
      <c r="D182" s="79"/>
      <c r="E182" s="79"/>
      <c r="F182" s="80">
        <f>SUM(F180:F181)</f>
        <v/>
      </c>
      <c r="G182" s="81"/>
      <c r="H182" s="81"/>
      <c r="I182" s="81"/>
      <c r="J182" s="82"/>
    </row>
    <row r="183" spans="1:13">
      <c r="C183" s="83"/>
    </row>
    <row r="184" spans="1:13">
      <c r="C184" s="84" t="s">
        <v>114</v>
      </c>
    </row>
    <row r="185" spans="1:13">
      <c r="C185" s="79">
        <f>IF('Paramètres'!AA2&lt;&gt;"",'Paramètres'!AA2,"")</f>
        <v/>
      </c>
      <c r="D185" s="79"/>
      <c r="E185" s="79"/>
      <c r="F185" s="79"/>
      <c r="G185" s="79"/>
      <c r="H185" s="79"/>
      <c r="I185" s="79"/>
      <c r="J185" s="79"/>
    </row>
    <row r="186" spans="1:13">
      <c r="C186" s="79"/>
      <c r="D186" s="79"/>
      <c r="E186" s="79"/>
      <c r="F186" s="79"/>
      <c r="G186" s="79"/>
      <c r="H186" s="79"/>
      <c r="I186" s="79"/>
      <c r="J186" s="79"/>
    </row>
    <row r="188" spans="1:13">
      <c r="C188" s="59" t="s">
        <v>115</v>
      </c>
      <c r="D188" s="59"/>
      <c r="E188" s="59"/>
      <c r="F188" s="59"/>
      <c r="G188" s="59"/>
      <c r="H188" s="59"/>
      <c r="I188" s="59"/>
      <c r="J188" s="59"/>
    </row>
    <row r="189" spans="1:13">
      <c r="C189" s="52" t="s">
        <v>116</v>
      </c>
      <c r="D189" s="52"/>
      <c r="E189" s="52"/>
      <c r="L189" s="7">
        <v>2</v>
      </c>
    </row>
    <row r="190" spans="1:13">
      <c r="C190" s="85" t="s">
        <v>117</v>
      </c>
      <c r="D190" s="85"/>
      <c r="E190" s="85"/>
      <c r="F190" s="86">
        <f>SUMIF(L5:L167,L190, J5:J167)</f>
        <v/>
      </c>
      <c r="G190" s="86"/>
      <c r="H190" s="86"/>
      <c r="I190" s="86"/>
      <c r="J190" s="86"/>
      <c r="K190" s="7">
        <v>2</v>
      </c>
      <c r="L190" s="7">
        <v>218054</v>
      </c>
    </row>
    <row r="191" spans="1:13" hidden="1">
      <c r="A191" s="7">
        <v>0.2</v>
      </c>
      <c r="C191" s="87">
        <f> "	- dont T.V.A. à 20% sur " &amp;ROUND((SUMPRODUCT((L5:L167=L190)*1, J5:J167,(M5:M167=A191)*1)), 2)&amp; "€ :"</f>
        <v/>
      </c>
      <c r="D191" s="87"/>
      <c r="E191" s="87"/>
      <c r="F191" s="88"/>
      <c r="G191" s="88"/>
      <c r="H191" s="88"/>
      <c r="I191" s="88"/>
      <c r="J191" s="88"/>
      <c r="K191" s="7">
        <v>2</v>
      </c>
      <c r="M191" s="7">
        <f>ROUND((SUMPRODUCT((L5:L167=L190)*1, J5:J167,(M5:M167=A191)*1))*A191, 2)</f>
        <v/>
      </c>
    </row>
    <row r="192" spans="1:13">
      <c r="C192" s="85" t="s">
        <v>118</v>
      </c>
      <c r="D192" s="85"/>
      <c r="E192" s="85"/>
      <c r="F192" s="85"/>
      <c r="G192" s="85"/>
      <c r="H192" s="85"/>
      <c r="I192" s="85"/>
      <c r="J192" s="85"/>
    </row>
    <row r="193" spans="1:11">
      <c r="C193" s="89" t="s">
        <v>119</v>
      </c>
      <c r="D193" s="89"/>
      <c r="E193" s="89"/>
      <c r="F193" s="86">
        <f>SUM(F190:F191)</f>
        <v/>
      </c>
      <c r="G193" s="86"/>
      <c r="H193" s="86"/>
      <c r="I193" s="86"/>
      <c r="J193" s="86"/>
    </row>
    <row r="194" spans="1:11">
      <c r="C194" s="89" t="s">
        <v>120</v>
      </c>
      <c r="D194" s="89"/>
      <c r="E194" s="89"/>
      <c r="F194" s="86">
        <f>SUM(M190:M191)</f>
        <v/>
      </c>
      <c r="G194" s="86"/>
      <c r="H194" s="86"/>
      <c r="I194" s="86"/>
      <c r="J194" s="86"/>
    </row>
    <row r="195" spans="1:11">
      <c r="C195" s="89" t="s">
        <v>121</v>
      </c>
      <c r="D195" s="89"/>
      <c r="E195" s="89"/>
      <c r="F195" s="86">
        <f>SUM(F194:F193)</f>
        <v/>
      </c>
      <c r="G195" s="86"/>
      <c r="H195" s="86"/>
      <c r="I195" s="86"/>
      <c r="J195" s="86"/>
    </row>
    <row r="197" spans="1:11" hidden="1">
      <c r="C197" s="43" t="s">
        <v>122</v>
      </c>
      <c r="D197" s="43"/>
      <c r="E197" s="43"/>
      <c r="F197" s="43"/>
      <c r="G197" s="43"/>
      <c r="H197" s="43"/>
      <c r="I197" s="43"/>
      <c r="J197" s="43"/>
    </row>
    <row r="198" spans="1:11" hidden="1">
      <c r="C198" s="52" t="s">
        <v>123</v>
      </c>
      <c r="D198" s="52"/>
      <c r="E198" s="52"/>
      <c r="F198" s="75">
        <f>SUMIF(K5:K167, IF(K4="","",K4), J5:J167)</f>
        <v/>
      </c>
      <c r="G198" s="75"/>
      <c r="H198" s="75"/>
      <c r="I198" s="75"/>
      <c r="J198" s="75"/>
    </row>
    <row r="199" spans="1:11" hidden="1">
      <c r="A199" s="73"/>
      <c r="C199" s="52" t="s">
        <v>124</v>
      </c>
      <c r="F199" s="75">
        <f>ROUND(SUMIF(K5:K167, IF(K4="","",K4), J5:J167) * 0.2, 2)</f>
        <v/>
      </c>
      <c r="G199" s="76"/>
      <c r="H199" s="76"/>
      <c r="I199" s="76"/>
      <c r="J199" s="76"/>
    </row>
    <row r="200" spans="1:11" hidden="1">
      <c r="C200" s="52" t="s">
        <v>125</v>
      </c>
      <c r="F200" s="75">
        <f>SUM(F198:F199)</f>
        <v/>
      </c>
      <c r="G200" s="76"/>
      <c r="H200" s="76"/>
      <c r="I200" s="76"/>
      <c r="J200" s="76"/>
    </row>
    <row r="201" spans="1:11">
      <c r="C201" s="43" t="s">
        <v>126</v>
      </c>
      <c r="D201" s="43"/>
      <c r="E201" s="43"/>
      <c r="F201" s="43"/>
      <c r="G201" s="43"/>
      <c r="H201" s="43"/>
      <c r="I201" s="43"/>
      <c r="J201" s="43"/>
      <c r="K201" s="7">
        <v>2</v>
      </c>
    </row>
    <row r="202" spans="1:11">
      <c r="C202" s="52" t="s">
        <v>123</v>
      </c>
      <c r="D202" s="52"/>
      <c r="E202" s="52"/>
      <c r="F202" s="75">
        <f>SUM(SUMIF(K189:K195,K201, F189:F195),F198)</f>
        <v/>
      </c>
      <c r="G202" s="75"/>
      <c r="H202" s="75"/>
      <c r="I202" s="75"/>
      <c r="J202" s="75"/>
    </row>
    <row r="203" spans="1:11">
      <c r="C203" s="52" t="s">
        <v>124</v>
      </c>
      <c r="D203" s="52"/>
      <c r="E203" s="52"/>
      <c r="F203" s="75">
        <f>SUM(SUMIF(K189:K195,K201, M189:M195),F199)</f>
        <v/>
      </c>
      <c r="G203" s="75"/>
      <c r="H203" s="75"/>
      <c r="I203" s="75"/>
      <c r="J203" s="75"/>
    </row>
    <row r="204" spans="1:11">
      <c r="C204" s="52" t="s">
        <v>125</v>
      </c>
      <c r="D204" s="52"/>
      <c r="E204" s="52"/>
      <c r="F204" s="75">
        <f>SUM(F203:F202)</f>
        <v/>
      </c>
      <c r="G204" s="75"/>
      <c r="H204" s="75"/>
      <c r="I204" s="75"/>
      <c r="J204" s="75"/>
    </row>
    <row r="206" spans="1:11">
      <c r="C206" s="43" t="s">
        <v>127</v>
      </c>
      <c r="D206" s="43"/>
      <c r="E206" s="43"/>
      <c r="F206" s="43"/>
      <c r="G206" s="43"/>
      <c r="H206" s="43"/>
      <c r="I206" s="43"/>
      <c r="J206" s="43"/>
      <c r="K206" s="7" t="s">
        <v>99</v>
      </c>
    </row>
    <row r="207" spans="1:11">
      <c r="C207" s="52" t="s">
        <v>123</v>
      </c>
      <c r="D207" s="52"/>
      <c r="E207" s="52"/>
      <c r="F207" s="75">
        <f>SUMIF(K5:K167,K206, J5:J167)</f>
        <v/>
      </c>
      <c r="G207" s="75"/>
      <c r="H207" s="75"/>
      <c r="I207" s="75"/>
      <c r="J207" s="75"/>
    </row>
    <row r="208" spans="1:11">
      <c r="C208" s="52" t="s">
        <v>124</v>
      </c>
      <c r="D208" s="52"/>
      <c r="E208" s="52"/>
      <c r="F208" s="75">
        <f>SUM(M189:M196)</f>
        <v/>
      </c>
      <c r="G208" s="75"/>
      <c r="H208" s="75"/>
      <c r="I208" s="75"/>
      <c r="J208" s="75"/>
    </row>
    <row r="209" spans="3:11">
      <c r="C209" s="52" t="s">
        <v>125</v>
      </c>
      <c r="D209" s="52"/>
      <c r="E209" s="52"/>
      <c r="F209" s="75">
        <f>SUM(F208:F207)</f>
        <v/>
      </c>
      <c r="G209" s="75"/>
      <c r="H209" s="75"/>
      <c r="I209" s="75"/>
      <c r="J209" s="75"/>
    </row>
    <row r="211" spans="3:11">
      <c r="C211" s="43" t="s">
        <v>128</v>
      </c>
      <c r="D211" s="43"/>
      <c r="E211" s="43"/>
      <c r="F211" s="43"/>
      <c r="G211" s="43"/>
      <c r="H211" s="43"/>
      <c r="I211" s="43"/>
      <c r="J211" s="43"/>
      <c r="K211" s="7" t="s">
        <v>99</v>
      </c>
    </row>
    <row r="212" spans="3:11">
      <c r="C212" s="52" t="s">
        <v>123</v>
      </c>
      <c r="D212" s="52"/>
      <c r="E212" s="52"/>
      <c r="F212" s="75">
        <f>F207+F198</f>
        <v/>
      </c>
      <c r="G212" s="75"/>
      <c r="H212" s="75"/>
      <c r="I212" s="75"/>
      <c r="J212" s="75"/>
    </row>
    <row r="213" spans="3:11">
      <c r="C213" s="52" t="s">
        <v>124</v>
      </c>
      <c r="D213" s="52"/>
      <c r="E213" s="52"/>
      <c r="F213" s="75">
        <f>F208+F199</f>
        <v/>
      </c>
      <c r="G213" s="75"/>
      <c r="H213" s="75"/>
      <c r="I213" s="75"/>
      <c r="J213" s="75"/>
    </row>
    <row r="214" spans="3:11">
      <c r="C214" s="52" t="s">
        <v>125</v>
      </c>
      <c r="D214" s="52"/>
      <c r="E214" s="52"/>
      <c r="F214" s="75">
        <f>SUM(F213:F212)</f>
        <v/>
      </c>
      <c r="G214" s="75"/>
      <c r="H214" s="75"/>
      <c r="I214" s="75"/>
      <c r="J214" s="75"/>
    </row>
    <row r="216" spans="3:11" ht="56.7" customHeight="1">
      <c r="F216" s="85" t="s">
        <v>129</v>
      </c>
      <c r="G216" s="85"/>
      <c r="H216" s="85"/>
      <c r="I216" s="85"/>
      <c r="J216" s="85"/>
    </row>
    <row r="218" spans="3:11" ht="85.05" customHeight="1">
      <c r="C218" s="90" t="s">
        <v>130</v>
      </c>
      <c r="D218" s="90"/>
      <c r="F218" s="90" t="s">
        <v>131</v>
      </c>
      <c r="G218" s="90"/>
      <c r="H218" s="90"/>
      <c r="I218" s="90"/>
      <c r="J218" s="90"/>
    </row>
    <row r="219" spans="3:11">
      <c r="C219" s="91" t="s">
        <v>132</v>
      </c>
      <c r="D219" s="91"/>
      <c r="E219" s="91"/>
      <c r="F219" s="91"/>
      <c r="G219" s="91"/>
      <c r="H219" s="91"/>
      <c r="I219" s="91"/>
      <c r="J219" s="91"/>
    </row>
  </sheetData>
  <sheetProtection password="E95E" sheet="1" objects="1" selectLockedCells="1"/>
  <mergeCells count="192">
    <mergeCell ref="C3:E3"/>
    <mergeCell ref="C4:E4"/>
    <mergeCell ref="C11:E11"/>
    <mergeCell ref="C12:E12"/>
    <mergeCell ref="C13:E13"/>
    <mergeCell ref="C15:E15"/>
    <mergeCell ref="C18:E18"/>
    <mergeCell ref="F19:J19"/>
    <mergeCell ref="C19:E19"/>
    <mergeCell ref="F20:J20"/>
    <mergeCell ref="C20:E20"/>
    <mergeCell ref="F21:J21"/>
    <mergeCell ref="C21:E21"/>
    <mergeCell ref="F22:J22"/>
    <mergeCell ref="C22:E22"/>
    <mergeCell ref="F23:J23"/>
    <mergeCell ref="C23:E23"/>
    <mergeCell ref="C24:E24"/>
    <mergeCell ref="C25:E25"/>
    <mergeCell ref="C26:E26"/>
    <mergeCell ref="C30:E30"/>
    <mergeCell ref="C35:E35"/>
    <mergeCell ref="C40:E40"/>
    <mergeCell ref="C51:E51"/>
    <mergeCell ref="C56:E56"/>
    <mergeCell ref="F57:J57"/>
    <mergeCell ref="C57:E57"/>
    <mergeCell ref="F58:J58"/>
    <mergeCell ref="C58:E58"/>
    <mergeCell ref="F59:J59"/>
    <mergeCell ref="C59:E59"/>
    <mergeCell ref="F60:J60"/>
    <mergeCell ref="C60:E60"/>
    <mergeCell ref="F61:J61"/>
    <mergeCell ref="C61:E61"/>
    <mergeCell ref="C62:E62"/>
    <mergeCell ref="C63:E63"/>
    <mergeCell ref="C72:E72"/>
    <mergeCell ref="C82:E82"/>
    <mergeCell ref="C86:E86"/>
    <mergeCell ref="F87:J87"/>
    <mergeCell ref="C87:E87"/>
    <mergeCell ref="F88:J88"/>
    <mergeCell ref="C88:E88"/>
    <mergeCell ref="F89:J89"/>
    <mergeCell ref="C89:E89"/>
    <mergeCell ref="F90:J90"/>
    <mergeCell ref="C90:E90"/>
    <mergeCell ref="F91:J91"/>
    <mergeCell ref="C91:E91"/>
    <mergeCell ref="C92:E92"/>
    <mergeCell ref="C93:E93"/>
    <mergeCell ref="C111:E111"/>
    <mergeCell ref="C114:E114"/>
    <mergeCell ref="F115:J115"/>
    <mergeCell ref="C115:E115"/>
    <mergeCell ref="F116:J116"/>
    <mergeCell ref="C116:E116"/>
    <mergeCell ref="F117:J117"/>
    <mergeCell ref="C117:E117"/>
    <mergeCell ref="F118:J118"/>
    <mergeCell ref="C118:E118"/>
    <mergeCell ref="F119:J119"/>
    <mergeCell ref="C119:E119"/>
    <mergeCell ref="C120:E120"/>
    <mergeCell ref="C121:E121"/>
    <mergeCell ref="C122:E122"/>
    <mergeCell ref="C126:E126"/>
    <mergeCell ref="C130:E130"/>
    <mergeCell ref="F131:J131"/>
    <mergeCell ref="C131:E131"/>
    <mergeCell ref="F132:J132"/>
    <mergeCell ref="C132:E132"/>
    <mergeCell ref="F133:J133"/>
    <mergeCell ref="C133:E133"/>
    <mergeCell ref="F134:J134"/>
    <mergeCell ref="C134:E134"/>
    <mergeCell ref="F135:J135"/>
    <mergeCell ref="C135:E135"/>
    <mergeCell ref="C136:E136"/>
    <mergeCell ref="F137:J137"/>
    <mergeCell ref="C137:E137"/>
    <mergeCell ref="F138:J138"/>
    <mergeCell ref="C138:E138"/>
    <mergeCell ref="F139:J139"/>
    <mergeCell ref="C139:E139"/>
    <mergeCell ref="F140:J140"/>
    <mergeCell ref="C140:E140"/>
    <mergeCell ref="F141:J141"/>
    <mergeCell ref="C141:E141"/>
    <mergeCell ref="C142:E142"/>
    <mergeCell ref="C143:E143"/>
    <mergeCell ref="C144:E144"/>
    <mergeCell ref="C147:E147"/>
    <mergeCell ref="C150:E150"/>
    <mergeCell ref="C152:E152"/>
    <mergeCell ref="C155:E155"/>
    <mergeCell ref="F156:J156"/>
    <mergeCell ref="C156:E156"/>
    <mergeCell ref="F157:J157"/>
    <mergeCell ref="C157:E157"/>
    <mergeCell ref="F158:J158"/>
    <mergeCell ref="C158:E158"/>
    <mergeCell ref="F159:J159"/>
    <mergeCell ref="C159:E159"/>
    <mergeCell ref="F160:J160"/>
    <mergeCell ref="C160:E160"/>
    <mergeCell ref="C161:E161"/>
    <mergeCell ref="F162:J162"/>
    <mergeCell ref="C162:E162"/>
    <mergeCell ref="F163:J163"/>
    <mergeCell ref="C163:E163"/>
    <mergeCell ref="F164:J164"/>
    <mergeCell ref="C164:E164"/>
    <mergeCell ref="F165:J165"/>
    <mergeCell ref="C165:E165"/>
    <mergeCell ref="F166:J166"/>
    <mergeCell ref="C166:E166"/>
    <mergeCell ref="C167:J167"/>
    <mergeCell ref="C169:J169"/>
    <mergeCell ref="F170:J170"/>
    <mergeCell ref="C170:E170"/>
    <mergeCell ref="F171:J171"/>
    <mergeCell ref="C171:E171"/>
    <mergeCell ref="F172:J172"/>
    <mergeCell ref="C172:E172"/>
    <mergeCell ref="F173:J173"/>
    <mergeCell ref="C173:E173"/>
    <mergeCell ref="F174:J174"/>
    <mergeCell ref="C174:E174"/>
    <mergeCell ref="F175:J175"/>
    <mergeCell ref="C175:E175"/>
    <mergeCell ref="F176:J176"/>
    <mergeCell ref="C176:E176"/>
    <mergeCell ref="F177:J177"/>
    <mergeCell ref="C177:E177"/>
    <mergeCell ref="C178:E178"/>
    <mergeCell ref="C179:J179"/>
    <mergeCell ref="C180:E180"/>
    <mergeCell ref="F180:J180"/>
    <mergeCell ref="C181:E181"/>
    <mergeCell ref="F181:J181"/>
    <mergeCell ref="C182:E182"/>
    <mergeCell ref="F182:J182"/>
    <mergeCell ref="C183:J183"/>
    <mergeCell ref="C184:J184"/>
    <mergeCell ref="C185:J185"/>
    <mergeCell ref="C186:J186"/>
    <mergeCell ref="C188:J188"/>
    <mergeCell ref="C189:E189"/>
    <mergeCell ref="C190:E190"/>
    <mergeCell ref="F190:J190"/>
    <mergeCell ref="F191:J191"/>
    <mergeCell ref="C192:E192"/>
    <mergeCell ref="C193:E193"/>
    <mergeCell ref="F193:J193"/>
    <mergeCell ref="C194:E194"/>
    <mergeCell ref="F194:J194"/>
    <mergeCell ref="C195:E195"/>
    <mergeCell ref="F195:J195"/>
    <mergeCell ref="C197:J197"/>
    <mergeCell ref="C198:E198"/>
    <mergeCell ref="F198:J198"/>
    <mergeCell ref="C199:E199"/>
    <mergeCell ref="F199:J199"/>
    <mergeCell ref="C200:E200"/>
    <mergeCell ref="F200:J200"/>
    <mergeCell ref="C201:J201"/>
    <mergeCell ref="C202:E202"/>
    <mergeCell ref="F202:J202"/>
    <mergeCell ref="C203:E203"/>
    <mergeCell ref="F203:J203"/>
    <mergeCell ref="C204:E204"/>
    <mergeCell ref="F204:J204"/>
    <mergeCell ref="C206:J206"/>
    <mergeCell ref="C207:E207"/>
    <mergeCell ref="F207:J207"/>
    <mergeCell ref="C208:E208"/>
    <mergeCell ref="F208:J208"/>
    <mergeCell ref="C209:E209"/>
    <mergeCell ref="F209:J209"/>
    <mergeCell ref="C211:J211"/>
    <mergeCell ref="C212:E212"/>
    <mergeCell ref="F212:J212"/>
    <mergeCell ref="C213:E213"/>
    <mergeCell ref="F213:J213"/>
    <mergeCell ref="C214:E214"/>
    <mergeCell ref="F214:J214"/>
    <mergeCell ref="F216:J216"/>
    <mergeCell ref="C218:D218"/>
    <mergeCell ref="F218:J218"/>
    <mergeCell ref="C219:J219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&amp;L24.1581 NM44 - REAMENAGEMENT DU NIVEAU 1 DU CTI
1 rue Bouche Thomas - 49036 ANGERS&amp;RDPGF - Lot n°02 REVETEMENT DE SOL 
DCE - Edition du 4/02/2025</oddHeader>
    <oddFooter>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2" t="s">
        <v>133</v>
      </c>
      <c r="AA1" s="7">
        <f>IF('DPGF'!F182&lt;&gt;"",'DPGF'!F182,"0")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89" t="s">
        <v>134</v>
      </c>
      <c r="B3" s="85" t="s">
        <v>135</v>
      </c>
      <c r="C3" s="92" t="s">
        <v>160</v>
      </c>
      <c r="D3" s="92"/>
      <c r="E3" s="92"/>
      <c r="F3" s="92"/>
      <c r="G3" s="92"/>
      <c r="H3" s="92"/>
      <c r="I3" s="92"/>
      <c r="J3" s="92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89" t="s">
        <v>136</v>
      </c>
      <c r="B5" s="85" t="s">
        <v>137</v>
      </c>
      <c r="C5" s="92" t="s">
        <v>161</v>
      </c>
      <c r="D5" s="92"/>
      <c r="E5" s="92"/>
      <c r="F5" s="92"/>
      <c r="G5" s="92"/>
      <c r="H5" s="92"/>
      <c r="I5" s="92"/>
      <c r="J5" s="92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89" t="s">
        <v>146</v>
      </c>
      <c r="B7" s="85" t="s">
        <v>147</v>
      </c>
      <c r="C7" s="92" t="s">
        <v>162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89" t="s">
        <v>148</v>
      </c>
      <c r="B9" s="85" t="s">
        <v>149</v>
      </c>
      <c r="C9" s="92" t="s">
        <v>36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89" t="s">
        <v>138</v>
      </c>
      <c r="B11" s="85" t="s">
        <v>139</v>
      </c>
      <c r="C11" s="92" t="s">
        <v>37</v>
      </c>
      <c r="D11" s="92"/>
      <c r="E11" s="92"/>
      <c r="F11" s="92"/>
      <c r="G11" s="92"/>
      <c r="H11" s="92"/>
      <c r="I11" s="92"/>
      <c r="J11" s="92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89" t="s">
        <v>150</v>
      </c>
      <c r="B13" s="85" t="s">
        <v>151</v>
      </c>
      <c r="C13" s="92" t="s">
        <v>163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89" t="s">
        <v>152</v>
      </c>
      <c r="B15" s="85" t="s">
        <v>153</v>
      </c>
      <c r="C15" s="92" t="s">
        <v>164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89" t="s">
        <v>154</v>
      </c>
      <c r="B17" s="85" t="s">
        <v>155</v>
      </c>
      <c r="C17" s="92" t="s">
        <v>165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3">
        <v>0.2</v>
      </c>
      <c r="E19" s="94" t="s">
        <v>156</v>
      </c>
      <c r="AA19" s="7">
        <f>INT((AA5-AA18*100)/10)</f>
        <v/>
      </c>
    </row>
    <row r="20" spans="1:27" ht="12.75" customHeight="1">
      <c r="C20" s="95">
        <v>0.055</v>
      </c>
      <c r="E20" s="94" t="s">
        <v>157</v>
      </c>
      <c r="AA20" s="7">
        <f>AA5-AA18*100-AA19*10</f>
        <v/>
      </c>
    </row>
    <row r="21" spans="1:27" ht="12.75" customHeight="1">
      <c r="C21" s="95">
        <v>0</v>
      </c>
      <c r="E21" s="94" t="s">
        <v>158</v>
      </c>
      <c r="AA21" s="7">
        <f>INT(AA6/10)</f>
        <v/>
      </c>
    </row>
    <row r="22" spans="1:27" ht="12.75" customHeight="1">
      <c r="C22" s="96">
        <v>0</v>
      </c>
      <c r="E22" s="94" t="s">
        <v>159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89" t="s">
        <v>140</v>
      </c>
      <c r="B24" s="85" t="s">
        <v>141</v>
      </c>
      <c r="C24" s="92" t="s">
        <v>166</v>
      </c>
      <c r="D24" s="92"/>
      <c r="E24" s="92"/>
      <c r="F24" s="92"/>
      <c r="G24" s="92"/>
      <c r="H24" s="92"/>
      <c r="I24" s="92"/>
      <c r="J24" s="92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89" t="s">
        <v>142</v>
      </c>
      <c r="B26" s="85" t="s">
        <v>143</v>
      </c>
      <c r="C26" s="92" t="s">
        <v>167</v>
      </c>
      <c r="D26" s="92"/>
      <c r="E26" s="92"/>
      <c r="F26" s="92"/>
      <c r="G26" s="92"/>
      <c r="H26" s="92"/>
      <c r="I26" s="92"/>
      <c r="J26" s="92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89" t="s">
        <v>144</v>
      </c>
      <c r="B28" s="85" t="s">
        <v>145</v>
      </c>
      <c r="C28" s="92"/>
      <c r="D28" s="92"/>
      <c r="E28" s="92"/>
      <c r="F28" s="92"/>
      <c r="G28" s="92"/>
      <c r="H28" s="92"/>
      <c r="I28" s="92"/>
      <c r="J28" s="92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168</v>
      </c>
      <c r="B1" s="7" t="s">
        <v>169</v>
      </c>
    </row>
    <row r="2" spans="1:3">
      <c r="A2" s="7" t="s">
        <v>170</v>
      </c>
      <c r="B2" s="7" t="s">
        <v>160</v>
      </c>
    </row>
    <row r="3" spans="1:3">
      <c r="A3" s="7" t="s">
        <v>171</v>
      </c>
      <c r="B3" s="7">
        <v>1</v>
      </c>
    </row>
    <row r="4" spans="1:3">
      <c r="A4" s="7" t="s">
        <v>172</v>
      </c>
      <c r="B4" s="7">
        <v>0</v>
      </c>
    </row>
    <row r="5" spans="1:3">
      <c r="A5" s="7" t="s">
        <v>173</v>
      </c>
      <c r="B5" s="7">
        <v>0</v>
      </c>
    </row>
    <row r="6" spans="1:3">
      <c r="A6" s="7" t="s">
        <v>174</v>
      </c>
      <c r="B6" s="7">
        <v>1</v>
      </c>
    </row>
    <row r="7" spans="1:3">
      <c r="A7" s="7" t="s">
        <v>175</v>
      </c>
      <c r="B7" s="7">
        <v>1</v>
      </c>
    </row>
    <row r="8" spans="1:3">
      <c r="A8" s="7" t="s">
        <v>176</v>
      </c>
      <c r="B8" s="7">
        <v>0</v>
      </c>
    </row>
    <row r="9" spans="1:3">
      <c r="A9" s="7" t="s">
        <v>177</v>
      </c>
      <c r="B9" s="7">
        <v>0</v>
      </c>
    </row>
    <row r="10" spans="1:3">
      <c r="A10" s="7" t="s">
        <v>178</v>
      </c>
      <c r="C10" s="7" t="s">
        <v>179</v>
      </c>
    </row>
    <row r="11" spans="1:3">
      <c r="A11" s="7" t="s">
        <v>180</v>
      </c>
      <c r="B11" s="7">
        <v>0</v>
      </c>
    </row>
    <row r="12" spans="1:3">
      <c r="A12" s="7" t="s">
        <v>181</v>
      </c>
      <c r="B12" s="7" t="s">
        <v>182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7" t="s">
        <v>183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>
      <c r="A4" s="89" t="s">
        <v>134</v>
      </c>
      <c r="B4" s="85" t="s">
        <v>184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>
      <c r="A6" s="89" t="s">
        <v>136</v>
      </c>
      <c r="B6" s="85" t="s">
        <v>185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>
      <c r="A8" s="89" t="s">
        <v>146</v>
      </c>
      <c r="B8" s="85" t="s">
        <v>186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>
      <c r="A10" s="89" t="s">
        <v>148</v>
      </c>
      <c r="B10" s="85" t="s">
        <v>187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>
      <c r="A12" s="89" t="s">
        <v>138</v>
      </c>
      <c r="B12" s="85" t="s">
        <v>188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>
      <c r="A14" s="89" t="s">
        <v>150</v>
      </c>
      <c r="B14" s="85" t="s">
        <v>189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>
      <c r="A16" s="89" t="s">
        <v>152</v>
      </c>
      <c r="B16" s="85" t="s">
        <v>190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>
      <c r="A18" s="89" t="s">
        <v>154</v>
      </c>
      <c r="B18" s="85" t="s">
        <v>191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>
      <c r="A20" s="89" t="s">
        <v>192</v>
      </c>
      <c r="B20" s="85" t="s">
        <v>193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>
      <c r="A22" s="89" t="s">
        <v>140</v>
      </c>
      <c r="B22" s="85" t="s">
        <v>194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>
      <c r="A24" s="89" t="s">
        <v>142</v>
      </c>
      <c r="B24" s="85" t="s">
        <v>195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>
      <c r="A28" s="89" t="s">
        <v>144</v>
      </c>
      <c r="B28" s="85" t="s">
        <v>196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1" t="s">
        <v>197</v>
      </c>
      <c r="C2" s="101"/>
      <c r="D2" s="101"/>
      <c r="E2" s="101"/>
      <c r="F2" s="101"/>
    </row>
    <row r="4" spans="2:6" ht="12.75" customHeight="1">
      <c r="B4" s="102" t="s">
        <v>198</v>
      </c>
      <c r="C4" s="102" t="s">
        <v>199</v>
      </c>
      <c r="D4" s="102" t="s">
        <v>200</v>
      </c>
      <c r="E4" s="102" t="s">
        <v>201</v>
      </c>
      <c r="F4" s="102" t="s">
        <v>202</v>
      </c>
    </row>
    <row r="6" spans="2:6" ht="12.75" customHeight="1">
      <c r="B6" s="103"/>
      <c r="C6" s="104"/>
      <c r="D6" s="105"/>
      <c r="E6" s="106"/>
      <c r="F6" s="107">
        <f>IF(AND(E6= "",D6= ""), "", ROUND(ROUND(E6, 2) * ROUND(D6, 3), 2))</f>
        <v/>
      </c>
    </row>
    <row r="8" spans="2:6" ht="12.75" customHeight="1">
      <c r="B8" s="103"/>
      <c r="C8" s="104"/>
      <c r="D8" s="105"/>
      <c r="E8" s="106"/>
      <c r="F8" s="107">
        <f>IF(AND(E8= "",D8= ""), "", ROUND(ROUND(E8, 2) * ROUND(D8, 3), 2))</f>
        <v/>
      </c>
    </row>
    <row r="10" spans="2:6" ht="12.75" customHeight="1">
      <c r="B10" s="103"/>
      <c r="C10" s="104"/>
      <c r="D10" s="105"/>
      <c r="E10" s="106"/>
      <c r="F10" s="107">
        <f>IF(AND(E10= "",D10= ""), "", ROUND(ROUND(E10, 2) * ROUND(D10, 3), 2))</f>
        <v/>
      </c>
    </row>
    <row r="12" spans="2:6" ht="12.75" customHeight="1">
      <c r="B12" s="103"/>
      <c r="C12" s="104"/>
      <c r="D12" s="105"/>
      <c r="E12" s="106"/>
      <c r="F12" s="107">
        <f>IF(AND(E12= "",D12= ""), "", ROUND(ROUND(E12, 2) * ROUND(D12, 3), 2))</f>
        <v/>
      </c>
    </row>
    <row r="14" spans="2:6" ht="12.75" customHeight="1">
      <c r="B14" s="103"/>
      <c r="C14" s="104"/>
      <c r="D14" s="105"/>
      <c r="E14" s="106"/>
      <c r="F14" s="107">
        <f>IF(AND(E14= "",D14= ""), "", ROUND(ROUND(E14, 2) * ROUND(D14, 3), 2))</f>
        <v/>
      </c>
    </row>
    <row r="16" spans="2:6" ht="12.75" customHeight="1">
      <c r="B16" s="103"/>
      <c r="C16" s="104"/>
      <c r="D16" s="105"/>
      <c r="E16" s="106"/>
      <c r="F16" s="107">
        <f>IF(AND(E16= "",D16= ""), "", ROUND(ROUND(E16, 2) * ROUND(D16, 3), 2))</f>
        <v/>
      </c>
    </row>
    <row r="18" spans="2:6" ht="12.75" customHeight="1">
      <c r="B18" s="103"/>
      <c r="C18" s="104"/>
      <c r="D18" s="105"/>
      <c r="E18" s="106"/>
      <c r="F18" s="107">
        <f>IF(AND(E18= "",D18= ""), "", ROUND(ROUND(E18, 2) * ROUND(D18, 3), 2))</f>
        <v/>
      </c>
    </row>
    <row r="20" spans="2:6" ht="12.75" customHeight="1">
      <c r="B20" s="103"/>
      <c r="C20" s="104"/>
      <c r="D20" s="105"/>
      <c r="E20" s="106"/>
      <c r="F20" s="107">
        <f>IF(AND(E20= "",D20= ""), "", ROUND(ROUND(E20, 2) * ROUND(D20, 3), 2))</f>
        <v/>
      </c>
    </row>
    <row r="22" spans="2:6" ht="12.75" customHeight="1">
      <c r="B22" s="103"/>
      <c r="C22" s="104"/>
      <c r="D22" s="105"/>
      <c r="E22" s="106"/>
      <c r="F22" s="107">
        <f>IF(AND(E22= "",D22= ""), "", ROUND(ROUND(E22, 2) * ROUND(D22, 3), 2))</f>
        <v/>
      </c>
    </row>
    <row r="24" spans="2:6" ht="12.75" customHeight="1">
      <c r="B24" s="103"/>
      <c r="C24" s="104"/>
      <c r="D24" s="105"/>
      <c r="E24" s="106"/>
      <c r="F24" s="107">
        <f>IF(AND(E24= "",D24= ""), "", ROUND(ROUND(E24, 2) * ROUND(D24, 3), 2))</f>
        <v/>
      </c>
    </row>
    <row r="26" spans="2:6" ht="12.75" customHeight="1">
      <c r="B26" s="103"/>
      <c r="C26" s="104"/>
      <c r="D26" s="105"/>
      <c r="E26" s="106"/>
      <c r="F26" s="107">
        <f>IF(AND(E26= "",D26= ""), "", ROUND(ROUND(E26, 2) * ROUND(D26, 3), 2))</f>
        <v/>
      </c>
    </row>
    <row r="28" spans="2:6" ht="12.75" customHeight="1">
      <c r="B28" s="103"/>
      <c r="C28" s="104"/>
      <c r="D28" s="105"/>
      <c r="E28" s="106"/>
      <c r="F28" s="107">
        <f>IF(AND(E28= "",D28= ""), "", ROUND(ROUND(E28, 2) * ROUND(D28, 3), 2))</f>
        <v/>
      </c>
    </row>
    <row r="30" spans="2:6" ht="12.75" customHeight="1">
      <c r="B30" s="103"/>
      <c r="C30" s="104"/>
      <c r="D30" s="105"/>
      <c r="E30" s="106"/>
      <c r="F30" s="107">
        <f>IF(AND(E30= "",D30= ""), "", ROUND(ROUND(E30, 2) * ROUND(D30, 3), 2))</f>
        <v/>
      </c>
    </row>
    <row r="32" spans="2:6" ht="12.75" customHeight="1">
      <c r="B32" s="103"/>
      <c r="C32" s="104"/>
      <c r="D32" s="105"/>
      <c r="E32" s="106"/>
      <c r="F32" s="107">
        <f>IF(AND(E32= "",D32= ""), "", ROUND(ROUND(E32, 2) * ROUND(D32, 3), 2))</f>
        <v/>
      </c>
    </row>
    <row r="34" spans="2:6" ht="12.75" customHeight="1">
      <c r="B34" s="103"/>
      <c r="C34" s="104"/>
      <c r="D34" s="105"/>
      <c r="E34" s="106"/>
      <c r="F34" s="107">
        <f>IF(AND(E34= "",D34= ""), "", ROUND(ROUND(E34, 2) * ROUND(D34, 3), 2))</f>
        <v/>
      </c>
    </row>
    <row r="36" spans="2:6" ht="12.75" customHeight="1">
      <c r="B36" s="103"/>
      <c r="C36" s="104"/>
      <c r="D36" s="105"/>
      <c r="E36" s="106"/>
      <c r="F36" s="107">
        <f>IF(AND(E36= "",D36= ""), "", ROUND(ROUND(E36, 2) * ROUND(D36, 3), 2))</f>
        <v/>
      </c>
    </row>
    <row r="38" spans="2:6" ht="12.75" customHeight="1">
      <c r="B38" s="103"/>
      <c r="C38" s="104"/>
      <c r="D38" s="105"/>
      <c r="E38" s="106"/>
      <c r="F38" s="107">
        <f>IF(AND(E38= "",D38= ""), "", ROUND(ROUND(E38, 2) * ROUND(D38, 3), 2))</f>
        <v/>
      </c>
    </row>
    <row r="40" spans="2:6" ht="12.75" customHeight="1">
      <c r="B40" s="103"/>
      <c r="C40" s="104"/>
      <c r="D40" s="105"/>
      <c r="E40" s="106"/>
      <c r="F40" s="107">
        <f>IF(AND(E40= "",D40= ""), "", ROUND(ROUND(E40, 2) * ROUND(D40, 3), 2))</f>
        <v/>
      </c>
    </row>
    <row r="42" spans="2:6" ht="12.75" customHeight="1">
      <c r="B42" s="103"/>
      <c r="C42" s="104"/>
      <c r="D42" s="105"/>
      <c r="E42" s="106"/>
      <c r="F42" s="107">
        <f>IF(AND(E42= "",D42= ""), "", ROUND(ROUND(E42, 2) * ROUND(D42, 3), 2))</f>
        <v/>
      </c>
    </row>
    <row r="44" spans="2:6" ht="12.75" customHeight="1">
      <c r="B44" s="103"/>
      <c r="C44" s="104"/>
      <c r="D44" s="105"/>
      <c r="E44" s="106"/>
      <c r="F44" s="107">
        <f>IF(AND(E44= "",D44= ""), "", ROUND(ROUND(E44, 2) * ROUND(D44, 3), 2))</f>
        <v/>
      </c>
    </row>
    <row r="46" spans="2:6" ht="12.75" customHeight="1">
      <c r="B46" s="103"/>
      <c r="C46" s="104"/>
      <c r="D46" s="105"/>
      <c r="E46" s="106"/>
      <c r="F46" s="107">
        <f>IF(AND(E46= "",D46= ""), "", ROUND(ROUND(E46, 2) * ROUND(D46, 3), 2))</f>
        <v/>
      </c>
    </row>
    <row r="48" spans="2:6" ht="12.75" customHeight="1">
      <c r="B48" s="103"/>
      <c r="C48" s="104"/>
      <c r="D48" s="105"/>
      <c r="E48" s="106"/>
      <c r="F48" s="107">
        <f>IF(AND(E48= "",D48= ""), "", ROUND(ROUND(E48, 2) * ROUND(D48, 3), 2))</f>
        <v/>
      </c>
    </row>
    <row r="50" spans="2:6" ht="12.75" customHeight="1">
      <c r="B50" s="103"/>
      <c r="C50" s="104"/>
      <c r="D50" s="105"/>
      <c r="E50" s="106"/>
      <c r="F50" s="107">
        <f>IF(AND(E50= "",D50= ""), "", ROUND(ROUND(E50, 2) * ROUND(D50, 3), 2))</f>
        <v/>
      </c>
    </row>
    <row r="52" spans="2:6" ht="12.75" customHeight="1">
      <c r="B52" s="103"/>
      <c r="C52" s="104"/>
      <c r="D52" s="105"/>
      <c r="E52" s="106"/>
      <c r="F52" s="107">
        <f>IF(AND(E52= "",D52= ""), "", ROUND(ROUND(E52, 2) * ROUND(D52, 3), 2))</f>
        <v/>
      </c>
    </row>
    <row r="54" spans="2:6" ht="12.75" customHeight="1">
      <c r="B54" s="103"/>
      <c r="C54" s="104"/>
      <c r="D54" s="105"/>
      <c r="E54" s="106"/>
      <c r="F54" s="107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2025-02-04T18:00:24Z</dcterms:created>
  <dcterms:modified xsi:type="dcterms:W3CDTF">2025-02-04T18:00:24Z</dcterms:modified>
</cp:coreProperties>
</file>