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1-Angers\08-Logistique\Achat Marchés Facturation\02 - Procédures MP\1 PASSATION\2025\2025.CTI.01 - Travaux CTI\"/>
    </mc:Choice>
  </mc:AlternateContent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538" i="2"/>
  <c r="F541" i="2" s="1"/>
  <c r="M532" i="2"/>
  <c r="F518" i="2"/>
  <c r="F517" i="2"/>
  <c r="F506" i="2"/>
  <c r="F507" i="2" s="1"/>
  <c r="F505" i="2"/>
  <c r="F500" i="2"/>
  <c r="F499" i="2"/>
  <c r="F501" i="2" s="1"/>
  <c r="J493" i="2"/>
  <c r="J480" i="2"/>
  <c r="F559" i="2" s="1"/>
  <c r="J452" i="2"/>
  <c r="J440" i="2"/>
  <c r="J429" i="2"/>
  <c r="J427" i="2"/>
  <c r="J417" i="2"/>
  <c r="J411" i="2"/>
  <c r="J398" i="2"/>
  <c r="J390" i="2"/>
  <c r="F459" i="2" s="1"/>
  <c r="J357" i="2"/>
  <c r="J345" i="2"/>
  <c r="J311" i="2"/>
  <c r="J297" i="2"/>
  <c r="J276" i="2"/>
  <c r="J259" i="2"/>
  <c r="J238" i="2"/>
  <c r="J229" i="2"/>
  <c r="J214" i="2"/>
  <c r="J200" i="2"/>
  <c r="J173" i="2"/>
  <c r="J153" i="2"/>
  <c r="J147" i="2"/>
  <c r="J141" i="2"/>
  <c r="J135" i="2"/>
  <c r="J126" i="2"/>
  <c r="J114" i="2"/>
  <c r="J105" i="2"/>
  <c r="J96" i="2"/>
  <c r="J86" i="2"/>
  <c r="J75" i="2"/>
  <c r="J61" i="2"/>
  <c r="J51" i="2"/>
  <c r="J35" i="2"/>
  <c r="F22" i="2"/>
  <c r="F21" i="2"/>
  <c r="F23" i="2" s="1"/>
  <c r="J15" i="2"/>
  <c r="G84" i="1"/>
  <c r="G82" i="1"/>
  <c r="G80" i="1"/>
  <c r="G78" i="1"/>
  <c r="E70" i="1"/>
  <c r="E63" i="1"/>
  <c r="E60" i="1"/>
  <c r="E20" i="1"/>
  <c r="E11" i="1"/>
  <c r="F535" i="2" l="1"/>
  <c r="F551" i="2"/>
  <c r="F305" i="2"/>
  <c r="F304" i="2"/>
  <c r="F306" i="2" s="1"/>
  <c r="F515" i="2"/>
  <c r="F547" i="2"/>
  <c r="F521" i="2"/>
  <c r="F523" i="2" s="1"/>
  <c r="AA1" i="3" s="1"/>
  <c r="F511" i="2"/>
  <c r="F161" i="2"/>
  <c r="C539" i="2"/>
  <c r="F160" i="2"/>
  <c r="F162" i="2" s="1"/>
  <c r="F513" i="2"/>
  <c r="F268" i="2"/>
  <c r="F514" i="2"/>
  <c r="F267" i="2"/>
  <c r="F269" i="2" s="1"/>
  <c r="F516" i="2"/>
  <c r="F466" i="2"/>
  <c r="F560" i="2"/>
  <c r="F565" i="2" s="1"/>
  <c r="M539" i="2"/>
  <c r="F546" i="2"/>
  <c r="F460" i="2"/>
  <c r="F461" i="2" s="1"/>
  <c r="F531" i="2"/>
  <c r="F465" i="2"/>
  <c r="F467" i="2" s="1"/>
  <c r="F512" i="2"/>
  <c r="F522" i="2"/>
  <c r="C532" i="2"/>
  <c r="F550" i="2" l="1"/>
  <c r="F552" i="2" s="1"/>
  <c r="F534" i="2"/>
  <c r="F536" i="2" s="1"/>
  <c r="AA3" i="3"/>
  <c r="AA4" i="3" s="1"/>
  <c r="AA33" i="3"/>
  <c r="AA37" i="3"/>
  <c r="F548" i="2"/>
  <c r="F564" i="2"/>
  <c r="F566" i="2" s="1"/>
  <c r="F555" i="2"/>
  <c r="F542" i="2"/>
  <c r="F543" i="2" s="1"/>
  <c r="F561" i="2"/>
  <c r="F554" i="2"/>
  <c r="AA15" i="3" l="1"/>
  <c r="AA17" i="3"/>
  <c r="AA9" i="3"/>
  <c r="AA32" i="3"/>
  <c r="AA16" i="3"/>
  <c r="AA27" i="3"/>
  <c r="AA42" i="3"/>
  <c r="AA12" i="3"/>
  <c r="F556" i="2"/>
  <c r="AA5" i="3"/>
  <c r="AA6" i="3" s="1"/>
  <c r="AA11" i="3" l="1"/>
  <c r="AA41" i="3"/>
  <c r="AA38" i="3"/>
  <c r="AA21" i="3"/>
  <c r="AA7" i="3"/>
  <c r="AA67" i="3"/>
  <c r="AA59" i="3" s="1"/>
  <c r="AA49" i="3" s="1"/>
  <c r="AA31" i="3" s="1"/>
  <c r="AA47" i="3"/>
  <c r="AA75" i="3"/>
  <c r="AA94" i="3"/>
  <c r="AA90" i="3"/>
  <c r="AA30" i="3" s="1"/>
  <c r="AA82" i="3"/>
  <c r="AA46" i="3"/>
  <c r="AA29" i="3"/>
  <c r="AA28" i="3"/>
  <c r="AA23" i="3"/>
  <c r="AA24" i="3"/>
  <c r="AA19" i="3"/>
  <c r="AA18" i="3"/>
  <c r="AA10" i="3"/>
  <c r="AA13" i="3"/>
  <c r="AA95" i="3" l="1"/>
  <c r="AA91" i="3"/>
  <c r="AA35" i="3"/>
  <c r="AA77" i="3"/>
  <c r="AA86" i="3"/>
  <c r="AA81" i="3" s="1"/>
  <c r="AA74" i="3" s="1"/>
  <c r="AA66" i="3" s="1"/>
  <c r="AA58" i="3" s="1"/>
  <c r="AA48" i="3" s="1"/>
  <c r="AA20" i="3"/>
  <c r="AA69" i="3" s="1"/>
  <c r="AA61" i="3" s="1"/>
  <c r="AA53" i="3" s="1"/>
  <c r="AA36" i="3" s="1"/>
  <c r="AA96" i="3"/>
  <c r="AA92" i="3" s="1"/>
  <c r="AA89" i="3"/>
  <c r="AA85" i="3" s="1"/>
  <c r="AA80" i="3" s="1"/>
  <c r="AA72" i="3" s="1"/>
  <c r="AA64" i="3" s="1"/>
  <c r="AA56" i="3" s="1"/>
  <c r="AA44" i="3" s="1"/>
  <c r="AA25" i="3"/>
  <c r="AA93" i="3"/>
  <c r="AA43" i="3"/>
  <c r="AA87" i="3"/>
  <c r="AA83" i="3"/>
  <c r="AA51" i="3"/>
  <c r="AA76" i="3"/>
  <c r="AA68" i="3"/>
  <c r="AA60" i="3" s="1"/>
  <c r="AA52" i="3" s="1"/>
  <c r="AA50" i="3"/>
  <c r="AA34" i="3"/>
  <c r="AA22" i="3"/>
  <c r="AA79" i="3" s="1"/>
  <c r="AA14" i="3"/>
  <c r="AA73" i="3" s="1"/>
  <c r="AA39" i="3" l="1"/>
  <c r="AA88" i="3"/>
  <c r="AA84" i="3" s="1"/>
  <c r="AA78" i="3" s="1"/>
  <c r="AA70" i="3" s="1"/>
  <c r="AA62" i="3" s="1"/>
  <c r="AA54" i="3" s="1"/>
  <c r="AA65" i="3"/>
  <c r="AA57" i="3" s="1"/>
  <c r="AA45" i="3" s="1"/>
  <c r="AA26" i="3" s="1"/>
  <c r="AA98" i="3" s="1"/>
  <c r="AA2" i="3" s="1"/>
  <c r="C526" i="2" s="1"/>
  <c r="AA71" i="3"/>
  <c r="AA63" i="3" s="1"/>
  <c r="AA55" i="3" s="1"/>
  <c r="AA40" i="3" s="1"/>
</calcChain>
</file>

<file path=xl/comments1.xml><?xml version="1.0" encoding="utf-8"?>
<comments xmlns="http://schemas.openxmlformats.org/spreadsheetml/2006/main">
  <authors>
    <author/>
  </authors>
  <commentList>
    <comment ref="J480" authorId="0" shape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493" authorId="0" shapeId="0">
      <text>
        <r>
          <rPr>
            <sz val="8"/>
            <color indexed="81"/>
            <rFont val="Tahoma"/>
            <family val="2"/>
          </rPr>
          <t>Non totalisé [ Option ]</t>
        </r>
      </text>
    </comment>
  </commentList>
</comments>
</file>

<file path=xl/sharedStrings.xml><?xml version="1.0" encoding="utf-8"?>
<sst xmlns="http://schemas.openxmlformats.org/spreadsheetml/2006/main" count="795" uniqueCount="324">
  <si>
    <t>Dossier</t>
  </si>
  <si>
    <t>Date</t>
  </si>
  <si>
    <t>Phase</t>
  </si>
  <si>
    <t>Indice</t>
  </si>
  <si>
    <t>MAITRISE D'OUVRAGE
CTI D'ANGERS
1 rue Bouche Thomas
49036 ANGERS</t>
  </si>
  <si>
    <t>BE INGENIERIE GENERALE : 
    NOVAM Ingénierie
    1 Rue Newton
    85300 Challans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</si>
  <si>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</si>
  <si>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</si>
  <si>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</si>
  <si>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</si>
  <si>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</si>
  <si>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</si>
  <si>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</si>
  <si>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</si>
  <si>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</si>
  <si>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</si>
  <si>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</si>
  <si>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</si>
  <si>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</si>
  <si>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</si>
  <si>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</si>
  <si>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</si>
  <si>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</si>
  <si>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</si>
  <si>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</si>
  <si>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</si>
  <si>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</si>
  <si>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</si>
  <si>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</si>
  <si>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</si>
  <si>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</si>
  <si>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</si>
  <si>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</si>
  <si>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</si>
  <si>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</si>
  <si>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</si>
  <si>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n°01</t>
  </si>
  <si>
    <t>DECONSTRUCTION, PLATRERIE, MENUISERIE ET FAUX PLAFONDS</t>
  </si>
  <si>
    <t>3.&amp;</t>
  </si>
  <si>
    <t>DESCRIPTIF DES TRAVAUX</t>
  </si>
  <si>
    <t>4.1</t>
  </si>
  <si>
    <t>Dépenses communes</t>
  </si>
  <si>
    <t>4.1.1</t>
  </si>
  <si>
    <t>Participation aux dépenses de chantier</t>
  </si>
  <si>
    <t>5.T</t>
  </si>
  <si>
    <t>4.1.1.1</t>
  </si>
  <si>
    <t>FT</t>
  </si>
  <si>
    <t>9.&amp;</t>
  </si>
  <si>
    <t>5.&amp;</t>
  </si>
  <si>
    <t>4.&amp;</t>
  </si>
  <si>
    <t>Total H.T. :</t>
  </si>
  <si>
    <t>Total T.V.A. (20%) :</t>
  </si>
  <si>
    <t>Total T.T.C. :</t>
  </si>
  <si>
    <t>4.2</t>
  </si>
  <si>
    <t>Travaux de dépose</t>
  </si>
  <si>
    <t>4.2.1</t>
  </si>
  <si>
    <t>Installation de chantier</t>
  </si>
  <si>
    <t>5.C</t>
  </si>
  <si>
    <t>5.A</t>
  </si>
  <si>
    <t>5.L</t>
  </si>
  <si>
    <t>4.2.1.1</t>
  </si>
  <si>
    <t>4.2.2</t>
  </si>
  <si>
    <t>Travaux préparatoires</t>
  </si>
  <si>
    <t>4.2.2.1</t>
  </si>
  <si>
    <t>Cloisonnement étanche</t>
  </si>
  <si>
    <t>6.T</t>
  </si>
  <si>
    <t>6.L</t>
  </si>
  <si>
    <t>4.2.2.1.1</t>
  </si>
  <si>
    <t xml:space="preserve">Cloisonnement étanche </t>
  </si>
  <si>
    <t>9.M.Z</t>
  </si>
  <si>
    <t>6.&amp;</t>
  </si>
  <si>
    <t>4.2.2.2</t>
  </si>
  <si>
    <t>Protection de sols</t>
  </si>
  <si>
    <t>4.2.2.2.1</t>
  </si>
  <si>
    <t>protection des sols par feutrine</t>
  </si>
  <si>
    <t>4.2.3</t>
  </si>
  <si>
    <t xml:space="preserve">Dépose de plafonds suspendus </t>
  </si>
  <si>
    <t>4.2.3.1</t>
  </si>
  <si>
    <t>Avec récupération des dalles</t>
  </si>
  <si>
    <t>4.2.3.1.1</t>
  </si>
  <si>
    <t>- Réunions, openspace, espace CE : dalles de plafond conservéesc</t>
  </si>
  <si>
    <t>4.2.3.2</t>
  </si>
  <si>
    <t>Sans récupération</t>
  </si>
  <si>
    <t>4.2.3.2.1</t>
  </si>
  <si>
    <t>Coin café, visio circulation</t>
  </si>
  <si>
    <t>4.2.4</t>
  </si>
  <si>
    <t>Démolition de cloisons, doublages et habillages</t>
  </si>
  <si>
    <t>4.2.4.1</t>
  </si>
  <si>
    <t>Dépose de cloisonnements de petite épaisseur</t>
  </si>
  <si>
    <t>6.A</t>
  </si>
  <si>
    <t>4.2.4.1.1</t>
  </si>
  <si>
    <t>4.2.4.2</t>
  </si>
  <si>
    <t>Dépose de cloisons modulaires</t>
  </si>
  <si>
    <t>4.2.4.2.1</t>
  </si>
  <si>
    <t>4.2.4.3</t>
  </si>
  <si>
    <t>Dépose de doublage</t>
  </si>
  <si>
    <t>4.2.4.3.1</t>
  </si>
  <si>
    <t xml:space="preserve">Dépose de doublage </t>
  </si>
  <si>
    <t>4.2.5</t>
  </si>
  <si>
    <t>Dépose de menuiseries intérieures</t>
  </si>
  <si>
    <t>4.2.5.1</t>
  </si>
  <si>
    <t>Dépose de blocs portes</t>
  </si>
  <si>
    <t>4.2.5.1.1</t>
  </si>
  <si>
    <t xml:space="preserve">Dépose blocs portes, compris huisseries et accessoires </t>
  </si>
  <si>
    <t>4.2.5.2</t>
  </si>
  <si>
    <t>Dépose de portes de placards</t>
  </si>
  <si>
    <t>4.2.5.2.1</t>
  </si>
  <si>
    <t>4.2.5.3</t>
  </si>
  <si>
    <t>Dépose de boites aux lettres</t>
  </si>
  <si>
    <t>4.2.5.3.1</t>
  </si>
  <si>
    <t>Ens</t>
  </si>
  <si>
    <t>4.2.5.4</t>
  </si>
  <si>
    <t>Dépose de mobilier intérieur</t>
  </si>
  <si>
    <t>4.2.5.4.1</t>
  </si>
  <si>
    <t>4.2.5.5</t>
  </si>
  <si>
    <t>Dépose de signalétique</t>
  </si>
  <si>
    <t>4.2.5.5.1</t>
  </si>
  <si>
    <t>4.3</t>
  </si>
  <si>
    <t>Travaux de cloisonnement</t>
  </si>
  <si>
    <t>4.3.1</t>
  </si>
  <si>
    <t>Reprise de parois</t>
  </si>
  <si>
    <t>4.3.1.1</t>
  </si>
  <si>
    <t>4.3.2</t>
  </si>
  <si>
    <t>Cloison de distribution</t>
  </si>
  <si>
    <t>4.3.2.1</t>
  </si>
  <si>
    <t>Obturation de cloison</t>
  </si>
  <si>
    <t>6.F</t>
  </si>
  <si>
    <t>4.3.2.1.1</t>
  </si>
  <si>
    <t xml:space="preserve">Obturation de cloison </t>
  </si>
  <si>
    <t>4.3.2.2</t>
  </si>
  <si>
    <t>Cloison de distribution 98/48</t>
  </si>
  <si>
    <t>4.3.2.2.1</t>
  </si>
  <si>
    <t>4.3.2.3</t>
  </si>
  <si>
    <t>Cloison de distribution 120/70</t>
  </si>
  <si>
    <t>4.3.2.3.1</t>
  </si>
  <si>
    <t>4.3.3</t>
  </si>
  <si>
    <t>Plaques de parement en BA collées</t>
  </si>
  <si>
    <t>4.3.3.1</t>
  </si>
  <si>
    <t>Habillage en plaques de parement en BA13 collées</t>
  </si>
  <si>
    <t>4.3.4</t>
  </si>
  <si>
    <t>Doublage thermique sur ossature métallique en laine de verre semi-rigide et parement en plaque de plâtre</t>
  </si>
  <si>
    <t>5.F</t>
  </si>
  <si>
    <t>4.3.4.1</t>
  </si>
  <si>
    <t>Doublage laine de verre TH32 (LV80mm + 1BA13)</t>
  </si>
  <si>
    <t>4.3.4.1.1</t>
  </si>
  <si>
    <t>Doublage TH32 - LV80 - BA13</t>
  </si>
  <si>
    <t>4.4</t>
  </si>
  <si>
    <t>Travaux de plafonds</t>
  </si>
  <si>
    <t>4.4.1</t>
  </si>
  <si>
    <t>Repose de dalles de plafonds</t>
  </si>
  <si>
    <t>4.4.1.1</t>
  </si>
  <si>
    <t>4.4.2</t>
  </si>
  <si>
    <t>Plafonds en dalles 60 x 60 (pièces sèches)</t>
  </si>
  <si>
    <t>4.4.2.1</t>
  </si>
  <si>
    <t>Plafonds en dalles minérales pour pièces sèches 60 cm x 60 cm (T24 - apparent)</t>
  </si>
  <si>
    <t>4.4.2.1.1</t>
  </si>
  <si>
    <t>4.5</t>
  </si>
  <si>
    <t>Travaux de menuiseries intérieures</t>
  </si>
  <si>
    <t>4.5.1</t>
  </si>
  <si>
    <t>Détalonnage des portes existantes</t>
  </si>
  <si>
    <t>4.5.1.1</t>
  </si>
  <si>
    <t>Détalonnage de porte existantes</t>
  </si>
  <si>
    <t>ENS</t>
  </si>
  <si>
    <t>4.5.2</t>
  </si>
  <si>
    <t>Porte de communication - Coupe-feu</t>
  </si>
  <si>
    <t>4.5.2.1</t>
  </si>
  <si>
    <t>Porte à âme pleine 1 vantail - 90 x 240 (204 + 46) ht - EI30</t>
  </si>
  <si>
    <t>4.5.2.1.1</t>
  </si>
  <si>
    <t xml:space="preserve">Porte à âme pleine 1 vantail - 90 x 240 (204 + 46) ht - EI30 </t>
  </si>
  <si>
    <t>4.5.2.2</t>
  </si>
  <si>
    <t>Porte à âme pleine 2 vantaux - 160 x 240 (204 + 46) ht EI30 - IS</t>
  </si>
  <si>
    <t>4.5.2.2.1</t>
  </si>
  <si>
    <t>4.5.3</t>
  </si>
  <si>
    <t>Porte vitrée de communication - Coupe-feu</t>
  </si>
  <si>
    <t>4.5.3.1</t>
  </si>
  <si>
    <t>Porte vitrée de communication - 1 vantail - EI30</t>
  </si>
  <si>
    <t>4.5.3.1.1</t>
  </si>
  <si>
    <t>Porte vitrée 1 vantail - 90 x 240 (204 + 46) ht - EI30 - sans condamnation</t>
  </si>
  <si>
    <t>4.5.4</t>
  </si>
  <si>
    <t>Finitions et équipements spécifiques des portes de communications</t>
  </si>
  <si>
    <t>4.5.4.1</t>
  </si>
  <si>
    <t>Butée de porte (porte de communication)</t>
  </si>
  <si>
    <t>4.5.4.1.1</t>
  </si>
  <si>
    <t>4.5.5</t>
  </si>
  <si>
    <t xml:space="preserve">Garnitures et équipements de manoeuvre des portes </t>
  </si>
  <si>
    <t>4.5.5.1</t>
  </si>
  <si>
    <t>Garnitures</t>
  </si>
  <si>
    <t>4.5.5.1.1</t>
  </si>
  <si>
    <t>4.5.5.2</t>
  </si>
  <si>
    <t>Serrures - Condamnation</t>
  </si>
  <si>
    <t>4.5.5.2.1</t>
  </si>
  <si>
    <t xml:space="preserve">Serrure de sûreté mono-point à larder - Bec de cane et pêne dormant 1/2 tour avec 1/2 cylindre européen et bouton moleté </t>
  </si>
  <si>
    <t>4.5.5.3</t>
  </si>
  <si>
    <t>Ferme-porte à frein hydraulique</t>
  </si>
  <si>
    <t>4.5.5.3.1</t>
  </si>
  <si>
    <t>Ferme porte hydraulique - Standard à COULISSE (ou à glissière) sur porte à un vantail</t>
  </si>
  <si>
    <t>4.5.5.3.2</t>
  </si>
  <si>
    <t>Ferme porte hydraulique - Standard à COULISSE (ou à glissière si impossibilité) sur les 2 vantaux des portes avec SELECTEUR de FERMETURE incorporé</t>
  </si>
  <si>
    <t>4.5.5.4</t>
  </si>
  <si>
    <t xml:space="preserve">Anti-panique </t>
  </si>
  <si>
    <t>4.5.5.4.1</t>
  </si>
  <si>
    <t>4.5.6</t>
  </si>
  <si>
    <t>Plinthes bois à peindre</t>
  </si>
  <si>
    <t>4.5.6.1</t>
  </si>
  <si>
    <t>Plinthes bois à peindre - 10 x 100 mm HT</t>
  </si>
  <si>
    <t>4.5.6.1.1</t>
  </si>
  <si>
    <t>Plinthes bois à peindre 10 x 100 mm ht</t>
  </si>
  <si>
    <t>ML</t>
  </si>
  <si>
    <t>OPTIONS &amp; VARIANTES</t>
  </si>
  <si>
    <t>5.1</t>
  </si>
  <si>
    <t>OPTIONS</t>
  </si>
  <si>
    <t>5.1.1</t>
  </si>
  <si>
    <t>Panneaux fibre de bois isolant (Option 1)</t>
  </si>
  <si>
    <t xml:space="preserve"> Option</t>
  </si>
  <si>
    <t>5.1.1.1</t>
  </si>
  <si>
    <t xml:space="preserve">Panneaux fibre de bois </t>
  </si>
  <si>
    <t>5.1.2</t>
  </si>
  <si>
    <t>Panneaux fibre de bois acoustique (Option 4)</t>
  </si>
  <si>
    <t>5.1.2.1</t>
  </si>
  <si>
    <t>Panneaux fibre de bois pose murale sur 2.00ml de ht</t>
  </si>
  <si>
    <t>RECAPITULATIF
Lot n°01 DECONSTRUCTION, PLATRERIE, MENUISERIE ET FAUX PLAFONDS</t>
  </si>
  <si>
    <t>RECAPITULATIF DES CHAPITRES</t>
  </si>
  <si>
    <t>4 - DESCRIPTIF DES TRAVAUX</t>
  </si>
  <si>
    <t>- 4.1 - Dépenses communes</t>
  </si>
  <si>
    <t>- 4.2 - Travaux de dépose</t>
  </si>
  <si>
    <t>- 4.3 - Travaux de cloisonnement</t>
  </si>
  <si>
    <t>- 4.4 - Travaux de plafonds</t>
  </si>
  <si>
    <t>- 4.5 - Travaux de menuiseries intérieures</t>
  </si>
  <si>
    <t>5 - OPTIONS &amp; VARIANTES</t>
  </si>
  <si>
    <t>- 5.1 - OPTIONS</t>
  </si>
  <si>
    <t>Total du lot DECONSTRUCTION, PLATRERIE, MENUISERIE ET FAUX PLAFONDS</t>
  </si>
  <si>
    <t xml:space="preserve">Soit en toutes lettres TTC : </t>
  </si>
  <si>
    <t>RECAPITULATIF OPTION</t>
  </si>
  <si>
    <t xml:space="preserve"> Option 1</t>
  </si>
  <si>
    <t xml:space="preserve"> 	 Panneaux fibre de bois isolant</t>
  </si>
  <si>
    <t>Sous-total Option 1</t>
  </si>
  <si>
    <t>H.T.</t>
  </si>
  <si>
    <t>T.V.A.</t>
  </si>
  <si>
    <t>T.T.C.</t>
  </si>
  <si>
    <t xml:space="preserve"> Option 4</t>
  </si>
  <si>
    <t xml:space="preserve"> 	 Panneaux fibre de bois acoustique</t>
  </si>
  <si>
    <t>Sous-total Option 4</t>
  </si>
  <si>
    <t>Total Base</t>
  </si>
  <si>
    <t>H.T. :</t>
  </si>
  <si>
    <t>T.V.A. :</t>
  </si>
  <si>
    <t>T.T.C. :</t>
  </si>
  <si>
    <t>Total Base + Option 1</t>
  </si>
  <si>
    <t>Total Base + Option 4</t>
  </si>
  <si>
    <t>Total  Option</t>
  </si>
  <si>
    <t>Total Base +  Option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</si>
  <si>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</si>
  <si>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</si>
  <si>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</si>
  <si>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</si>
  <si>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</si>
  <si>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</si>
  <si>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</si>
  <si>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</si>
  <si>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</si>
  <si>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</si>
  <si>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</si>
  <si>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</si>
  <si>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</si>
  <si>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</si>
  <si>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</si>
  <si>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</si>
  <si>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</si>
  <si>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</si>
  <si>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</si>
  <si>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</si>
  <si>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</si>
  <si>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</si>
  <si>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</si>
  <si>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</si>
  <si>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</si>
  <si>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</si>
  <si>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</si>
  <si>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</si>
  <si>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</si>
  <si>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</si>
  <si>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</si>
  <si>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</si>
  <si>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REAMENAGEMENT DU NIVEAU 1 DU CTI</t>
  </si>
  <si>
    <t>24.1581 NM44</t>
  </si>
  <si>
    <t>04/02/2025</t>
  </si>
  <si>
    <t>DCE</t>
  </si>
  <si>
    <t>a</t>
  </si>
  <si>
    <t>1 rue Bouche Thomas</t>
  </si>
  <si>
    <t>49036 ANGERS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</si>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</sst>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3" fontId="11" fillId="0" borderId="12" xfId="0" applyNumberFormat="1" applyFont="1" applyBorder="1" applyAlignment="1" applyProtection="1">
      <alignment horizontal="right" vertical="top" wrapText="1"/>
      <protection locked="0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4" fontId="11" fillId="0" borderId="9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7" xfId="0" applyNumberFormat="1" applyFont="1" applyBorder="1" applyAlignment="1">
      <alignment horizontal="right" vertical="top" wrapText="1"/>
    </xf>
    <xf numFmtId="164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</xdr:row>
      <xdr:rowOff>0</xdr:rowOff>
    </xdr:from>
    <xdr:to>
      <xdr:col>6</xdr:col>
      <xdr:colOff>355382</xdr:colOff>
      <xdr:row>9</xdr:row>
      <xdr:rowOff>114171</xdr:rowOff>
    </xdr:to>
    <xdr:pic>
      <xdr:nvPicPr>
        <xdr:cNvPr id="2" name="Picture 1" descr="{94ad7948-565b-4df3-90b2-0c362c3572f1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114300"/>
          <a:ext cx="726857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266700</xdr:colOff>
      <xdr:row>27</xdr:row>
      <xdr:rowOff>0</xdr:rowOff>
    </xdr:from>
    <xdr:to>
      <xdr:col>7</xdr:col>
      <xdr:colOff>704464</xdr:colOff>
      <xdr:row>44</xdr:row>
      <xdr:rowOff>114043</xdr:rowOff>
    </xdr:to>
    <xdr:pic>
      <xdr:nvPicPr>
        <xdr:cNvPr id="3" name="Picture 2" descr="{f3c14cad-290c-48f1-a588-8706332119af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0875" y="3086100"/>
          <a:ext cx="3085714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9"/>
      <c r="F2" s="49"/>
      <c r="G2" s="49"/>
      <c r="H2" s="49"/>
      <c r="I2" s="8"/>
    </row>
    <row r="3" spans="2:9" ht="9" customHeight="1" x14ac:dyDescent="0.25">
      <c r="B3" s="5"/>
      <c r="C3" s="6"/>
      <c r="D3" s="7"/>
      <c r="E3" s="49"/>
      <c r="F3" s="49"/>
      <c r="G3" s="49"/>
      <c r="H3" s="49"/>
      <c r="I3" s="8"/>
    </row>
    <row r="4" spans="2:9" ht="9" customHeight="1" x14ac:dyDescent="0.25">
      <c r="B4" s="5"/>
      <c r="C4" s="6"/>
      <c r="D4" s="7"/>
      <c r="E4" s="49"/>
      <c r="F4" s="49"/>
      <c r="G4" s="49"/>
      <c r="H4" s="49"/>
      <c r="I4" s="8"/>
    </row>
    <row r="5" spans="2:9" ht="9" customHeight="1" x14ac:dyDescent="0.25">
      <c r="B5" s="5"/>
      <c r="C5" s="6"/>
      <c r="D5" s="7"/>
      <c r="E5" s="49"/>
      <c r="F5" s="49"/>
      <c r="G5" s="49"/>
      <c r="H5" s="49"/>
      <c r="I5" s="8"/>
    </row>
    <row r="6" spans="2:9" ht="9" customHeight="1" x14ac:dyDescent="0.25">
      <c r="B6" s="5"/>
      <c r="C6" s="6"/>
      <c r="D6" s="7"/>
      <c r="E6" s="49"/>
      <c r="F6" s="49"/>
      <c r="G6" s="49"/>
      <c r="H6" s="49"/>
      <c r="I6" s="8"/>
    </row>
    <row r="7" spans="2:9" ht="9" customHeight="1" x14ac:dyDescent="0.25">
      <c r="B7" s="5"/>
      <c r="C7" s="6"/>
      <c r="D7" s="7"/>
      <c r="E7" s="49"/>
      <c r="F7" s="49"/>
      <c r="G7" s="49"/>
      <c r="H7" s="49"/>
      <c r="I7" s="8"/>
    </row>
    <row r="8" spans="2:9" ht="9" customHeight="1" x14ac:dyDescent="0.25">
      <c r="B8" s="5"/>
      <c r="C8" s="6"/>
      <c r="D8" s="7"/>
      <c r="E8" s="49"/>
      <c r="F8" s="49"/>
      <c r="G8" s="49"/>
      <c r="H8" s="49"/>
      <c r="I8" s="8"/>
    </row>
    <row r="9" spans="2:9" ht="9" customHeight="1" x14ac:dyDescent="0.25">
      <c r="B9" s="5"/>
      <c r="C9" s="6"/>
      <c r="D9" s="7"/>
      <c r="E9" s="49"/>
      <c r="F9" s="49"/>
      <c r="G9" s="49"/>
      <c r="H9" s="49"/>
      <c r="I9" s="8"/>
    </row>
    <row r="10" spans="2:9" ht="9" customHeight="1" x14ac:dyDescent="0.25">
      <c r="B10" s="5"/>
      <c r="C10" s="6"/>
      <c r="D10" s="7"/>
      <c r="E10" s="49"/>
      <c r="F10" s="49"/>
      <c r="G10" s="49"/>
      <c r="H10" s="49"/>
      <c r="I10" s="8"/>
    </row>
    <row r="11" spans="2:9" ht="9" customHeight="1" x14ac:dyDescent="0.25">
      <c r="B11" s="5"/>
      <c r="C11" s="6"/>
      <c r="D11" s="7"/>
      <c r="E11" s="50" t="str">
        <f>IF(Paramètres!C5&lt;&gt;"",Paramètres!C5,"")</f>
        <v>REAMENAGEMENT DU NIVEAU 1 DU CTI</v>
      </c>
      <c r="F11" s="50"/>
      <c r="G11" s="50"/>
      <c r="H11" s="50"/>
      <c r="I11" s="8"/>
    </row>
    <row r="12" spans="2:9" ht="9" customHeight="1" x14ac:dyDescent="0.25">
      <c r="B12" s="5"/>
      <c r="C12" s="6"/>
      <c r="D12" s="7"/>
      <c r="E12" s="50"/>
      <c r="F12" s="50"/>
      <c r="G12" s="50"/>
      <c r="H12" s="50"/>
      <c r="I12" s="8"/>
    </row>
    <row r="13" spans="2:9" ht="9" customHeight="1" x14ac:dyDescent="0.25">
      <c r="B13" s="5"/>
      <c r="C13" s="6"/>
      <c r="D13" s="7"/>
      <c r="E13" s="50"/>
      <c r="F13" s="50"/>
      <c r="G13" s="50"/>
      <c r="H13" s="50"/>
      <c r="I13" s="8"/>
    </row>
    <row r="14" spans="2:9" ht="9" customHeight="1" x14ac:dyDescent="0.25">
      <c r="B14" s="5"/>
      <c r="C14" s="6"/>
      <c r="D14" s="7"/>
      <c r="E14" s="50"/>
      <c r="F14" s="50"/>
      <c r="G14" s="50"/>
      <c r="H14" s="50"/>
      <c r="I14" s="8"/>
    </row>
    <row r="15" spans="2:9" ht="9" customHeight="1" x14ac:dyDescent="0.25">
      <c r="B15" s="5"/>
      <c r="C15" s="6"/>
      <c r="D15" s="7"/>
      <c r="E15" s="50"/>
      <c r="F15" s="50"/>
      <c r="G15" s="50"/>
      <c r="H15" s="50"/>
      <c r="I15" s="8"/>
    </row>
    <row r="16" spans="2:9" ht="9" customHeight="1" x14ac:dyDescent="0.25">
      <c r="B16" s="5"/>
      <c r="C16" s="6"/>
      <c r="D16" s="7"/>
      <c r="E16" s="50"/>
      <c r="F16" s="50"/>
      <c r="G16" s="50"/>
      <c r="H16" s="50"/>
      <c r="I16" s="8"/>
    </row>
    <row r="17" spans="2:9" ht="9" customHeight="1" x14ac:dyDescent="0.25">
      <c r="B17" s="5"/>
      <c r="C17" s="6"/>
      <c r="D17" s="7"/>
      <c r="E17" s="50"/>
      <c r="F17" s="50"/>
      <c r="G17" s="50"/>
      <c r="H17" s="50"/>
      <c r="I17" s="8"/>
    </row>
    <row r="18" spans="2:9" ht="9" customHeight="1" x14ac:dyDescent="0.25">
      <c r="B18" s="5"/>
      <c r="C18" s="6"/>
      <c r="D18" s="7"/>
      <c r="E18" s="50"/>
      <c r="F18" s="50"/>
      <c r="G18" s="50"/>
      <c r="H18" s="50"/>
      <c r="I18" s="8"/>
    </row>
    <row r="19" spans="2:9" ht="9" customHeight="1" x14ac:dyDescent="0.25">
      <c r="B19" s="5"/>
      <c r="C19" s="6"/>
      <c r="D19" s="7"/>
      <c r="E19" s="50"/>
      <c r="F19" s="50"/>
      <c r="G19" s="50"/>
      <c r="H19" s="50"/>
      <c r="I19" s="8"/>
    </row>
    <row r="20" spans="2:9" ht="9" customHeight="1" x14ac:dyDescent="0.25">
      <c r="B20" s="5"/>
      <c r="C20" s="6"/>
      <c r="D20" s="7"/>
      <c r="E20" s="50" t="str">
        <f>IF(Paramètres!C24&lt;&gt;"",Paramètres!C24,"") &amp; CHAR(10) &amp; IF(Paramètres!C26&lt;&gt;"",Paramètres!C26,"") &amp; CHAR(10) &amp; IF(Paramètres!C28&lt;&gt;"",Paramètres!C28,"")</f>
        <v xml:space="preserve">1 rue Bouche Thomas
49036 ANGERS
</v>
      </c>
      <c r="F20" s="50"/>
      <c r="G20" s="50"/>
      <c r="H20" s="50"/>
      <c r="I20" s="8"/>
    </row>
    <row r="21" spans="2:9" ht="9" customHeight="1" x14ac:dyDescent="0.25">
      <c r="B21" s="5"/>
      <c r="C21" s="6"/>
      <c r="D21" s="7"/>
      <c r="E21" s="50"/>
      <c r="F21" s="50"/>
      <c r="G21" s="50"/>
      <c r="H21" s="50"/>
      <c r="I21" s="8"/>
    </row>
    <row r="22" spans="2:9" ht="9" customHeight="1" x14ac:dyDescent="0.25">
      <c r="B22" s="5"/>
      <c r="C22" s="6"/>
      <c r="D22" s="7"/>
      <c r="E22" s="50"/>
      <c r="F22" s="50"/>
      <c r="G22" s="50"/>
      <c r="H22" s="50"/>
      <c r="I22" s="8"/>
    </row>
    <row r="23" spans="2:9" ht="9" customHeight="1" x14ac:dyDescent="0.25">
      <c r="B23" s="5"/>
      <c r="C23" s="6"/>
      <c r="D23" s="7"/>
      <c r="E23" s="50"/>
      <c r="F23" s="50"/>
      <c r="G23" s="50"/>
      <c r="H23" s="50"/>
      <c r="I23" s="8"/>
    </row>
    <row r="24" spans="2:9" ht="9" customHeight="1" x14ac:dyDescent="0.25">
      <c r="B24" s="5"/>
      <c r="C24" s="6"/>
      <c r="D24" s="7"/>
      <c r="E24" s="50"/>
      <c r="F24" s="50"/>
      <c r="G24" s="50"/>
      <c r="H24" s="50"/>
      <c r="I24" s="8"/>
    </row>
    <row r="25" spans="2:9" ht="9" customHeight="1" x14ac:dyDescent="0.25">
      <c r="B25" s="5"/>
      <c r="C25" s="6"/>
      <c r="D25" s="7"/>
      <c r="E25" s="50"/>
      <c r="F25" s="50"/>
      <c r="G25" s="50"/>
      <c r="H25" s="50"/>
      <c r="I25" s="8"/>
    </row>
    <row r="26" spans="2:9" ht="9" customHeight="1" x14ac:dyDescent="0.25">
      <c r="B26" s="5"/>
      <c r="C26" s="6"/>
      <c r="D26" s="7"/>
      <c r="E26" s="50"/>
      <c r="F26" s="50"/>
      <c r="G26" s="50"/>
      <c r="H26" s="50"/>
      <c r="I26" s="8"/>
    </row>
    <row r="27" spans="2:9" ht="9" customHeight="1" x14ac:dyDescent="0.25">
      <c r="B27" s="5"/>
      <c r="C27" s="6"/>
      <c r="D27" s="7"/>
      <c r="E27" s="50"/>
      <c r="F27" s="50"/>
      <c r="G27" s="50"/>
      <c r="H27" s="50"/>
      <c r="I27" s="8"/>
    </row>
    <row r="28" spans="2:9" ht="9" customHeight="1" x14ac:dyDescent="0.25">
      <c r="B28" s="5"/>
      <c r="C28" s="6"/>
      <c r="D28" s="7"/>
      <c r="E28" s="49"/>
      <c r="F28" s="49"/>
      <c r="G28" s="49"/>
      <c r="H28" s="49"/>
      <c r="I28" s="8"/>
    </row>
    <row r="29" spans="2:9" ht="9" customHeight="1" x14ac:dyDescent="0.25">
      <c r="B29" s="5"/>
      <c r="C29" s="6"/>
      <c r="D29" s="7"/>
      <c r="E29" s="49"/>
      <c r="F29" s="49"/>
      <c r="G29" s="49"/>
      <c r="H29" s="49"/>
      <c r="I29" s="8"/>
    </row>
    <row r="30" spans="2:9" ht="9" customHeight="1" x14ac:dyDescent="0.25">
      <c r="B30" s="5"/>
      <c r="C30" s="6"/>
      <c r="D30" s="7"/>
      <c r="E30" s="49"/>
      <c r="F30" s="49"/>
      <c r="G30" s="49"/>
      <c r="H30" s="49"/>
      <c r="I30" s="8"/>
    </row>
    <row r="31" spans="2:9" ht="9" customHeight="1" x14ac:dyDescent="0.25">
      <c r="B31" s="5"/>
      <c r="C31" s="6"/>
      <c r="D31" s="7"/>
      <c r="E31" s="49"/>
      <c r="F31" s="49"/>
      <c r="G31" s="49"/>
      <c r="H31" s="49"/>
      <c r="I31" s="8"/>
    </row>
    <row r="32" spans="2:9" ht="9" customHeight="1" x14ac:dyDescent="0.25">
      <c r="B32" s="5"/>
      <c r="C32" s="6"/>
      <c r="D32" s="7"/>
      <c r="E32" s="49"/>
      <c r="F32" s="49"/>
      <c r="G32" s="49"/>
      <c r="H32" s="49"/>
      <c r="I32" s="8"/>
    </row>
    <row r="33" spans="2:9" ht="9" customHeight="1" x14ac:dyDescent="0.25">
      <c r="B33" s="5"/>
      <c r="C33" s="6"/>
      <c r="D33" s="7"/>
      <c r="E33" s="49"/>
      <c r="F33" s="49"/>
      <c r="G33" s="49"/>
      <c r="H33" s="49"/>
      <c r="I33" s="8"/>
    </row>
    <row r="34" spans="2:9" ht="9" customHeight="1" x14ac:dyDescent="0.25">
      <c r="B34" s="5"/>
      <c r="C34" s="6"/>
      <c r="D34" s="7"/>
      <c r="E34" s="49"/>
      <c r="F34" s="49"/>
      <c r="G34" s="49"/>
      <c r="H34" s="49"/>
      <c r="I34" s="8"/>
    </row>
    <row r="35" spans="2:9" ht="9" customHeight="1" x14ac:dyDescent="0.25">
      <c r="B35" s="5"/>
      <c r="C35" s="6"/>
      <c r="D35" s="7"/>
      <c r="E35" s="49"/>
      <c r="F35" s="49"/>
      <c r="G35" s="49"/>
      <c r="H35" s="49"/>
      <c r="I35" s="8"/>
    </row>
    <row r="36" spans="2:9" ht="9" customHeight="1" x14ac:dyDescent="0.25">
      <c r="B36" s="5"/>
      <c r="C36" s="6"/>
      <c r="D36" s="7"/>
      <c r="E36" s="49"/>
      <c r="F36" s="49"/>
      <c r="G36" s="49"/>
      <c r="H36" s="49"/>
      <c r="I36" s="8"/>
    </row>
    <row r="37" spans="2:9" ht="9" customHeight="1" x14ac:dyDescent="0.25">
      <c r="B37" s="5"/>
      <c r="C37" s="6"/>
      <c r="D37" s="7"/>
      <c r="E37" s="49"/>
      <c r="F37" s="49"/>
      <c r="G37" s="49"/>
      <c r="H37" s="49"/>
      <c r="I37" s="8"/>
    </row>
    <row r="38" spans="2:9" ht="9" customHeight="1" x14ac:dyDescent="0.25">
      <c r="B38" s="5"/>
      <c r="C38" s="6"/>
      <c r="D38" s="7"/>
      <c r="E38" s="49"/>
      <c r="F38" s="49"/>
      <c r="G38" s="49"/>
      <c r="H38" s="49"/>
      <c r="I38" s="8"/>
    </row>
    <row r="39" spans="2:9" ht="9" customHeight="1" x14ac:dyDescent="0.25">
      <c r="B39" s="5"/>
      <c r="C39" s="6"/>
      <c r="D39" s="7"/>
      <c r="E39" s="49"/>
      <c r="F39" s="49"/>
      <c r="G39" s="49"/>
      <c r="H39" s="49"/>
      <c r="I39" s="8"/>
    </row>
    <row r="40" spans="2:9" ht="9" customHeight="1" x14ac:dyDescent="0.25">
      <c r="B40" s="5"/>
      <c r="C40" s="6"/>
      <c r="D40" s="7"/>
      <c r="E40" s="49"/>
      <c r="F40" s="49"/>
      <c r="G40" s="49"/>
      <c r="H40" s="49"/>
      <c r="I40" s="8"/>
    </row>
    <row r="41" spans="2:9" ht="9" customHeight="1" x14ac:dyDescent="0.25">
      <c r="B41" s="5"/>
      <c r="C41" s="6"/>
      <c r="D41" s="7"/>
      <c r="E41" s="49"/>
      <c r="F41" s="49"/>
      <c r="G41" s="49"/>
      <c r="H41" s="49"/>
      <c r="I41" s="8"/>
    </row>
    <row r="42" spans="2:9" ht="9" customHeight="1" x14ac:dyDescent="0.25">
      <c r="B42" s="5"/>
      <c r="C42" s="6"/>
      <c r="D42" s="7"/>
      <c r="E42" s="49"/>
      <c r="F42" s="49"/>
      <c r="G42" s="49"/>
      <c r="H42" s="49"/>
      <c r="I42" s="8"/>
    </row>
    <row r="43" spans="2:9" ht="9" customHeight="1" x14ac:dyDescent="0.25">
      <c r="B43" s="5"/>
      <c r="C43" s="6"/>
      <c r="D43" s="7"/>
      <c r="E43" s="49"/>
      <c r="F43" s="49"/>
      <c r="G43" s="49"/>
      <c r="H43" s="49"/>
      <c r="I43" s="8"/>
    </row>
    <row r="44" spans="2:9" ht="9" customHeight="1" x14ac:dyDescent="0.25">
      <c r="B44" s="5"/>
      <c r="C44" s="6"/>
      <c r="D44" s="7"/>
      <c r="E44" s="49"/>
      <c r="F44" s="49"/>
      <c r="G44" s="49"/>
      <c r="H44" s="49"/>
      <c r="I44" s="8"/>
    </row>
    <row r="45" spans="2:9" ht="9" customHeight="1" x14ac:dyDescent="0.25">
      <c r="B45" s="5"/>
      <c r="C45" s="6"/>
      <c r="D45" s="7"/>
      <c r="E45" s="49"/>
      <c r="F45" s="49"/>
      <c r="G45" s="49"/>
      <c r="H45" s="49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61" t="s">
        <v>4</v>
      </c>
      <c r="F47" s="49"/>
      <c r="G47" s="49"/>
      <c r="H47" s="49"/>
      <c r="I47" s="8"/>
    </row>
    <row r="48" spans="2:9" ht="9" customHeight="1" x14ac:dyDescent="0.25">
      <c r="B48" s="5"/>
      <c r="C48" s="6"/>
      <c r="D48" s="7"/>
      <c r="E48" s="49"/>
      <c r="F48" s="49"/>
      <c r="G48" s="49"/>
      <c r="H48" s="49"/>
      <c r="I48" s="8"/>
    </row>
    <row r="49" spans="2:9" ht="9" customHeight="1" x14ac:dyDescent="0.25">
      <c r="B49" s="5"/>
      <c r="C49" s="6"/>
      <c r="D49" s="7"/>
      <c r="E49" s="49"/>
      <c r="F49" s="49"/>
      <c r="G49" s="49"/>
      <c r="H49" s="49"/>
      <c r="I49" s="8"/>
    </row>
    <row r="50" spans="2:9" ht="9" customHeight="1" x14ac:dyDescent="0.25">
      <c r="B50" s="5"/>
      <c r="C50" s="6"/>
      <c r="D50" s="7"/>
      <c r="E50" s="49"/>
      <c r="F50" s="49"/>
      <c r="G50" s="49"/>
      <c r="H50" s="49"/>
      <c r="I50" s="8"/>
    </row>
    <row r="51" spans="2:9" ht="9" customHeight="1" x14ac:dyDescent="0.25">
      <c r="B51" s="5"/>
      <c r="C51" s="6"/>
      <c r="D51" s="7"/>
      <c r="E51" s="49"/>
      <c r="F51" s="49"/>
      <c r="G51" s="49"/>
      <c r="H51" s="49"/>
      <c r="I51" s="8"/>
    </row>
    <row r="52" spans="2:9" ht="9" customHeight="1" x14ac:dyDescent="0.25">
      <c r="B52" s="5"/>
      <c r="C52" s="6"/>
      <c r="D52" s="7"/>
      <c r="E52" s="49"/>
      <c r="F52" s="49"/>
      <c r="G52" s="49"/>
      <c r="H52" s="49"/>
      <c r="I52" s="8"/>
    </row>
    <row r="53" spans="2:9" ht="9" customHeight="1" x14ac:dyDescent="0.25">
      <c r="B53" s="5"/>
      <c r="C53" s="6"/>
      <c r="D53" s="7"/>
      <c r="E53" s="49"/>
      <c r="F53" s="49"/>
      <c r="G53" s="49"/>
      <c r="H53" s="49"/>
      <c r="I53" s="8"/>
    </row>
    <row r="54" spans="2:9" ht="9" customHeight="1" x14ac:dyDescent="0.25">
      <c r="B54" s="5"/>
      <c r="C54" s="6"/>
      <c r="D54" s="7"/>
      <c r="E54" s="49"/>
      <c r="F54" s="49"/>
      <c r="G54" s="49"/>
      <c r="H54" s="49"/>
      <c r="I54" s="8"/>
    </row>
    <row r="55" spans="2:9" ht="9" customHeight="1" x14ac:dyDescent="0.25">
      <c r="B55" s="5"/>
      <c r="C55" s="6"/>
      <c r="D55" s="7"/>
      <c r="E55" s="49"/>
      <c r="F55" s="49"/>
      <c r="G55" s="49"/>
      <c r="H55" s="49"/>
      <c r="I55" s="8"/>
    </row>
    <row r="56" spans="2:9" ht="9" customHeight="1" x14ac:dyDescent="0.25">
      <c r="B56" s="5"/>
      <c r="C56" s="6"/>
      <c r="D56" s="7"/>
      <c r="E56" s="49"/>
      <c r="F56" s="49"/>
      <c r="G56" s="49"/>
      <c r="H56" s="49"/>
      <c r="I56" s="8"/>
    </row>
    <row r="57" spans="2:9" ht="9" customHeight="1" x14ac:dyDescent="0.25">
      <c r="B57" s="5"/>
      <c r="C57" s="6"/>
      <c r="D57" s="7"/>
      <c r="E57" s="49"/>
      <c r="F57" s="49"/>
      <c r="G57" s="49"/>
      <c r="H57" s="49"/>
      <c r="I57" s="8"/>
    </row>
    <row r="58" spans="2:9" ht="9" customHeight="1" x14ac:dyDescent="0.25">
      <c r="B58" s="5"/>
      <c r="C58" s="6"/>
      <c r="D58" s="7"/>
      <c r="E58" s="49"/>
      <c r="F58" s="49"/>
      <c r="G58" s="49"/>
      <c r="H58" s="49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1" t="str">
        <f>IF(Paramètres!C9&lt;&gt;"",Paramètres!C9,"")</f>
        <v>Lot n°01</v>
      </c>
      <c r="F60" s="51"/>
      <c r="G60" s="51"/>
      <c r="H60" s="51"/>
      <c r="I60" s="8"/>
    </row>
    <row r="61" spans="2:9" ht="9" customHeight="1" x14ac:dyDescent="0.25">
      <c r="B61" s="5"/>
      <c r="C61" s="6"/>
      <c r="D61" s="7"/>
      <c r="E61" s="51"/>
      <c r="F61" s="51"/>
      <c r="G61" s="51"/>
      <c r="H61" s="51"/>
      <c r="I61" s="8"/>
    </row>
    <row r="62" spans="2:9" ht="9" customHeight="1" x14ac:dyDescent="0.25">
      <c r="B62" s="5"/>
      <c r="C62" s="6"/>
      <c r="D62" s="7"/>
      <c r="E62" s="51"/>
      <c r="F62" s="51"/>
      <c r="G62" s="51"/>
      <c r="H62" s="51"/>
      <c r="I62" s="8"/>
    </row>
    <row r="63" spans="2:9" ht="9" customHeight="1" x14ac:dyDescent="0.25">
      <c r="B63" s="5"/>
      <c r="C63" s="6"/>
      <c r="D63" s="7"/>
      <c r="E63" s="51" t="str">
        <f>IF(Paramètres!C11&lt;&gt;"",Paramètres!C11,"")</f>
        <v>DECONSTRUCTION, PLATRERIE, MENUISERIE ET FAUX PLAFONDS</v>
      </c>
      <c r="F63" s="51"/>
      <c r="G63" s="51"/>
      <c r="H63" s="51"/>
      <c r="I63" s="8"/>
    </row>
    <row r="64" spans="2:9" ht="9" customHeight="1" x14ac:dyDescent="0.25">
      <c r="B64" s="5"/>
      <c r="C64" s="6"/>
      <c r="D64" s="7"/>
      <c r="E64" s="51"/>
      <c r="F64" s="51"/>
      <c r="G64" s="51"/>
      <c r="H64" s="51"/>
      <c r="I64" s="8"/>
    </row>
    <row r="65" spans="2:9" ht="9" customHeight="1" x14ac:dyDescent="0.25">
      <c r="B65" s="5"/>
      <c r="C65" s="6"/>
      <c r="D65" s="7"/>
      <c r="E65" s="51"/>
      <c r="F65" s="51"/>
      <c r="G65" s="51"/>
      <c r="H65" s="51"/>
      <c r="I65" s="8"/>
    </row>
    <row r="66" spans="2:9" ht="9" customHeight="1" x14ac:dyDescent="0.25">
      <c r="B66" s="5"/>
      <c r="C66" s="6"/>
      <c r="D66" s="7"/>
      <c r="E66" s="51"/>
      <c r="F66" s="51"/>
      <c r="G66" s="51"/>
      <c r="H66" s="51"/>
      <c r="I66" s="8"/>
    </row>
    <row r="67" spans="2:9" ht="9" customHeight="1" x14ac:dyDescent="0.25">
      <c r="B67" s="5"/>
      <c r="C67" s="6"/>
      <c r="D67" s="7"/>
      <c r="E67" s="51"/>
      <c r="F67" s="51"/>
      <c r="G67" s="51"/>
      <c r="H67" s="51"/>
      <c r="I67" s="8"/>
    </row>
    <row r="68" spans="2:9" ht="9" customHeight="1" x14ac:dyDescent="0.25">
      <c r="B68" s="5"/>
      <c r="C68" s="6"/>
      <c r="D68" s="7"/>
      <c r="E68" s="51"/>
      <c r="F68" s="51"/>
      <c r="G68" s="51"/>
      <c r="H68" s="51"/>
      <c r="I68" s="8"/>
    </row>
    <row r="69" spans="2:9" ht="9" customHeight="1" x14ac:dyDescent="0.25">
      <c r="B69" s="5"/>
      <c r="C69" s="6"/>
      <c r="D69" s="7"/>
      <c r="E69" s="51"/>
      <c r="F69" s="51"/>
      <c r="G69" s="51"/>
      <c r="H69" s="51"/>
      <c r="I69" s="8"/>
    </row>
    <row r="70" spans="2:9" ht="9" customHeight="1" x14ac:dyDescent="0.25">
      <c r="B70" s="5"/>
      <c r="C70" s="6"/>
      <c r="D70" s="7"/>
      <c r="E70" s="52" t="str">
        <f>IF(Paramètres!C3&lt;&gt;"",Paramètres!C3,"")</f>
        <v>DPGF</v>
      </c>
      <c r="F70" s="53"/>
      <c r="G70" s="53"/>
      <c r="H70" s="54"/>
      <c r="I70" s="8"/>
    </row>
    <row r="71" spans="2:9" ht="9" customHeight="1" x14ac:dyDescent="0.25">
      <c r="B71" s="5"/>
      <c r="C71" s="6"/>
      <c r="D71" s="7"/>
      <c r="E71" s="55"/>
      <c r="F71" s="50"/>
      <c r="G71" s="50"/>
      <c r="H71" s="56"/>
      <c r="I71" s="8"/>
    </row>
    <row r="72" spans="2:9" ht="9" customHeight="1" x14ac:dyDescent="0.25">
      <c r="B72" s="5"/>
      <c r="C72" s="6"/>
      <c r="D72" s="7"/>
      <c r="E72" s="55"/>
      <c r="F72" s="50"/>
      <c r="G72" s="50"/>
      <c r="H72" s="56"/>
      <c r="I72" s="8"/>
    </row>
    <row r="73" spans="2:9" ht="9" customHeight="1" x14ac:dyDescent="0.25">
      <c r="B73" s="5"/>
      <c r="C73" s="6"/>
      <c r="D73" s="7"/>
      <c r="E73" s="55"/>
      <c r="F73" s="50"/>
      <c r="G73" s="50"/>
      <c r="H73" s="56"/>
      <c r="I73" s="8"/>
    </row>
    <row r="74" spans="2:9" ht="9" customHeight="1" x14ac:dyDescent="0.25">
      <c r="B74" s="5"/>
      <c r="C74" s="6"/>
      <c r="D74" s="7"/>
      <c r="E74" s="55"/>
      <c r="F74" s="50"/>
      <c r="G74" s="50"/>
      <c r="H74" s="56"/>
      <c r="I74" s="8"/>
    </row>
    <row r="75" spans="2:9" ht="9" customHeight="1" x14ac:dyDescent="0.25">
      <c r="B75" s="5"/>
      <c r="C75" s="6"/>
      <c r="D75" s="7"/>
      <c r="E75" s="55"/>
      <c r="F75" s="50"/>
      <c r="G75" s="50"/>
      <c r="H75" s="56"/>
      <c r="I75" s="8"/>
    </row>
    <row r="76" spans="2:9" ht="9" customHeight="1" x14ac:dyDescent="0.25">
      <c r="B76" s="5"/>
      <c r="C76" s="6"/>
      <c r="D76" s="7"/>
      <c r="E76" s="57"/>
      <c r="F76" s="58"/>
      <c r="G76" s="58"/>
      <c r="H76" s="59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62" t="s">
        <v>5</v>
      </c>
      <c r="C78" s="63"/>
      <c r="D78" s="7"/>
      <c r="E78" s="7"/>
      <c r="F78" s="60" t="s">
        <v>0</v>
      </c>
      <c r="G78" s="60" t="str">
        <f>IF(Paramètres!C7&lt;&gt;"",Paramètres!C7,"")</f>
        <v>24.1581 NM44</v>
      </c>
      <c r="H78" s="7"/>
      <c r="I78" s="8"/>
    </row>
    <row r="79" spans="2:9" ht="9" customHeight="1" x14ac:dyDescent="0.25">
      <c r="B79" s="64"/>
      <c r="C79" s="63"/>
      <c r="D79" s="7"/>
      <c r="E79" s="7"/>
      <c r="F79" s="60"/>
      <c r="G79" s="60"/>
      <c r="H79" s="7"/>
      <c r="I79" s="8"/>
    </row>
    <row r="80" spans="2:9" ht="9" customHeight="1" x14ac:dyDescent="0.25">
      <c r="B80" s="64"/>
      <c r="C80" s="63"/>
      <c r="D80" s="7"/>
      <c r="E80" s="7"/>
      <c r="F80" s="60" t="s">
        <v>1</v>
      </c>
      <c r="G80" s="60" t="str">
        <f>IF(Paramètres!C13&lt;&gt;"",Paramètres!C13,"")</f>
        <v>04/02/2025</v>
      </c>
      <c r="H80" s="7"/>
      <c r="I80" s="8"/>
    </row>
    <row r="81" spans="2:9" ht="9" customHeight="1" x14ac:dyDescent="0.25">
      <c r="B81" s="64"/>
      <c r="C81" s="63"/>
      <c r="D81" s="7"/>
      <c r="E81" s="7"/>
      <c r="F81" s="60"/>
      <c r="G81" s="60"/>
      <c r="H81" s="7"/>
      <c r="I81" s="8"/>
    </row>
    <row r="82" spans="2:9" ht="9" customHeight="1" x14ac:dyDescent="0.25">
      <c r="B82" s="64"/>
      <c r="C82" s="63"/>
      <c r="D82" s="7"/>
      <c r="E82" s="7"/>
      <c r="F82" s="60" t="s">
        <v>2</v>
      </c>
      <c r="G82" s="60" t="str">
        <f>IF(Paramètres!C15&lt;&gt;"",Paramètres!C15,"")</f>
        <v>DCE</v>
      </c>
      <c r="H82" s="7"/>
      <c r="I82" s="8"/>
    </row>
    <row r="83" spans="2:9" ht="9" customHeight="1" x14ac:dyDescent="0.25">
      <c r="B83" s="64"/>
      <c r="C83" s="63"/>
      <c r="D83" s="7"/>
      <c r="E83" s="7"/>
      <c r="F83" s="60"/>
      <c r="G83" s="60"/>
      <c r="H83" s="7"/>
      <c r="I83" s="8"/>
    </row>
    <row r="84" spans="2:9" ht="9" customHeight="1" x14ac:dyDescent="0.25">
      <c r="B84" s="64"/>
      <c r="C84" s="63"/>
      <c r="D84" s="7"/>
      <c r="E84" s="7"/>
      <c r="F84" s="60" t="s">
        <v>3</v>
      </c>
      <c r="G84" s="60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60"/>
      <c r="G85" s="60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7">
    <mergeCell ref="B78:C84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Q571"/>
  <sheetViews>
    <sheetView showGridLines="0" tabSelected="1" workbookViewId="0">
      <pane ySplit="3" topLeftCell="A420" activePane="bottomLeft" state="frozen"/>
      <selection pane="bottomLeft" activeCell="H15" sqref="H15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65" t="s">
        <v>24</v>
      </c>
      <c r="D3" s="65"/>
      <c r="E3" s="65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44.45" customHeight="1" x14ac:dyDescent="0.25">
      <c r="A4" s="7">
        <v>2</v>
      </c>
      <c r="B4" s="14" t="s">
        <v>36</v>
      </c>
      <c r="C4" s="66" t="s">
        <v>37</v>
      </c>
      <c r="D4" s="66"/>
      <c r="E4" s="66"/>
      <c r="F4" s="15"/>
      <c r="G4" s="15"/>
      <c r="H4" s="15"/>
      <c r="I4" s="15"/>
      <c r="J4" s="15"/>
      <c r="K4" s="7"/>
    </row>
    <row r="5" spans="1:17" hidden="1" x14ac:dyDescent="0.25">
      <c r="A5" s="7">
        <v>3</v>
      </c>
    </row>
    <row r="6" spans="1:17" hidden="1" x14ac:dyDescent="0.25">
      <c r="A6" s="7" t="s">
        <v>38</v>
      </c>
    </row>
    <row r="7" spans="1:17" hidden="1" x14ac:dyDescent="0.25">
      <c r="A7" s="7">
        <v>3</v>
      </c>
    </row>
    <row r="8" spans="1:17" hidden="1" x14ac:dyDescent="0.25">
      <c r="A8" s="7" t="s">
        <v>38</v>
      </c>
    </row>
    <row r="9" spans="1:17" hidden="1" x14ac:dyDescent="0.25">
      <c r="A9" s="7">
        <v>3</v>
      </c>
    </row>
    <row r="10" spans="1:17" hidden="1" x14ac:dyDescent="0.25">
      <c r="A10" s="7" t="s">
        <v>38</v>
      </c>
    </row>
    <row r="11" spans="1:17" ht="18.600000000000001" customHeight="1" x14ac:dyDescent="0.25">
      <c r="A11" s="7">
        <v>3</v>
      </c>
      <c r="B11" s="16">
        <v>4</v>
      </c>
      <c r="C11" s="67" t="s">
        <v>39</v>
      </c>
      <c r="D11" s="67"/>
      <c r="E11" s="67"/>
      <c r="F11" s="17"/>
      <c r="G11" s="17"/>
      <c r="H11" s="17"/>
      <c r="I11" s="17"/>
      <c r="J11" s="17"/>
      <c r="K11" s="7"/>
    </row>
    <row r="12" spans="1:17" ht="18" customHeight="1" x14ac:dyDescent="0.25">
      <c r="A12" s="7">
        <v>4</v>
      </c>
      <c r="B12" s="16" t="s">
        <v>40</v>
      </c>
      <c r="C12" s="68" t="s">
        <v>41</v>
      </c>
      <c r="D12" s="68"/>
      <c r="E12" s="68"/>
      <c r="F12" s="18"/>
      <c r="G12" s="18"/>
      <c r="H12" s="18"/>
      <c r="I12" s="18"/>
      <c r="J12" s="18"/>
      <c r="K12" s="7"/>
    </row>
    <row r="13" spans="1:17" ht="16.899999999999999" customHeight="1" x14ac:dyDescent="0.25">
      <c r="A13" s="7">
        <v>5</v>
      </c>
      <c r="B13" s="16" t="s">
        <v>42</v>
      </c>
      <c r="C13" s="69" t="s">
        <v>43</v>
      </c>
      <c r="D13" s="69"/>
      <c r="E13" s="69"/>
      <c r="F13" s="19"/>
      <c r="G13" s="19"/>
      <c r="H13" s="19"/>
      <c r="I13" s="19"/>
      <c r="J13" s="19"/>
      <c r="K13" s="7"/>
    </row>
    <row r="14" spans="1:17" hidden="1" x14ac:dyDescent="0.25">
      <c r="A14" s="7" t="s">
        <v>44</v>
      </c>
    </row>
    <row r="15" spans="1:17" x14ac:dyDescent="0.25">
      <c r="A15" s="7">
        <v>9</v>
      </c>
      <c r="B15" s="20" t="s">
        <v>45</v>
      </c>
      <c r="C15" s="70" t="s">
        <v>43</v>
      </c>
      <c r="D15" s="71"/>
      <c r="E15" s="71"/>
      <c r="F15" s="22" t="s">
        <v>46</v>
      </c>
      <c r="G15" s="23">
        <v>1</v>
      </c>
      <c r="H15" s="24"/>
      <c r="I15" s="25"/>
      <c r="J15" s="26">
        <f>IF(AND(G15= "",H15= ""), 0, ROUND(ROUND(I15, 2) * ROUND(IF(H15="",G15,H15),  0), 2))</f>
        <v>0</v>
      </c>
      <c r="K15" s="7"/>
      <c r="M15" s="27">
        <v>0.2</v>
      </c>
      <c r="Q15" s="7">
        <v>480</v>
      </c>
    </row>
    <row r="16" spans="1:17" hidden="1" x14ac:dyDescent="0.25">
      <c r="A16" s="7" t="s">
        <v>47</v>
      </c>
    </row>
    <row r="17" spans="1:11" hidden="1" x14ac:dyDescent="0.25">
      <c r="A17" s="7" t="s">
        <v>48</v>
      </c>
    </row>
    <row r="18" spans="1:11" x14ac:dyDescent="0.25">
      <c r="A18" s="7" t="s">
        <v>49</v>
      </c>
      <c r="B18" s="21"/>
      <c r="C18" s="71"/>
      <c r="D18" s="71"/>
      <c r="E18" s="71"/>
      <c r="F18" s="21"/>
      <c r="G18" s="21"/>
      <c r="H18" s="21"/>
      <c r="I18" s="21"/>
      <c r="J18" s="21"/>
    </row>
    <row r="19" spans="1:11" ht="16.899999999999999" customHeight="1" x14ac:dyDescent="0.25">
      <c r="B19" s="21"/>
      <c r="C19" s="74" t="s">
        <v>41</v>
      </c>
      <c r="D19" s="75"/>
      <c r="E19" s="75"/>
      <c r="F19" s="72"/>
      <c r="G19" s="72"/>
      <c r="H19" s="72"/>
      <c r="I19" s="72"/>
      <c r="J19" s="73"/>
    </row>
    <row r="20" spans="1:11" x14ac:dyDescent="0.25">
      <c r="B20" s="21"/>
      <c r="C20" s="77"/>
      <c r="D20" s="49"/>
      <c r="E20" s="49"/>
      <c r="F20" s="49"/>
      <c r="G20" s="49"/>
      <c r="H20" s="49"/>
      <c r="I20" s="49"/>
      <c r="J20" s="76"/>
    </row>
    <row r="21" spans="1:11" x14ac:dyDescent="0.25">
      <c r="B21" s="21"/>
      <c r="C21" s="80" t="s">
        <v>50</v>
      </c>
      <c r="D21" s="81"/>
      <c r="E21" s="81"/>
      <c r="F21" s="78">
        <f>SUMIF(K13:K18, IF(K12="","",K12), J13:J18)</f>
        <v>0</v>
      </c>
      <c r="G21" s="78"/>
      <c r="H21" s="78"/>
      <c r="I21" s="78"/>
      <c r="J21" s="79"/>
    </row>
    <row r="22" spans="1:11" hidden="1" x14ac:dyDescent="0.25">
      <c r="B22" s="21"/>
      <c r="C22" s="84" t="s">
        <v>51</v>
      </c>
      <c r="D22" s="85"/>
      <c r="E22" s="85"/>
      <c r="F22" s="82">
        <f>ROUND(SUMIF(K13:K18, IF(K12="","",K12), J13:J18) * 0.2, 2)</f>
        <v>0</v>
      </c>
      <c r="G22" s="82"/>
      <c r="H22" s="82"/>
      <c r="I22" s="82"/>
      <c r="J22" s="83"/>
    </row>
    <row r="23" spans="1:11" hidden="1" x14ac:dyDescent="0.25">
      <c r="B23" s="21"/>
      <c r="C23" s="80" t="s">
        <v>52</v>
      </c>
      <c r="D23" s="81"/>
      <c r="E23" s="81"/>
      <c r="F23" s="78">
        <f>SUM(F21:F22)</f>
        <v>0</v>
      </c>
      <c r="G23" s="78"/>
      <c r="H23" s="78"/>
      <c r="I23" s="78"/>
      <c r="J23" s="79"/>
    </row>
    <row r="24" spans="1:11" ht="18" customHeight="1" x14ac:dyDescent="0.25">
      <c r="A24" s="7">
        <v>4</v>
      </c>
      <c r="B24" s="16" t="s">
        <v>53</v>
      </c>
      <c r="C24" s="68" t="s">
        <v>54</v>
      </c>
      <c r="D24" s="68"/>
      <c r="E24" s="68"/>
      <c r="F24" s="18"/>
      <c r="G24" s="18"/>
      <c r="H24" s="18"/>
      <c r="I24" s="18"/>
      <c r="J24" s="18"/>
      <c r="K24" s="7"/>
    </row>
    <row r="25" spans="1:11" x14ac:dyDescent="0.25">
      <c r="A25" s="7">
        <v>5</v>
      </c>
      <c r="B25" s="16" t="s">
        <v>55</v>
      </c>
      <c r="C25" s="69" t="s">
        <v>56</v>
      </c>
      <c r="D25" s="69"/>
      <c r="E25" s="69"/>
      <c r="F25" s="19"/>
      <c r="G25" s="19"/>
      <c r="H25" s="19"/>
      <c r="I25" s="19"/>
      <c r="J25" s="19"/>
      <c r="K25" s="7"/>
    </row>
    <row r="26" spans="1:11" hidden="1" x14ac:dyDescent="0.25">
      <c r="A26" s="7" t="s">
        <v>57</v>
      </c>
    </row>
    <row r="27" spans="1:11" hidden="1" x14ac:dyDescent="0.25">
      <c r="A27" s="7" t="s">
        <v>58</v>
      </c>
    </row>
    <row r="28" spans="1:11" hidden="1" x14ac:dyDescent="0.25">
      <c r="A28" s="7" t="s">
        <v>44</v>
      </c>
    </row>
    <row r="29" spans="1:11" hidden="1" x14ac:dyDescent="0.25">
      <c r="A29" s="7" t="s">
        <v>44</v>
      </c>
    </row>
    <row r="30" spans="1:11" hidden="1" x14ac:dyDescent="0.25">
      <c r="A30" s="7" t="s">
        <v>44</v>
      </c>
    </row>
    <row r="31" spans="1:11" hidden="1" x14ac:dyDescent="0.25">
      <c r="A31" s="7" t="s">
        <v>44</v>
      </c>
    </row>
    <row r="32" spans="1:11" hidden="1" x14ac:dyDescent="0.25">
      <c r="A32" s="7" t="s">
        <v>44</v>
      </c>
    </row>
    <row r="33" spans="1:17" hidden="1" x14ac:dyDescent="0.25">
      <c r="A33" s="7" t="s">
        <v>44</v>
      </c>
    </row>
    <row r="34" spans="1:17" hidden="1" x14ac:dyDescent="0.25">
      <c r="A34" s="7" t="s">
        <v>59</v>
      </c>
    </row>
    <row r="35" spans="1:17" x14ac:dyDescent="0.25">
      <c r="A35" s="7">
        <v>9</v>
      </c>
      <c r="B35" s="20" t="s">
        <v>60</v>
      </c>
      <c r="C35" s="70" t="s">
        <v>56</v>
      </c>
      <c r="D35" s="71"/>
      <c r="E35" s="71"/>
      <c r="F35" s="22" t="s">
        <v>46</v>
      </c>
      <c r="G35" s="23">
        <v>1</v>
      </c>
      <c r="H35" s="24"/>
      <c r="I35" s="25"/>
      <c r="J35" s="26">
        <f>IF(AND(G35= "",H35= ""), 0, ROUND(ROUND(I35, 2) * ROUND(IF(H35="",G35,H35),  0), 2))</f>
        <v>0</v>
      </c>
      <c r="K35" s="7"/>
      <c r="M35" s="27">
        <v>0.2</v>
      </c>
      <c r="Q35" s="7">
        <v>480</v>
      </c>
    </row>
    <row r="36" spans="1:17" hidden="1" x14ac:dyDescent="0.25">
      <c r="A36" s="7" t="s">
        <v>47</v>
      </c>
    </row>
    <row r="37" spans="1:17" hidden="1" x14ac:dyDescent="0.25">
      <c r="A37" s="7" t="s">
        <v>48</v>
      </c>
    </row>
    <row r="38" spans="1:17" ht="16.899999999999999" customHeight="1" x14ac:dyDescent="0.25">
      <c r="A38" s="7">
        <v>5</v>
      </c>
      <c r="B38" s="16" t="s">
        <v>61</v>
      </c>
      <c r="C38" s="69" t="s">
        <v>62</v>
      </c>
      <c r="D38" s="69"/>
      <c r="E38" s="69"/>
      <c r="F38" s="19"/>
      <c r="G38" s="19"/>
      <c r="H38" s="19"/>
      <c r="I38" s="19"/>
      <c r="J38" s="19"/>
      <c r="K38" s="7"/>
    </row>
    <row r="39" spans="1:17" x14ac:dyDescent="0.25">
      <c r="A39" s="7">
        <v>6</v>
      </c>
      <c r="B39" s="16" t="s">
        <v>63</v>
      </c>
      <c r="C39" s="86" t="s">
        <v>64</v>
      </c>
      <c r="D39" s="86"/>
      <c r="E39" s="86"/>
      <c r="F39" s="29"/>
      <c r="G39" s="29"/>
      <c r="H39" s="29"/>
      <c r="I39" s="29"/>
      <c r="J39" s="29"/>
      <c r="K39" s="7"/>
    </row>
    <row r="40" spans="1:17" hidden="1" x14ac:dyDescent="0.25">
      <c r="A40" s="7" t="s">
        <v>65</v>
      </c>
    </row>
    <row r="41" spans="1:17" hidden="1" x14ac:dyDescent="0.25">
      <c r="A41" s="7" t="s">
        <v>65</v>
      </c>
    </row>
    <row r="42" spans="1:17" hidden="1" x14ac:dyDescent="0.25">
      <c r="A42" s="7" t="s">
        <v>65</v>
      </c>
    </row>
    <row r="43" spans="1:17" hidden="1" x14ac:dyDescent="0.25">
      <c r="A43" s="7" t="s">
        <v>65</v>
      </c>
    </row>
    <row r="44" spans="1:17" hidden="1" x14ac:dyDescent="0.25">
      <c r="A44" s="7" t="s">
        <v>65</v>
      </c>
    </row>
    <row r="45" spans="1:17" hidden="1" x14ac:dyDescent="0.25">
      <c r="A45" s="7" t="s">
        <v>65</v>
      </c>
    </row>
    <row r="46" spans="1:17" hidden="1" x14ac:dyDescent="0.25">
      <c r="A46" s="7" t="s">
        <v>65</v>
      </c>
    </row>
    <row r="47" spans="1:17" hidden="1" x14ac:dyDescent="0.25">
      <c r="A47" s="7" t="s">
        <v>65</v>
      </c>
    </row>
    <row r="48" spans="1:17" hidden="1" x14ac:dyDescent="0.25">
      <c r="A48" s="7" t="s">
        <v>65</v>
      </c>
    </row>
    <row r="49" spans="1:17" hidden="1" x14ac:dyDescent="0.25">
      <c r="A49" s="7" t="s">
        <v>65</v>
      </c>
    </row>
    <row r="50" spans="1:17" hidden="1" x14ac:dyDescent="0.25">
      <c r="A50" s="7" t="s">
        <v>66</v>
      </c>
    </row>
    <row r="51" spans="1:17" x14ac:dyDescent="0.25">
      <c r="A51" s="7">
        <v>9</v>
      </c>
      <c r="B51" s="20" t="s">
        <v>67</v>
      </c>
      <c r="C51" s="70" t="s">
        <v>68</v>
      </c>
      <c r="D51" s="71"/>
      <c r="E51" s="71"/>
      <c r="F51" s="22" t="s">
        <v>10</v>
      </c>
      <c r="G51" s="30">
        <v>6.3</v>
      </c>
      <c r="H51" s="31"/>
      <c r="I51" s="25"/>
      <c r="J51" s="26">
        <f>IF(AND(G51= "",H51= ""), 0, ROUND(ROUND(I51, 2) * ROUND(IF(H51="",G51,H51),  2), 2))</f>
        <v>0</v>
      </c>
      <c r="K51" s="7"/>
      <c r="M51" s="27">
        <v>0.2</v>
      </c>
      <c r="Q51" s="7">
        <v>480</v>
      </c>
    </row>
    <row r="52" spans="1:17" hidden="1" x14ac:dyDescent="0.25">
      <c r="A52" s="7" t="s">
        <v>69</v>
      </c>
    </row>
    <row r="53" spans="1:17" hidden="1" x14ac:dyDescent="0.25">
      <c r="A53" s="7" t="s">
        <v>47</v>
      </c>
    </row>
    <row r="54" spans="1:17" hidden="1" x14ac:dyDescent="0.25">
      <c r="A54" s="7" t="s">
        <v>70</v>
      </c>
    </row>
    <row r="55" spans="1:17" x14ac:dyDescent="0.25">
      <c r="A55" s="7">
        <v>6</v>
      </c>
      <c r="B55" s="16" t="s">
        <v>71</v>
      </c>
      <c r="C55" s="86" t="s">
        <v>72</v>
      </c>
      <c r="D55" s="86"/>
      <c r="E55" s="86"/>
      <c r="F55" s="29"/>
      <c r="G55" s="29"/>
      <c r="H55" s="29"/>
      <c r="I55" s="29"/>
      <c r="J55" s="29"/>
      <c r="K55" s="7"/>
    </row>
    <row r="56" spans="1:17" hidden="1" x14ac:dyDescent="0.25">
      <c r="A56" s="7" t="s">
        <v>65</v>
      </c>
    </row>
    <row r="57" spans="1:17" hidden="1" x14ac:dyDescent="0.25">
      <c r="A57" s="7" t="s">
        <v>65</v>
      </c>
    </row>
    <row r="58" spans="1:17" hidden="1" x14ac:dyDescent="0.25">
      <c r="A58" s="7" t="s">
        <v>65</v>
      </c>
    </row>
    <row r="59" spans="1:17" hidden="1" x14ac:dyDescent="0.25">
      <c r="A59" s="7" t="s">
        <v>65</v>
      </c>
    </row>
    <row r="60" spans="1:17" hidden="1" x14ac:dyDescent="0.25">
      <c r="A60" s="7" t="s">
        <v>66</v>
      </c>
    </row>
    <row r="61" spans="1:17" x14ac:dyDescent="0.25">
      <c r="A61" s="7">
        <v>9</v>
      </c>
      <c r="B61" s="20" t="s">
        <v>73</v>
      </c>
      <c r="C61" s="70" t="s">
        <v>74</v>
      </c>
      <c r="D61" s="71"/>
      <c r="E61" s="71"/>
      <c r="F61" s="22" t="s">
        <v>10</v>
      </c>
      <c r="G61" s="30">
        <v>405</v>
      </c>
      <c r="H61" s="31"/>
      <c r="I61" s="25"/>
      <c r="J61" s="26">
        <f>IF(AND(G61= "",H61= ""), 0, ROUND(ROUND(I61, 2) * ROUND(IF(H61="",G61,H61),  2), 2))</f>
        <v>0</v>
      </c>
      <c r="K61" s="7"/>
      <c r="M61" s="27">
        <v>0.2</v>
      </c>
      <c r="Q61" s="7">
        <v>480</v>
      </c>
    </row>
    <row r="62" spans="1:17" hidden="1" x14ac:dyDescent="0.25">
      <c r="A62" s="7" t="s">
        <v>69</v>
      </c>
    </row>
    <row r="63" spans="1:17" hidden="1" x14ac:dyDescent="0.25">
      <c r="A63" s="7" t="s">
        <v>47</v>
      </c>
    </row>
    <row r="64" spans="1:17" hidden="1" x14ac:dyDescent="0.25">
      <c r="A64" s="7" t="s">
        <v>70</v>
      </c>
    </row>
    <row r="65" spans="1:17" hidden="1" x14ac:dyDescent="0.25">
      <c r="A65" s="7" t="s">
        <v>48</v>
      </c>
    </row>
    <row r="66" spans="1:17" ht="16.899999999999999" customHeight="1" x14ac:dyDescent="0.25">
      <c r="A66" s="7">
        <v>5</v>
      </c>
      <c r="B66" s="16" t="s">
        <v>75</v>
      </c>
      <c r="C66" s="69" t="s">
        <v>76</v>
      </c>
      <c r="D66" s="69"/>
      <c r="E66" s="69"/>
      <c r="F66" s="19"/>
      <c r="G66" s="19"/>
      <c r="H66" s="19"/>
      <c r="I66" s="19"/>
      <c r="J66" s="19"/>
      <c r="K66" s="7"/>
    </row>
    <row r="67" spans="1:17" hidden="1" x14ac:dyDescent="0.25">
      <c r="A67" s="7" t="s">
        <v>58</v>
      </c>
    </row>
    <row r="68" spans="1:17" ht="16.899999999999999" customHeight="1" x14ac:dyDescent="0.25">
      <c r="A68" s="7">
        <v>6</v>
      </c>
      <c r="B68" s="16" t="s">
        <v>77</v>
      </c>
      <c r="C68" s="86" t="s">
        <v>78</v>
      </c>
      <c r="D68" s="86"/>
      <c r="E68" s="86"/>
      <c r="F68" s="29"/>
      <c r="G68" s="29"/>
      <c r="H68" s="29"/>
      <c r="I68" s="29"/>
      <c r="J68" s="29"/>
      <c r="K68" s="7"/>
    </row>
    <row r="69" spans="1:17" hidden="1" x14ac:dyDescent="0.25">
      <c r="A69" s="7" t="s">
        <v>65</v>
      </c>
    </row>
    <row r="70" spans="1:17" hidden="1" x14ac:dyDescent="0.25">
      <c r="A70" s="7" t="s">
        <v>65</v>
      </c>
    </row>
    <row r="71" spans="1:17" hidden="1" x14ac:dyDescent="0.25">
      <c r="A71" s="7" t="s">
        <v>65</v>
      </c>
    </row>
    <row r="72" spans="1:17" hidden="1" x14ac:dyDescent="0.25">
      <c r="A72" s="7" t="s">
        <v>65</v>
      </c>
    </row>
    <row r="73" spans="1:17" hidden="1" x14ac:dyDescent="0.25">
      <c r="A73" s="7" t="s">
        <v>65</v>
      </c>
    </row>
    <row r="74" spans="1:17" hidden="1" x14ac:dyDescent="0.25">
      <c r="A74" s="7" t="s">
        <v>66</v>
      </c>
    </row>
    <row r="75" spans="1:17" ht="27.2" customHeight="1" x14ac:dyDescent="0.25">
      <c r="A75" s="7">
        <v>9</v>
      </c>
      <c r="B75" s="20" t="s">
        <v>79</v>
      </c>
      <c r="C75" s="70" t="s">
        <v>80</v>
      </c>
      <c r="D75" s="71"/>
      <c r="E75" s="71"/>
      <c r="F75" s="22" t="s">
        <v>10</v>
      </c>
      <c r="G75" s="30">
        <v>57</v>
      </c>
      <c r="H75" s="31"/>
      <c r="I75" s="25"/>
      <c r="J75" s="26">
        <f>IF(AND(G75= "",H75= ""), 0, ROUND(ROUND(I75, 2) * ROUND(IF(H75="",G75,H75),  2), 2))</f>
        <v>0</v>
      </c>
      <c r="K75" s="7"/>
      <c r="M75" s="27">
        <v>0.2</v>
      </c>
      <c r="Q75" s="7">
        <v>480</v>
      </c>
    </row>
    <row r="76" spans="1:17" hidden="1" x14ac:dyDescent="0.25">
      <c r="A76" s="7" t="s">
        <v>47</v>
      </c>
    </row>
    <row r="77" spans="1:17" hidden="1" x14ac:dyDescent="0.25">
      <c r="A77" s="7" t="s">
        <v>70</v>
      </c>
    </row>
    <row r="78" spans="1:17" ht="16.899999999999999" customHeight="1" x14ac:dyDescent="0.25">
      <c r="A78" s="7">
        <v>6</v>
      </c>
      <c r="B78" s="16" t="s">
        <v>81</v>
      </c>
      <c r="C78" s="86" t="s">
        <v>82</v>
      </c>
      <c r="D78" s="86"/>
      <c r="E78" s="86"/>
      <c r="F78" s="29"/>
      <c r="G78" s="29"/>
      <c r="H78" s="29"/>
      <c r="I78" s="29"/>
      <c r="J78" s="29"/>
      <c r="K78" s="7"/>
    </row>
    <row r="79" spans="1:17" hidden="1" x14ac:dyDescent="0.25">
      <c r="A79" s="7" t="s">
        <v>65</v>
      </c>
    </row>
    <row r="80" spans="1:17" hidden="1" x14ac:dyDescent="0.25">
      <c r="A80" s="7" t="s">
        <v>65</v>
      </c>
    </row>
    <row r="81" spans="1:17" hidden="1" x14ac:dyDescent="0.25">
      <c r="A81" s="7" t="s">
        <v>65</v>
      </c>
    </row>
    <row r="82" spans="1:17" hidden="1" x14ac:dyDescent="0.25">
      <c r="A82" s="7" t="s">
        <v>65</v>
      </c>
    </row>
    <row r="83" spans="1:17" hidden="1" x14ac:dyDescent="0.25">
      <c r="A83" s="7" t="s">
        <v>65</v>
      </c>
    </row>
    <row r="84" spans="1:17" hidden="1" x14ac:dyDescent="0.25">
      <c r="A84" s="7" t="s">
        <v>65</v>
      </c>
    </row>
    <row r="85" spans="1:17" hidden="1" x14ac:dyDescent="0.25">
      <c r="A85" s="7" t="s">
        <v>66</v>
      </c>
    </row>
    <row r="86" spans="1:17" x14ac:dyDescent="0.25">
      <c r="A86" s="7">
        <v>9</v>
      </c>
      <c r="B86" s="20" t="s">
        <v>83</v>
      </c>
      <c r="C86" s="70" t="s">
        <v>84</v>
      </c>
      <c r="D86" s="71"/>
      <c r="E86" s="71"/>
      <c r="F86" s="22" t="s">
        <v>10</v>
      </c>
      <c r="G86" s="30">
        <v>35</v>
      </c>
      <c r="H86" s="31"/>
      <c r="I86" s="25"/>
      <c r="J86" s="26">
        <f>IF(AND(G86= "",H86= ""), 0, ROUND(ROUND(I86, 2) * ROUND(IF(H86="",G86,H86),  2), 2))</f>
        <v>0</v>
      </c>
      <c r="K86" s="7"/>
      <c r="M86" s="27">
        <v>0.2</v>
      </c>
      <c r="Q86" s="7">
        <v>480</v>
      </c>
    </row>
    <row r="87" spans="1:17" hidden="1" x14ac:dyDescent="0.25">
      <c r="A87" s="7" t="s">
        <v>47</v>
      </c>
    </row>
    <row r="88" spans="1:17" hidden="1" x14ac:dyDescent="0.25">
      <c r="A88" s="7" t="s">
        <v>70</v>
      </c>
    </row>
    <row r="89" spans="1:17" hidden="1" x14ac:dyDescent="0.25">
      <c r="A89" s="7" t="s">
        <v>48</v>
      </c>
    </row>
    <row r="90" spans="1:17" ht="33.75" customHeight="1" x14ac:dyDescent="0.25">
      <c r="A90" s="7">
        <v>5</v>
      </c>
      <c r="B90" s="16" t="s">
        <v>85</v>
      </c>
      <c r="C90" s="69" t="s">
        <v>86</v>
      </c>
      <c r="D90" s="69"/>
      <c r="E90" s="69"/>
      <c r="F90" s="19"/>
      <c r="G90" s="19"/>
      <c r="H90" s="19"/>
      <c r="I90" s="19"/>
      <c r="J90" s="19"/>
      <c r="K90" s="7"/>
    </row>
    <row r="91" spans="1:17" ht="16.899999999999999" customHeight="1" x14ac:dyDescent="0.25">
      <c r="A91" s="7">
        <v>6</v>
      </c>
      <c r="B91" s="16" t="s">
        <v>87</v>
      </c>
      <c r="C91" s="86" t="s">
        <v>88</v>
      </c>
      <c r="D91" s="86"/>
      <c r="E91" s="86"/>
      <c r="F91" s="29"/>
      <c r="G91" s="29"/>
      <c r="H91" s="29"/>
      <c r="I91" s="29"/>
      <c r="J91" s="29"/>
      <c r="K91" s="7"/>
    </row>
    <row r="92" spans="1:17" hidden="1" x14ac:dyDescent="0.25">
      <c r="A92" s="7" t="s">
        <v>89</v>
      </c>
    </row>
    <row r="93" spans="1:17" hidden="1" x14ac:dyDescent="0.25">
      <c r="A93" s="7" t="s">
        <v>65</v>
      </c>
    </row>
    <row r="94" spans="1:17" hidden="1" x14ac:dyDescent="0.25">
      <c r="A94" s="7" t="s">
        <v>65</v>
      </c>
    </row>
    <row r="95" spans="1:17" hidden="1" x14ac:dyDescent="0.25">
      <c r="A95" s="7" t="s">
        <v>66</v>
      </c>
    </row>
    <row r="96" spans="1:17" x14ac:dyDescent="0.25">
      <c r="A96" s="7">
        <v>9</v>
      </c>
      <c r="B96" s="20" t="s">
        <v>90</v>
      </c>
      <c r="C96" s="70" t="s">
        <v>88</v>
      </c>
      <c r="D96" s="71"/>
      <c r="E96" s="71"/>
      <c r="F96" s="22" t="s">
        <v>10</v>
      </c>
      <c r="G96" s="30">
        <v>92.84</v>
      </c>
      <c r="H96" s="31"/>
      <c r="I96" s="25"/>
      <c r="J96" s="26">
        <f>IF(AND(G96= "",H96= ""), 0, ROUND(ROUND(I96, 2) * ROUND(IF(H96="",G96,H96),  2), 2))</f>
        <v>0</v>
      </c>
      <c r="K96" s="7"/>
      <c r="M96" s="27">
        <v>0.2</v>
      </c>
      <c r="Q96" s="7">
        <v>480</v>
      </c>
    </row>
    <row r="97" spans="1:17" hidden="1" x14ac:dyDescent="0.25">
      <c r="A97" s="7" t="s">
        <v>69</v>
      </c>
    </row>
    <row r="98" spans="1:17" hidden="1" x14ac:dyDescent="0.25">
      <c r="A98" s="7" t="s">
        <v>47</v>
      </c>
    </row>
    <row r="99" spans="1:17" hidden="1" x14ac:dyDescent="0.25">
      <c r="A99" s="7" t="s">
        <v>70</v>
      </c>
    </row>
    <row r="100" spans="1:17" ht="16.899999999999999" customHeight="1" x14ac:dyDescent="0.25">
      <c r="A100" s="7">
        <v>6</v>
      </c>
      <c r="B100" s="16" t="s">
        <v>91</v>
      </c>
      <c r="C100" s="86" t="s">
        <v>92</v>
      </c>
      <c r="D100" s="86"/>
      <c r="E100" s="86"/>
      <c r="F100" s="29"/>
      <c r="G100" s="29"/>
      <c r="H100" s="29"/>
      <c r="I100" s="29"/>
      <c r="J100" s="29"/>
      <c r="K100" s="7"/>
    </row>
    <row r="101" spans="1:17" hidden="1" x14ac:dyDescent="0.25">
      <c r="A101" s="7" t="s">
        <v>89</v>
      </c>
    </row>
    <row r="102" spans="1:17" hidden="1" x14ac:dyDescent="0.25">
      <c r="A102" s="7" t="s">
        <v>65</v>
      </c>
    </row>
    <row r="103" spans="1:17" hidden="1" x14ac:dyDescent="0.25">
      <c r="A103" s="7" t="s">
        <v>65</v>
      </c>
    </row>
    <row r="104" spans="1:17" hidden="1" x14ac:dyDescent="0.25">
      <c r="A104" s="7" t="s">
        <v>66</v>
      </c>
    </row>
    <row r="105" spans="1:17" x14ac:dyDescent="0.25">
      <c r="A105" s="7">
        <v>9</v>
      </c>
      <c r="B105" s="20" t="s">
        <v>93</v>
      </c>
      <c r="C105" s="70" t="s">
        <v>92</v>
      </c>
      <c r="D105" s="71"/>
      <c r="E105" s="71"/>
      <c r="F105" s="22" t="s">
        <v>10</v>
      </c>
      <c r="G105" s="30">
        <v>25.55</v>
      </c>
      <c r="H105" s="31"/>
      <c r="I105" s="25"/>
      <c r="J105" s="26">
        <f>IF(AND(G105= "",H105= ""), 0, ROUND(ROUND(I105, 2) * ROUND(IF(H105="",G105,H105),  2), 2))</f>
        <v>0</v>
      </c>
      <c r="K105" s="7"/>
      <c r="M105" s="27">
        <v>0.2</v>
      </c>
      <c r="Q105" s="7">
        <v>480</v>
      </c>
    </row>
    <row r="106" spans="1:17" hidden="1" x14ac:dyDescent="0.25">
      <c r="A106" s="7" t="s">
        <v>69</v>
      </c>
    </row>
    <row r="107" spans="1:17" hidden="1" x14ac:dyDescent="0.25">
      <c r="A107" s="7" t="s">
        <v>47</v>
      </c>
    </row>
    <row r="108" spans="1:17" hidden="1" x14ac:dyDescent="0.25">
      <c r="A108" s="7" t="s">
        <v>70</v>
      </c>
    </row>
    <row r="109" spans="1:17" ht="16.899999999999999" customHeight="1" x14ac:dyDescent="0.25">
      <c r="A109" s="7">
        <v>6</v>
      </c>
      <c r="B109" s="16" t="s">
        <v>94</v>
      </c>
      <c r="C109" s="86" t="s">
        <v>95</v>
      </c>
      <c r="D109" s="86"/>
      <c r="E109" s="86"/>
      <c r="F109" s="29"/>
      <c r="G109" s="29"/>
      <c r="H109" s="29"/>
      <c r="I109" s="29"/>
      <c r="J109" s="29"/>
      <c r="K109" s="7"/>
    </row>
    <row r="110" spans="1:17" hidden="1" x14ac:dyDescent="0.25">
      <c r="A110" s="7" t="s">
        <v>89</v>
      </c>
    </row>
    <row r="111" spans="1:17" hidden="1" x14ac:dyDescent="0.25">
      <c r="A111" s="7" t="s">
        <v>65</v>
      </c>
    </row>
    <row r="112" spans="1:17" hidden="1" x14ac:dyDescent="0.25">
      <c r="A112" s="7" t="s">
        <v>65</v>
      </c>
    </row>
    <row r="113" spans="1:17" hidden="1" x14ac:dyDescent="0.25">
      <c r="A113" s="7" t="s">
        <v>66</v>
      </c>
    </row>
    <row r="114" spans="1:17" x14ac:dyDescent="0.25">
      <c r="A114" s="7">
        <v>9</v>
      </c>
      <c r="B114" s="20" t="s">
        <v>96</v>
      </c>
      <c r="C114" s="70" t="s">
        <v>97</v>
      </c>
      <c r="D114" s="71"/>
      <c r="E114" s="71"/>
      <c r="F114" s="22" t="s">
        <v>10</v>
      </c>
      <c r="G114" s="30">
        <v>14.4</v>
      </c>
      <c r="H114" s="31"/>
      <c r="I114" s="25"/>
      <c r="J114" s="26">
        <f>IF(AND(G114= "",H114= ""), 0, ROUND(ROUND(I114, 2) * ROUND(IF(H114="",G114,H114),  2), 2))</f>
        <v>0</v>
      </c>
      <c r="K114" s="7"/>
      <c r="M114" s="27">
        <v>0.2</v>
      </c>
      <c r="Q114" s="7">
        <v>480</v>
      </c>
    </row>
    <row r="115" spans="1:17" hidden="1" x14ac:dyDescent="0.25">
      <c r="A115" s="7" t="s">
        <v>69</v>
      </c>
    </row>
    <row r="116" spans="1:17" hidden="1" x14ac:dyDescent="0.25">
      <c r="A116" s="7" t="s">
        <v>47</v>
      </c>
    </row>
    <row r="117" spans="1:17" hidden="1" x14ac:dyDescent="0.25">
      <c r="A117" s="7" t="s">
        <v>70</v>
      </c>
    </row>
    <row r="118" spans="1:17" hidden="1" x14ac:dyDescent="0.25">
      <c r="A118" s="7" t="s">
        <v>48</v>
      </c>
    </row>
    <row r="119" spans="1:17" ht="16.899999999999999" customHeight="1" x14ac:dyDescent="0.25">
      <c r="A119" s="7">
        <v>5</v>
      </c>
      <c r="B119" s="16" t="s">
        <v>98</v>
      </c>
      <c r="C119" s="69" t="s">
        <v>99</v>
      </c>
      <c r="D119" s="69"/>
      <c r="E119" s="69"/>
      <c r="F119" s="19"/>
      <c r="G119" s="19"/>
      <c r="H119" s="19"/>
      <c r="I119" s="19"/>
      <c r="J119" s="19"/>
      <c r="K119" s="7"/>
    </row>
    <row r="120" spans="1:17" ht="16.899999999999999" customHeight="1" x14ac:dyDescent="0.25">
      <c r="A120" s="7">
        <v>6</v>
      </c>
      <c r="B120" s="16" t="s">
        <v>100</v>
      </c>
      <c r="C120" s="86" t="s">
        <v>101</v>
      </c>
      <c r="D120" s="86"/>
      <c r="E120" s="86"/>
      <c r="F120" s="29"/>
      <c r="G120" s="29"/>
      <c r="H120" s="29"/>
      <c r="I120" s="29"/>
      <c r="J120" s="29"/>
      <c r="K120" s="7"/>
    </row>
    <row r="121" spans="1:17" hidden="1" x14ac:dyDescent="0.25">
      <c r="A121" s="7" t="s">
        <v>65</v>
      </c>
    </row>
    <row r="122" spans="1:17" hidden="1" x14ac:dyDescent="0.25">
      <c r="A122" s="7" t="s">
        <v>65</v>
      </c>
    </row>
    <row r="123" spans="1:17" hidden="1" x14ac:dyDescent="0.25">
      <c r="A123" s="7" t="s">
        <v>65</v>
      </c>
    </row>
    <row r="124" spans="1:17" hidden="1" x14ac:dyDescent="0.25">
      <c r="A124" s="7" t="s">
        <v>65</v>
      </c>
    </row>
    <row r="125" spans="1:17" hidden="1" x14ac:dyDescent="0.25">
      <c r="A125" s="7" t="s">
        <v>66</v>
      </c>
    </row>
    <row r="126" spans="1:17" ht="27.2" customHeight="1" x14ac:dyDescent="0.25">
      <c r="A126" s="7">
        <v>9</v>
      </c>
      <c r="B126" s="20" t="s">
        <v>102</v>
      </c>
      <c r="C126" s="70" t="s">
        <v>103</v>
      </c>
      <c r="D126" s="71"/>
      <c r="E126" s="71"/>
      <c r="F126" s="22" t="s">
        <v>11</v>
      </c>
      <c r="G126" s="23">
        <v>8</v>
      </c>
      <c r="H126" s="24"/>
      <c r="I126" s="25"/>
      <c r="J126" s="26">
        <f>IF(AND(G126= "",H126= ""), 0, ROUND(ROUND(I126, 2) * ROUND(IF(H126="",G126,H126),  0), 2))</f>
        <v>0</v>
      </c>
      <c r="K126" s="7"/>
      <c r="M126" s="27">
        <v>0.2</v>
      </c>
      <c r="Q126" s="7">
        <v>480</v>
      </c>
    </row>
    <row r="127" spans="1:17" hidden="1" x14ac:dyDescent="0.25">
      <c r="A127" s="7" t="s">
        <v>47</v>
      </c>
    </row>
    <row r="128" spans="1:17" hidden="1" x14ac:dyDescent="0.25">
      <c r="A128" s="7" t="s">
        <v>70</v>
      </c>
    </row>
    <row r="129" spans="1:17" ht="16.899999999999999" customHeight="1" x14ac:dyDescent="0.25">
      <c r="A129" s="7">
        <v>6</v>
      </c>
      <c r="B129" s="16" t="s">
        <v>104</v>
      </c>
      <c r="C129" s="86" t="s">
        <v>105</v>
      </c>
      <c r="D129" s="86"/>
      <c r="E129" s="86"/>
      <c r="F129" s="29"/>
      <c r="G129" s="29"/>
      <c r="H129" s="29"/>
      <c r="I129" s="29"/>
      <c r="J129" s="29"/>
      <c r="K129" s="7"/>
    </row>
    <row r="130" spans="1:17" hidden="1" x14ac:dyDescent="0.25">
      <c r="A130" s="7" t="s">
        <v>65</v>
      </c>
    </row>
    <row r="131" spans="1:17" hidden="1" x14ac:dyDescent="0.25">
      <c r="A131" s="7" t="s">
        <v>65</v>
      </c>
    </row>
    <row r="132" spans="1:17" hidden="1" x14ac:dyDescent="0.25">
      <c r="A132" s="7" t="s">
        <v>65</v>
      </c>
    </row>
    <row r="133" spans="1:17" hidden="1" x14ac:dyDescent="0.25">
      <c r="A133" s="7" t="s">
        <v>65</v>
      </c>
    </row>
    <row r="134" spans="1:17" hidden="1" x14ac:dyDescent="0.25">
      <c r="A134" s="7" t="s">
        <v>66</v>
      </c>
    </row>
    <row r="135" spans="1:17" x14ac:dyDescent="0.25">
      <c r="A135" s="7">
        <v>9</v>
      </c>
      <c r="B135" s="20" t="s">
        <v>106</v>
      </c>
      <c r="C135" s="70" t="s">
        <v>105</v>
      </c>
      <c r="D135" s="71"/>
      <c r="E135" s="71"/>
      <c r="F135" s="22" t="s">
        <v>11</v>
      </c>
      <c r="G135" s="23">
        <v>6</v>
      </c>
      <c r="H135" s="24"/>
      <c r="I135" s="25"/>
      <c r="J135" s="26">
        <f>IF(AND(G135= "",H135= ""), 0, ROUND(ROUND(I135, 2) * ROUND(IF(H135="",G135,H135),  0), 2))</f>
        <v>0</v>
      </c>
      <c r="K135" s="7"/>
      <c r="M135" s="27">
        <v>0.2</v>
      </c>
      <c r="Q135" s="7">
        <v>480</v>
      </c>
    </row>
    <row r="136" spans="1:17" hidden="1" x14ac:dyDescent="0.25">
      <c r="A136" s="7" t="s">
        <v>47</v>
      </c>
    </row>
    <row r="137" spans="1:17" hidden="1" x14ac:dyDescent="0.25">
      <c r="A137" s="7" t="s">
        <v>70</v>
      </c>
    </row>
    <row r="138" spans="1:17" ht="16.899999999999999" customHeight="1" x14ac:dyDescent="0.25">
      <c r="A138" s="7">
        <v>6</v>
      </c>
      <c r="B138" s="16" t="s">
        <v>107</v>
      </c>
      <c r="C138" s="86" t="s">
        <v>108</v>
      </c>
      <c r="D138" s="86"/>
      <c r="E138" s="86"/>
      <c r="F138" s="29"/>
      <c r="G138" s="29"/>
      <c r="H138" s="29"/>
      <c r="I138" s="29"/>
      <c r="J138" s="29"/>
      <c r="K138" s="7"/>
    </row>
    <row r="139" spans="1:17" hidden="1" x14ac:dyDescent="0.25">
      <c r="A139" s="7" t="s">
        <v>65</v>
      </c>
    </row>
    <row r="140" spans="1:17" hidden="1" x14ac:dyDescent="0.25">
      <c r="A140" s="7" t="s">
        <v>66</v>
      </c>
    </row>
    <row r="141" spans="1:17" x14ac:dyDescent="0.25">
      <c r="A141" s="7">
        <v>9</v>
      </c>
      <c r="B141" s="20" t="s">
        <v>109</v>
      </c>
      <c r="C141" s="70" t="s">
        <v>108</v>
      </c>
      <c r="D141" s="71"/>
      <c r="E141" s="71"/>
      <c r="F141" s="22" t="s">
        <v>110</v>
      </c>
      <c r="G141" s="23">
        <v>1</v>
      </c>
      <c r="H141" s="24"/>
      <c r="I141" s="25"/>
      <c r="J141" s="26">
        <f>IF(AND(G141= "",H141= ""), 0, ROUND(ROUND(I141, 2) * ROUND(IF(H141="",G141,H141),  0), 2))</f>
        <v>0</v>
      </c>
      <c r="K141" s="7"/>
      <c r="M141" s="27">
        <v>0.2</v>
      </c>
      <c r="Q141" s="7">
        <v>480</v>
      </c>
    </row>
    <row r="142" spans="1:17" hidden="1" x14ac:dyDescent="0.25">
      <c r="A142" s="7" t="s">
        <v>47</v>
      </c>
    </row>
    <row r="143" spans="1:17" hidden="1" x14ac:dyDescent="0.25">
      <c r="A143" s="7" t="s">
        <v>70</v>
      </c>
    </row>
    <row r="144" spans="1:17" ht="16.899999999999999" customHeight="1" x14ac:dyDescent="0.25">
      <c r="A144" s="7">
        <v>6</v>
      </c>
      <c r="B144" s="16" t="s">
        <v>111</v>
      </c>
      <c r="C144" s="86" t="s">
        <v>112</v>
      </c>
      <c r="D144" s="86"/>
      <c r="E144" s="86"/>
      <c r="F144" s="29"/>
      <c r="G144" s="29"/>
      <c r="H144" s="29"/>
      <c r="I144" s="29"/>
      <c r="J144" s="29"/>
      <c r="K144" s="7"/>
    </row>
    <row r="145" spans="1:17" hidden="1" x14ac:dyDescent="0.25">
      <c r="A145" s="7" t="s">
        <v>65</v>
      </c>
    </row>
    <row r="146" spans="1:17" hidden="1" x14ac:dyDescent="0.25">
      <c r="A146" s="7" t="s">
        <v>66</v>
      </c>
    </row>
    <row r="147" spans="1:17" x14ac:dyDescent="0.25">
      <c r="A147" s="7">
        <v>9</v>
      </c>
      <c r="B147" s="20" t="s">
        <v>113</v>
      </c>
      <c r="C147" s="70" t="s">
        <v>112</v>
      </c>
      <c r="D147" s="71"/>
      <c r="E147" s="71"/>
      <c r="F147" s="22" t="s">
        <v>110</v>
      </c>
      <c r="G147" s="23">
        <v>1</v>
      </c>
      <c r="H147" s="24"/>
      <c r="I147" s="25"/>
      <c r="J147" s="26">
        <f>IF(AND(G147= "",H147= ""), 0, ROUND(ROUND(I147, 2) * ROUND(IF(H147="",G147,H147),  0), 2))</f>
        <v>0</v>
      </c>
      <c r="K147" s="7"/>
      <c r="M147" s="27">
        <v>0.2</v>
      </c>
      <c r="Q147" s="7">
        <v>480</v>
      </c>
    </row>
    <row r="148" spans="1:17" hidden="1" x14ac:dyDescent="0.25">
      <c r="A148" s="7" t="s">
        <v>47</v>
      </c>
    </row>
    <row r="149" spans="1:17" hidden="1" x14ac:dyDescent="0.25">
      <c r="A149" s="7" t="s">
        <v>70</v>
      </c>
    </row>
    <row r="150" spans="1:17" ht="16.899999999999999" customHeight="1" x14ac:dyDescent="0.25">
      <c r="A150" s="7">
        <v>6</v>
      </c>
      <c r="B150" s="16" t="s">
        <v>114</v>
      </c>
      <c r="C150" s="86" t="s">
        <v>115</v>
      </c>
      <c r="D150" s="86"/>
      <c r="E150" s="86"/>
      <c r="F150" s="29"/>
      <c r="G150" s="29"/>
      <c r="H150" s="29"/>
      <c r="I150" s="29"/>
      <c r="J150" s="29"/>
      <c r="K150" s="7"/>
    </row>
    <row r="151" spans="1:17" hidden="1" x14ac:dyDescent="0.25">
      <c r="A151" s="7" t="s">
        <v>65</v>
      </c>
    </row>
    <row r="152" spans="1:17" hidden="1" x14ac:dyDescent="0.25">
      <c r="A152" s="7" t="s">
        <v>66</v>
      </c>
    </row>
    <row r="153" spans="1:17" x14ac:dyDescent="0.25">
      <c r="A153" s="7">
        <v>9</v>
      </c>
      <c r="B153" s="20" t="s">
        <v>116</v>
      </c>
      <c r="C153" s="70" t="s">
        <v>115</v>
      </c>
      <c r="D153" s="71"/>
      <c r="E153" s="71"/>
      <c r="F153" s="22" t="s">
        <v>110</v>
      </c>
      <c r="G153" s="23">
        <v>1</v>
      </c>
      <c r="H153" s="24"/>
      <c r="I153" s="25"/>
      <c r="J153" s="26">
        <f>IF(AND(G153= "",H153= ""), 0, ROUND(ROUND(I153, 2) * ROUND(IF(H153="",G153,H153),  0), 2))</f>
        <v>0</v>
      </c>
      <c r="K153" s="7"/>
      <c r="M153" s="27">
        <v>0.2</v>
      </c>
      <c r="Q153" s="7">
        <v>480</v>
      </c>
    </row>
    <row r="154" spans="1:17" hidden="1" x14ac:dyDescent="0.25">
      <c r="A154" s="7" t="s">
        <v>47</v>
      </c>
    </row>
    <row r="155" spans="1:17" hidden="1" x14ac:dyDescent="0.25">
      <c r="A155" s="7" t="s">
        <v>70</v>
      </c>
    </row>
    <row r="156" spans="1:17" hidden="1" x14ac:dyDescent="0.25">
      <c r="A156" s="7" t="s">
        <v>48</v>
      </c>
    </row>
    <row r="157" spans="1:17" x14ac:dyDescent="0.25">
      <c r="A157" s="7" t="s">
        <v>49</v>
      </c>
      <c r="B157" s="21"/>
      <c r="C157" s="71"/>
      <c r="D157" s="71"/>
      <c r="E157" s="71"/>
      <c r="F157" s="21"/>
      <c r="G157" s="21"/>
      <c r="H157" s="21"/>
      <c r="I157" s="21"/>
      <c r="J157" s="21"/>
    </row>
    <row r="158" spans="1:17" ht="16.899999999999999" customHeight="1" x14ac:dyDescent="0.25">
      <c r="B158" s="21"/>
      <c r="C158" s="74" t="s">
        <v>54</v>
      </c>
      <c r="D158" s="75"/>
      <c r="E158" s="75"/>
      <c r="F158" s="72"/>
      <c r="G158" s="72"/>
      <c r="H158" s="72"/>
      <c r="I158" s="72"/>
      <c r="J158" s="73"/>
    </row>
    <row r="159" spans="1:17" x14ac:dyDescent="0.25">
      <c r="B159" s="21"/>
      <c r="C159" s="77"/>
      <c r="D159" s="49"/>
      <c r="E159" s="49"/>
      <c r="F159" s="49"/>
      <c r="G159" s="49"/>
      <c r="H159" s="49"/>
      <c r="I159" s="49"/>
      <c r="J159" s="76"/>
    </row>
    <row r="160" spans="1:17" x14ac:dyDescent="0.25">
      <c r="B160" s="21"/>
      <c r="C160" s="80" t="s">
        <v>50</v>
      </c>
      <c r="D160" s="81"/>
      <c r="E160" s="81"/>
      <c r="F160" s="78">
        <f>SUMIF(K25:K157, IF(K24="","",K24), J25:J157)</f>
        <v>0</v>
      </c>
      <c r="G160" s="78"/>
      <c r="H160" s="78"/>
      <c r="I160" s="78"/>
      <c r="J160" s="79"/>
    </row>
    <row r="161" spans="1:17" hidden="1" x14ac:dyDescent="0.25">
      <c r="B161" s="21"/>
      <c r="C161" s="84" t="s">
        <v>51</v>
      </c>
      <c r="D161" s="85"/>
      <c r="E161" s="85"/>
      <c r="F161" s="82">
        <f>ROUND(SUMIF(K25:K157, IF(K24="","",K24), J25:J157) * 0.2, 2)</f>
        <v>0</v>
      </c>
      <c r="G161" s="82"/>
      <c r="H161" s="82"/>
      <c r="I161" s="82"/>
      <c r="J161" s="83"/>
    </row>
    <row r="162" spans="1:17" hidden="1" x14ac:dyDescent="0.25">
      <c r="B162" s="21"/>
      <c r="C162" s="80" t="s">
        <v>52</v>
      </c>
      <c r="D162" s="81"/>
      <c r="E162" s="81"/>
      <c r="F162" s="78">
        <f>SUM(F160:F161)</f>
        <v>0</v>
      </c>
      <c r="G162" s="78"/>
      <c r="H162" s="78"/>
      <c r="I162" s="78"/>
      <c r="J162" s="79"/>
    </row>
    <row r="163" spans="1:17" x14ac:dyDescent="0.25">
      <c r="A163" s="7">
        <v>4</v>
      </c>
      <c r="B163" s="16" t="s">
        <v>117</v>
      </c>
      <c r="C163" s="68" t="s">
        <v>118</v>
      </c>
      <c r="D163" s="68"/>
      <c r="E163" s="68"/>
      <c r="F163" s="18"/>
      <c r="G163" s="18"/>
      <c r="H163" s="18"/>
      <c r="I163" s="18"/>
      <c r="J163" s="18"/>
      <c r="K163" s="7"/>
    </row>
    <row r="164" spans="1:17" ht="16.899999999999999" customHeight="1" x14ac:dyDescent="0.25">
      <c r="A164" s="7">
        <v>5</v>
      </c>
      <c r="B164" s="16" t="s">
        <v>119</v>
      </c>
      <c r="C164" s="69" t="s">
        <v>120</v>
      </c>
      <c r="D164" s="69"/>
      <c r="E164" s="69"/>
      <c r="F164" s="19"/>
      <c r="G164" s="19"/>
      <c r="H164" s="19"/>
      <c r="I164" s="19"/>
      <c r="J164" s="19"/>
      <c r="K164" s="7"/>
    </row>
    <row r="165" spans="1:17" hidden="1" x14ac:dyDescent="0.25">
      <c r="A165" s="7" t="s">
        <v>44</v>
      </c>
    </row>
    <row r="166" spans="1:17" hidden="1" x14ac:dyDescent="0.25">
      <c r="A166" s="7" t="s">
        <v>44</v>
      </c>
    </row>
    <row r="167" spans="1:17" hidden="1" x14ac:dyDescent="0.25">
      <c r="A167" s="7" t="s">
        <v>44</v>
      </c>
    </row>
    <row r="168" spans="1:17" hidden="1" x14ac:dyDescent="0.25">
      <c r="A168" s="7" t="s">
        <v>44</v>
      </c>
    </row>
    <row r="169" spans="1:17" hidden="1" x14ac:dyDescent="0.25">
      <c r="A169" s="7" t="s">
        <v>44</v>
      </c>
    </row>
    <row r="170" spans="1:17" hidden="1" x14ac:dyDescent="0.25">
      <c r="A170" s="7" t="s">
        <v>44</v>
      </c>
    </row>
    <row r="171" spans="1:17" hidden="1" x14ac:dyDescent="0.25">
      <c r="A171" s="7" t="s">
        <v>44</v>
      </c>
    </row>
    <row r="172" spans="1:17" hidden="1" x14ac:dyDescent="0.25">
      <c r="A172" s="7" t="s">
        <v>59</v>
      </c>
    </row>
    <row r="173" spans="1:17" x14ac:dyDescent="0.25">
      <c r="A173" s="7">
        <v>9</v>
      </c>
      <c r="B173" s="20" t="s">
        <v>121</v>
      </c>
      <c r="C173" s="70" t="s">
        <v>120</v>
      </c>
      <c r="D173" s="71"/>
      <c r="E173" s="71"/>
      <c r="F173" s="22" t="s">
        <v>110</v>
      </c>
      <c r="G173" s="23">
        <v>5</v>
      </c>
      <c r="H173" s="24"/>
      <c r="I173" s="25"/>
      <c r="J173" s="26">
        <f>IF(AND(G173= "",H173= ""), 0, ROUND(ROUND(I173, 2) * ROUND(IF(H173="",G173,H173),  0), 2))</f>
        <v>0</v>
      </c>
      <c r="K173" s="7"/>
      <c r="M173" s="27">
        <v>0.2</v>
      </c>
      <c r="Q173" s="7">
        <v>480</v>
      </c>
    </row>
    <row r="174" spans="1:17" hidden="1" x14ac:dyDescent="0.25">
      <c r="A174" s="7" t="s">
        <v>47</v>
      </c>
    </row>
    <row r="175" spans="1:17" hidden="1" x14ac:dyDescent="0.25">
      <c r="A175" s="7" t="s">
        <v>48</v>
      </c>
    </row>
    <row r="176" spans="1:17" x14ac:dyDescent="0.25">
      <c r="A176" s="7">
        <v>5</v>
      </c>
      <c r="B176" s="16" t="s">
        <v>122</v>
      </c>
      <c r="C176" s="69" t="s">
        <v>123</v>
      </c>
      <c r="D176" s="69"/>
      <c r="E176" s="69"/>
      <c r="F176" s="19"/>
      <c r="G176" s="19"/>
      <c r="H176" s="19"/>
      <c r="I176" s="19"/>
      <c r="J176" s="19"/>
      <c r="K176" s="7"/>
    </row>
    <row r="177" spans="1:11" hidden="1" x14ac:dyDescent="0.25">
      <c r="A177" s="7" t="s">
        <v>44</v>
      </c>
    </row>
    <row r="178" spans="1:11" hidden="1" x14ac:dyDescent="0.25">
      <c r="A178" s="7" t="s">
        <v>44</v>
      </c>
    </row>
    <row r="179" spans="1:11" hidden="1" x14ac:dyDescent="0.25">
      <c r="A179" s="7" t="s">
        <v>44</v>
      </c>
    </row>
    <row r="180" spans="1:11" hidden="1" x14ac:dyDescent="0.25">
      <c r="A180" s="7" t="s">
        <v>44</v>
      </c>
    </row>
    <row r="181" spans="1:11" hidden="1" x14ac:dyDescent="0.25">
      <c r="A181" s="7" t="s">
        <v>44</v>
      </c>
    </row>
    <row r="182" spans="1:11" hidden="1" x14ac:dyDescent="0.25">
      <c r="A182" s="7" t="s">
        <v>44</v>
      </c>
    </row>
    <row r="183" spans="1:11" hidden="1" x14ac:dyDescent="0.25">
      <c r="A183" s="7" t="s">
        <v>44</v>
      </c>
    </row>
    <row r="184" spans="1:11" hidden="1" x14ac:dyDescent="0.25">
      <c r="A184" s="7" t="s">
        <v>44</v>
      </c>
    </row>
    <row r="185" spans="1:11" hidden="1" x14ac:dyDescent="0.25">
      <c r="A185" s="7" t="s">
        <v>44</v>
      </c>
    </row>
    <row r="186" spans="1:11" hidden="1" x14ac:dyDescent="0.25">
      <c r="A186" s="7" t="s">
        <v>44</v>
      </c>
    </row>
    <row r="187" spans="1:11" hidden="1" x14ac:dyDescent="0.25">
      <c r="A187" s="7" t="s">
        <v>44</v>
      </c>
    </row>
    <row r="188" spans="1:11" hidden="1" x14ac:dyDescent="0.25">
      <c r="A188" s="7" t="s">
        <v>44</v>
      </c>
    </row>
    <row r="189" spans="1:11" hidden="1" x14ac:dyDescent="0.25">
      <c r="A189" s="7" t="s">
        <v>44</v>
      </c>
    </row>
    <row r="190" spans="1:11" x14ac:dyDescent="0.25">
      <c r="A190" s="7">
        <v>6</v>
      </c>
      <c r="B190" s="16" t="s">
        <v>124</v>
      </c>
      <c r="C190" s="86" t="s">
        <v>125</v>
      </c>
      <c r="D190" s="86"/>
      <c r="E190" s="86"/>
      <c r="F190" s="29"/>
      <c r="G190" s="29"/>
      <c r="H190" s="29"/>
      <c r="I190" s="29"/>
      <c r="J190" s="29"/>
      <c r="K190" s="7"/>
    </row>
    <row r="191" spans="1:11" hidden="1" x14ac:dyDescent="0.25">
      <c r="A191" s="7" t="s">
        <v>65</v>
      </c>
    </row>
    <row r="192" spans="1:11" hidden="1" x14ac:dyDescent="0.25">
      <c r="A192" s="7" t="s">
        <v>126</v>
      </c>
    </row>
    <row r="193" spans="1:17" hidden="1" x14ac:dyDescent="0.25">
      <c r="A193" s="7" t="s">
        <v>65</v>
      </c>
    </row>
    <row r="194" spans="1:17" hidden="1" x14ac:dyDescent="0.25">
      <c r="A194" s="7" t="s">
        <v>65</v>
      </c>
    </row>
    <row r="195" spans="1:17" hidden="1" x14ac:dyDescent="0.25">
      <c r="A195" s="7" t="s">
        <v>65</v>
      </c>
    </row>
    <row r="196" spans="1:17" hidden="1" x14ac:dyDescent="0.25">
      <c r="A196" s="7" t="s">
        <v>65</v>
      </c>
    </row>
    <row r="197" spans="1:17" hidden="1" x14ac:dyDescent="0.25">
      <c r="A197" s="7" t="s">
        <v>65</v>
      </c>
    </row>
    <row r="198" spans="1:17" hidden="1" x14ac:dyDescent="0.25">
      <c r="A198" s="7" t="s">
        <v>65</v>
      </c>
    </row>
    <row r="199" spans="1:17" hidden="1" x14ac:dyDescent="0.25">
      <c r="A199" s="7" t="s">
        <v>66</v>
      </c>
    </row>
    <row r="200" spans="1:17" x14ac:dyDescent="0.25">
      <c r="A200" s="7">
        <v>9</v>
      </c>
      <c r="B200" s="20" t="s">
        <v>127</v>
      </c>
      <c r="C200" s="70" t="s">
        <v>128</v>
      </c>
      <c r="D200" s="71"/>
      <c r="E200" s="71"/>
      <c r="F200" s="22" t="s">
        <v>110</v>
      </c>
      <c r="G200" s="23">
        <v>2</v>
      </c>
      <c r="H200" s="24"/>
      <c r="I200" s="25"/>
      <c r="J200" s="26">
        <f>IF(AND(G200= "",H200= ""), 0, ROUND(ROUND(I200, 2) * ROUND(IF(H200="",G200,H200),  0), 2))</f>
        <v>0</v>
      </c>
      <c r="K200" s="7"/>
      <c r="M200" s="27">
        <v>0.2</v>
      </c>
      <c r="Q200" s="7">
        <v>480</v>
      </c>
    </row>
    <row r="201" spans="1:17" hidden="1" x14ac:dyDescent="0.25">
      <c r="A201" s="7" t="s">
        <v>47</v>
      </c>
    </row>
    <row r="202" spans="1:17" hidden="1" x14ac:dyDescent="0.25">
      <c r="A202" s="7" t="s">
        <v>70</v>
      </c>
    </row>
    <row r="203" spans="1:17" x14ac:dyDescent="0.25">
      <c r="A203" s="7">
        <v>6</v>
      </c>
      <c r="B203" s="16" t="s">
        <v>129</v>
      </c>
      <c r="C203" s="86" t="s">
        <v>130</v>
      </c>
      <c r="D203" s="86"/>
      <c r="E203" s="86"/>
      <c r="F203" s="29"/>
      <c r="G203" s="29"/>
      <c r="H203" s="29"/>
      <c r="I203" s="29"/>
      <c r="J203" s="29"/>
      <c r="K203" s="7"/>
    </row>
    <row r="204" spans="1:17" hidden="1" x14ac:dyDescent="0.25">
      <c r="A204" s="7" t="s">
        <v>65</v>
      </c>
    </row>
    <row r="205" spans="1:17" hidden="1" x14ac:dyDescent="0.25">
      <c r="A205" s="7" t="s">
        <v>126</v>
      </c>
    </row>
    <row r="206" spans="1:17" hidden="1" x14ac:dyDescent="0.25">
      <c r="A206" s="7" t="s">
        <v>65</v>
      </c>
    </row>
    <row r="207" spans="1:17" hidden="1" x14ac:dyDescent="0.25">
      <c r="A207" s="7" t="s">
        <v>65</v>
      </c>
    </row>
    <row r="208" spans="1:17" hidden="1" x14ac:dyDescent="0.25">
      <c r="A208" s="7" t="s">
        <v>65</v>
      </c>
    </row>
    <row r="209" spans="1:17" hidden="1" x14ac:dyDescent="0.25">
      <c r="A209" s="7" t="s">
        <v>65</v>
      </c>
    </row>
    <row r="210" spans="1:17" hidden="1" x14ac:dyDescent="0.25">
      <c r="A210" s="7" t="s">
        <v>65</v>
      </c>
    </row>
    <row r="211" spans="1:17" hidden="1" x14ac:dyDescent="0.25">
      <c r="A211" s="7" t="s">
        <v>65</v>
      </c>
    </row>
    <row r="212" spans="1:17" hidden="1" x14ac:dyDescent="0.25">
      <c r="A212" s="7" t="s">
        <v>65</v>
      </c>
    </row>
    <row r="213" spans="1:17" hidden="1" x14ac:dyDescent="0.25">
      <c r="A213" s="7" t="s">
        <v>66</v>
      </c>
    </row>
    <row r="214" spans="1:17" x14ac:dyDescent="0.25">
      <c r="A214" s="7">
        <v>9</v>
      </c>
      <c r="B214" s="20" t="s">
        <v>131</v>
      </c>
      <c r="C214" s="70" t="s">
        <v>130</v>
      </c>
      <c r="D214" s="71"/>
      <c r="E214" s="71"/>
      <c r="F214" s="22" t="s">
        <v>10</v>
      </c>
      <c r="G214" s="30">
        <v>24.45</v>
      </c>
      <c r="H214" s="31"/>
      <c r="I214" s="25"/>
      <c r="J214" s="26">
        <f>IF(AND(G214= "",H214= ""), 0, ROUND(ROUND(I214, 2) * ROUND(IF(H214="",G214,H214),  2), 2))</f>
        <v>0</v>
      </c>
      <c r="K214" s="7"/>
      <c r="M214" s="27">
        <v>0.2</v>
      </c>
      <c r="Q214" s="7">
        <v>480</v>
      </c>
    </row>
    <row r="215" spans="1:17" hidden="1" x14ac:dyDescent="0.25">
      <c r="A215" s="7" t="s">
        <v>69</v>
      </c>
    </row>
    <row r="216" spans="1:17" hidden="1" x14ac:dyDescent="0.25">
      <c r="A216" s="7" t="s">
        <v>47</v>
      </c>
    </row>
    <row r="217" spans="1:17" hidden="1" x14ac:dyDescent="0.25">
      <c r="A217" s="7" t="s">
        <v>70</v>
      </c>
    </row>
    <row r="218" spans="1:17" x14ac:dyDescent="0.25">
      <c r="A218" s="7">
        <v>6</v>
      </c>
      <c r="B218" s="16" t="s">
        <v>132</v>
      </c>
      <c r="C218" s="86" t="s">
        <v>133</v>
      </c>
      <c r="D218" s="86"/>
      <c r="E218" s="86"/>
      <c r="F218" s="29"/>
      <c r="G218" s="29"/>
      <c r="H218" s="29"/>
      <c r="I218" s="29"/>
      <c r="J218" s="29"/>
      <c r="K218" s="7"/>
    </row>
    <row r="219" spans="1:17" hidden="1" x14ac:dyDescent="0.25">
      <c r="A219" s="7" t="s">
        <v>65</v>
      </c>
    </row>
    <row r="220" spans="1:17" hidden="1" x14ac:dyDescent="0.25">
      <c r="A220" s="7" t="s">
        <v>126</v>
      </c>
    </row>
    <row r="221" spans="1:17" hidden="1" x14ac:dyDescent="0.25">
      <c r="A221" s="7" t="s">
        <v>65</v>
      </c>
    </row>
    <row r="222" spans="1:17" hidden="1" x14ac:dyDescent="0.25">
      <c r="A222" s="7" t="s">
        <v>65</v>
      </c>
    </row>
    <row r="223" spans="1:17" hidden="1" x14ac:dyDescent="0.25">
      <c r="A223" s="7" t="s">
        <v>65</v>
      </c>
    </row>
    <row r="224" spans="1:17" hidden="1" x14ac:dyDescent="0.25">
      <c r="A224" s="7" t="s">
        <v>65</v>
      </c>
    </row>
    <row r="225" spans="1:17" hidden="1" x14ac:dyDescent="0.25">
      <c r="A225" s="7" t="s">
        <v>65</v>
      </c>
    </row>
    <row r="226" spans="1:17" hidden="1" x14ac:dyDescent="0.25">
      <c r="A226" s="7" t="s">
        <v>65</v>
      </c>
    </row>
    <row r="227" spans="1:17" hidden="1" x14ac:dyDescent="0.25">
      <c r="A227" s="7" t="s">
        <v>65</v>
      </c>
    </row>
    <row r="228" spans="1:17" hidden="1" x14ac:dyDescent="0.25">
      <c r="A228" s="7" t="s">
        <v>66</v>
      </c>
    </row>
    <row r="229" spans="1:17" x14ac:dyDescent="0.25">
      <c r="A229" s="7">
        <v>9</v>
      </c>
      <c r="B229" s="20" t="s">
        <v>134</v>
      </c>
      <c r="C229" s="70" t="s">
        <v>133</v>
      </c>
      <c r="D229" s="71"/>
      <c r="E229" s="71"/>
      <c r="F229" s="22" t="s">
        <v>10</v>
      </c>
      <c r="G229" s="30">
        <v>34.049999999999997</v>
      </c>
      <c r="H229" s="31"/>
      <c r="I229" s="25"/>
      <c r="J229" s="26">
        <f>IF(AND(G229= "",H229= ""), 0, ROUND(ROUND(I229, 2) * ROUND(IF(H229="",G229,H229),  2), 2))</f>
        <v>0</v>
      </c>
      <c r="K229" s="7"/>
      <c r="M229" s="27">
        <v>0.2</v>
      </c>
      <c r="Q229" s="7">
        <v>480</v>
      </c>
    </row>
    <row r="230" spans="1:17" hidden="1" x14ac:dyDescent="0.25">
      <c r="A230" s="7" t="s">
        <v>69</v>
      </c>
    </row>
    <row r="231" spans="1:17" hidden="1" x14ac:dyDescent="0.25">
      <c r="A231" s="7" t="s">
        <v>47</v>
      </c>
    </row>
    <row r="232" spans="1:17" hidden="1" x14ac:dyDescent="0.25">
      <c r="A232" s="7" t="s">
        <v>70</v>
      </c>
    </row>
    <row r="233" spans="1:17" hidden="1" x14ac:dyDescent="0.25">
      <c r="A233" s="7" t="s">
        <v>48</v>
      </c>
    </row>
    <row r="234" spans="1:17" ht="16.899999999999999" customHeight="1" x14ac:dyDescent="0.25">
      <c r="A234" s="7">
        <v>5</v>
      </c>
      <c r="B234" s="16" t="s">
        <v>135</v>
      </c>
      <c r="C234" s="69" t="s">
        <v>136</v>
      </c>
      <c r="D234" s="69"/>
      <c r="E234" s="69"/>
      <c r="F234" s="19"/>
      <c r="G234" s="19"/>
      <c r="H234" s="19"/>
      <c r="I234" s="19"/>
      <c r="J234" s="19"/>
      <c r="K234" s="7"/>
    </row>
    <row r="235" spans="1:17" hidden="1" x14ac:dyDescent="0.25">
      <c r="A235" s="7" t="s">
        <v>44</v>
      </c>
    </row>
    <row r="236" spans="1:17" hidden="1" x14ac:dyDescent="0.25">
      <c r="A236" s="7" t="s">
        <v>44</v>
      </c>
    </row>
    <row r="237" spans="1:17" hidden="1" x14ac:dyDescent="0.25">
      <c r="A237" s="7" t="s">
        <v>59</v>
      </c>
    </row>
    <row r="238" spans="1:17" x14ac:dyDescent="0.25">
      <c r="A238" s="7">
        <v>9</v>
      </c>
      <c r="B238" s="20" t="s">
        <v>137</v>
      </c>
      <c r="C238" s="70" t="s">
        <v>138</v>
      </c>
      <c r="D238" s="71"/>
      <c r="E238" s="71"/>
      <c r="F238" s="22" t="s">
        <v>10</v>
      </c>
      <c r="G238" s="30">
        <v>29.88</v>
      </c>
      <c r="H238" s="31"/>
      <c r="I238" s="25"/>
      <c r="J238" s="26">
        <f>IF(AND(G238= "",H238= ""), 0, ROUND(ROUND(I238, 2) * ROUND(IF(H238="",G238,H238),  2), 2))</f>
        <v>0</v>
      </c>
      <c r="K238" s="7"/>
      <c r="M238" s="27">
        <v>0.2</v>
      </c>
      <c r="Q238" s="7">
        <v>480</v>
      </c>
    </row>
    <row r="239" spans="1:17" hidden="1" x14ac:dyDescent="0.25">
      <c r="A239" s="7" t="s">
        <v>69</v>
      </c>
    </row>
    <row r="240" spans="1:17" hidden="1" x14ac:dyDescent="0.25">
      <c r="A240" s="7" t="s">
        <v>47</v>
      </c>
    </row>
    <row r="241" spans="1:11" hidden="1" x14ac:dyDescent="0.25">
      <c r="A241" s="7" t="s">
        <v>48</v>
      </c>
    </row>
    <row r="242" spans="1:11" ht="48.95" customHeight="1" x14ac:dyDescent="0.25">
      <c r="A242" s="7">
        <v>5</v>
      </c>
      <c r="B242" s="16" t="s">
        <v>139</v>
      </c>
      <c r="C242" s="69" t="s">
        <v>140</v>
      </c>
      <c r="D242" s="69"/>
      <c r="E242" s="69"/>
      <c r="F242" s="19"/>
      <c r="G242" s="19"/>
      <c r="H242" s="19"/>
      <c r="I242" s="19"/>
      <c r="J242" s="19"/>
      <c r="K242" s="7"/>
    </row>
    <row r="243" spans="1:11" hidden="1" x14ac:dyDescent="0.25">
      <c r="A243" s="7" t="s">
        <v>44</v>
      </c>
    </row>
    <row r="244" spans="1:11" hidden="1" x14ac:dyDescent="0.25">
      <c r="A244" s="7" t="s">
        <v>44</v>
      </c>
    </row>
    <row r="245" spans="1:11" hidden="1" x14ac:dyDescent="0.25">
      <c r="A245" s="7" t="s">
        <v>141</v>
      </c>
    </row>
    <row r="246" spans="1:11" hidden="1" x14ac:dyDescent="0.25">
      <c r="A246" s="7" t="s">
        <v>44</v>
      </c>
    </row>
    <row r="247" spans="1:11" hidden="1" x14ac:dyDescent="0.25">
      <c r="A247" s="7" t="s">
        <v>44</v>
      </c>
    </row>
    <row r="248" spans="1:11" hidden="1" x14ac:dyDescent="0.25">
      <c r="A248" s="7" t="s">
        <v>44</v>
      </c>
    </row>
    <row r="249" spans="1:11" hidden="1" x14ac:dyDescent="0.25">
      <c r="A249" s="7" t="s">
        <v>57</v>
      </c>
    </row>
    <row r="250" spans="1:11" hidden="1" x14ac:dyDescent="0.25">
      <c r="A250" s="7" t="s">
        <v>44</v>
      </c>
    </row>
    <row r="251" spans="1:11" hidden="1" x14ac:dyDescent="0.25">
      <c r="A251" s="7" t="s">
        <v>44</v>
      </c>
    </row>
    <row r="252" spans="1:11" ht="16.899999999999999" customHeight="1" x14ac:dyDescent="0.25">
      <c r="A252" s="7">
        <v>6</v>
      </c>
      <c r="B252" s="16" t="s">
        <v>142</v>
      </c>
      <c r="C252" s="86" t="s">
        <v>143</v>
      </c>
      <c r="D252" s="86"/>
      <c r="E252" s="86"/>
      <c r="F252" s="29"/>
      <c r="G252" s="29"/>
      <c r="H252" s="29"/>
      <c r="I252" s="29"/>
      <c r="J252" s="29"/>
      <c r="K252" s="7"/>
    </row>
    <row r="253" spans="1:11" hidden="1" x14ac:dyDescent="0.25">
      <c r="A253" s="7" t="s">
        <v>126</v>
      </c>
    </row>
    <row r="254" spans="1:11" hidden="1" x14ac:dyDescent="0.25">
      <c r="A254" s="7" t="s">
        <v>65</v>
      </c>
    </row>
    <row r="255" spans="1:11" hidden="1" x14ac:dyDescent="0.25">
      <c r="A255" s="7" t="s">
        <v>65</v>
      </c>
    </row>
    <row r="256" spans="1:11" hidden="1" x14ac:dyDescent="0.25">
      <c r="A256" s="7" t="s">
        <v>65</v>
      </c>
    </row>
    <row r="257" spans="1:17" hidden="1" x14ac:dyDescent="0.25">
      <c r="A257" s="7" t="s">
        <v>65</v>
      </c>
    </row>
    <row r="258" spans="1:17" hidden="1" x14ac:dyDescent="0.25">
      <c r="A258" s="7" t="s">
        <v>66</v>
      </c>
    </row>
    <row r="259" spans="1:17" x14ac:dyDescent="0.25">
      <c r="A259" s="7">
        <v>9</v>
      </c>
      <c r="B259" s="20" t="s">
        <v>144</v>
      </c>
      <c r="C259" s="70" t="s">
        <v>145</v>
      </c>
      <c r="D259" s="71"/>
      <c r="E259" s="71"/>
      <c r="F259" s="22" t="s">
        <v>10</v>
      </c>
      <c r="G259" s="30">
        <v>23.4</v>
      </c>
      <c r="H259" s="31"/>
      <c r="I259" s="25"/>
      <c r="J259" s="26">
        <f>IF(AND(G259= "",H259= ""), 0, ROUND(ROUND(I259, 2) * ROUND(IF(H259="",G259,H259),  2), 2))</f>
        <v>0</v>
      </c>
      <c r="K259" s="7"/>
      <c r="M259" s="27">
        <v>0.2</v>
      </c>
      <c r="Q259" s="7">
        <v>480</v>
      </c>
    </row>
    <row r="260" spans="1:17" hidden="1" x14ac:dyDescent="0.25">
      <c r="A260" s="7" t="s">
        <v>69</v>
      </c>
    </row>
    <row r="261" spans="1:17" hidden="1" x14ac:dyDescent="0.25">
      <c r="A261" s="7" t="s">
        <v>47</v>
      </c>
    </row>
    <row r="262" spans="1:17" hidden="1" x14ac:dyDescent="0.25">
      <c r="A262" s="7" t="s">
        <v>70</v>
      </c>
    </row>
    <row r="263" spans="1:17" hidden="1" x14ac:dyDescent="0.25">
      <c r="A263" s="7" t="s">
        <v>48</v>
      </c>
    </row>
    <row r="264" spans="1:17" x14ac:dyDescent="0.25">
      <c r="A264" s="7" t="s">
        <v>49</v>
      </c>
      <c r="B264" s="21"/>
      <c r="C264" s="71"/>
      <c r="D264" s="71"/>
      <c r="E264" s="71"/>
      <c r="F264" s="21"/>
      <c r="G264" s="21"/>
      <c r="H264" s="21"/>
      <c r="I264" s="21"/>
      <c r="J264" s="21"/>
    </row>
    <row r="265" spans="1:17" x14ac:dyDescent="0.25">
      <c r="B265" s="21"/>
      <c r="C265" s="74" t="s">
        <v>118</v>
      </c>
      <c r="D265" s="75"/>
      <c r="E265" s="75"/>
      <c r="F265" s="72"/>
      <c r="G265" s="72"/>
      <c r="H265" s="72"/>
      <c r="I265" s="72"/>
      <c r="J265" s="73"/>
    </row>
    <row r="266" spans="1:17" x14ac:dyDescent="0.25">
      <c r="B266" s="21"/>
      <c r="C266" s="77"/>
      <c r="D266" s="49"/>
      <c r="E266" s="49"/>
      <c r="F266" s="49"/>
      <c r="G266" s="49"/>
      <c r="H266" s="49"/>
      <c r="I266" s="49"/>
      <c r="J266" s="76"/>
    </row>
    <row r="267" spans="1:17" x14ac:dyDescent="0.25">
      <c r="B267" s="21"/>
      <c r="C267" s="80" t="s">
        <v>50</v>
      </c>
      <c r="D267" s="81"/>
      <c r="E267" s="81"/>
      <c r="F267" s="78">
        <f>SUMIF(K164:K264, IF(K163="","",K163), J164:J264)</f>
        <v>0</v>
      </c>
      <c r="G267" s="78"/>
      <c r="H267" s="78"/>
      <c r="I267" s="78"/>
      <c r="J267" s="79"/>
    </row>
    <row r="268" spans="1:17" hidden="1" x14ac:dyDescent="0.25">
      <c r="B268" s="21"/>
      <c r="C268" s="84" t="s">
        <v>51</v>
      </c>
      <c r="D268" s="85"/>
      <c r="E268" s="85"/>
      <c r="F268" s="82">
        <f>ROUND(SUMIF(K164:K264, IF(K163="","",K163), J164:J264) * 0.2, 2)</f>
        <v>0</v>
      </c>
      <c r="G268" s="82"/>
      <c r="H268" s="82"/>
      <c r="I268" s="82"/>
      <c r="J268" s="83"/>
    </row>
    <row r="269" spans="1:17" hidden="1" x14ac:dyDescent="0.25">
      <c r="B269" s="21"/>
      <c r="C269" s="80" t="s">
        <v>52</v>
      </c>
      <c r="D269" s="81"/>
      <c r="E269" s="81"/>
      <c r="F269" s="78">
        <f>SUM(F267:F268)</f>
        <v>0</v>
      </c>
      <c r="G269" s="78"/>
      <c r="H269" s="78"/>
      <c r="I269" s="78"/>
      <c r="J269" s="79"/>
    </row>
    <row r="270" spans="1:17" ht="18" customHeight="1" x14ac:dyDescent="0.25">
      <c r="A270" s="7">
        <v>4</v>
      </c>
      <c r="B270" s="16" t="s">
        <v>146</v>
      </c>
      <c r="C270" s="68" t="s">
        <v>147</v>
      </c>
      <c r="D270" s="68"/>
      <c r="E270" s="68"/>
      <c r="F270" s="18"/>
      <c r="G270" s="18"/>
      <c r="H270" s="18"/>
      <c r="I270" s="18"/>
      <c r="J270" s="18"/>
      <c r="K270" s="7"/>
    </row>
    <row r="271" spans="1:17" ht="16.899999999999999" customHeight="1" x14ac:dyDescent="0.25">
      <c r="A271" s="7">
        <v>5</v>
      </c>
      <c r="B271" s="16" t="s">
        <v>148</v>
      </c>
      <c r="C271" s="69" t="s">
        <v>149</v>
      </c>
      <c r="D271" s="69"/>
      <c r="E271" s="69"/>
      <c r="F271" s="19"/>
      <c r="G271" s="19"/>
      <c r="H271" s="19"/>
      <c r="I271" s="19"/>
      <c r="J271" s="19"/>
      <c r="K271" s="7"/>
    </row>
    <row r="272" spans="1:17" hidden="1" x14ac:dyDescent="0.25">
      <c r="A272" s="7" t="s">
        <v>44</v>
      </c>
    </row>
    <row r="273" spans="1:17" hidden="1" x14ac:dyDescent="0.25">
      <c r="A273" s="7" t="s">
        <v>44</v>
      </c>
    </row>
    <row r="274" spans="1:17" hidden="1" x14ac:dyDescent="0.25">
      <c r="A274" s="7" t="s">
        <v>44</v>
      </c>
    </row>
    <row r="275" spans="1:17" hidden="1" x14ac:dyDescent="0.25">
      <c r="A275" s="7" t="s">
        <v>59</v>
      </c>
    </row>
    <row r="276" spans="1:17" x14ac:dyDescent="0.25">
      <c r="A276" s="7">
        <v>9</v>
      </c>
      <c r="B276" s="20" t="s">
        <v>150</v>
      </c>
      <c r="C276" s="70" t="s">
        <v>149</v>
      </c>
      <c r="D276" s="71"/>
      <c r="E276" s="71"/>
      <c r="F276" s="22" t="s">
        <v>10</v>
      </c>
      <c r="G276" s="30">
        <v>35</v>
      </c>
      <c r="H276" s="31"/>
      <c r="I276" s="25"/>
      <c r="J276" s="26">
        <f>IF(AND(G276= "",H276= ""), 0, ROUND(ROUND(I276, 2) * ROUND(IF(H276="",G276,H276),  2), 2))</f>
        <v>0</v>
      </c>
      <c r="K276" s="7"/>
      <c r="M276" s="27">
        <v>0.2</v>
      </c>
      <c r="Q276" s="7">
        <v>480</v>
      </c>
    </row>
    <row r="277" spans="1:17" hidden="1" x14ac:dyDescent="0.25">
      <c r="A277" s="7" t="s">
        <v>47</v>
      </c>
    </row>
    <row r="278" spans="1:17" hidden="1" x14ac:dyDescent="0.25">
      <c r="A278" s="7" t="s">
        <v>48</v>
      </c>
    </row>
    <row r="279" spans="1:17" ht="16.899999999999999" customHeight="1" x14ac:dyDescent="0.25">
      <c r="A279" s="7">
        <v>5</v>
      </c>
      <c r="B279" s="16" t="s">
        <v>151</v>
      </c>
      <c r="C279" s="69" t="s">
        <v>152</v>
      </c>
      <c r="D279" s="69"/>
      <c r="E279" s="69"/>
      <c r="F279" s="19"/>
      <c r="G279" s="19"/>
      <c r="H279" s="19"/>
      <c r="I279" s="19"/>
      <c r="J279" s="19"/>
      <c r="K279" s="7"/>
    </row>
    <row r="280" spans="1:17" ht="33.75" customHeight="1" x14ac:dyDescent="0.25">
      <c r="A280" s="7">
        <v>6</v>
      </c>
      <c r="B280" s="16" t="s">
        <v>153</v>
      </c>
      <c r="C280" s="86" t="s">
        <v>154</v>
      </c>
      <c r="D280" s="86"/>
      <c r="E280" s="86"/>
      <c r="F280" s="29"/>
      <c r="G280" s="29"/>
      <c r="H280" s="29"/>
      <c r="I280" s="29"/>
      <c r="J280" s="29"/>
      <c r="K280" s="7"/>
    </row>
    <row r="281" spans="1:17" hidden="1" x14ac:dyDescent="0.25">
      <c r="A281" s="7" t="s">
        <v>65</v>
      </c>
    </row>
    <row r="282" spans="1:17" hidden="1" x14ac:dyDescent="0.25">
      <c r="A282" s="7" t="s">
        <v>126</v>
      </c>
    </row>
    <row r="283" spans="1:17" hidden="1" x14ac:dyDescent="0.25">
      <c r="A283" s="7" t="s">
        <v>65</v>
      </c>
    </row>
    <row r="284" spans="1:17" hidden="1" x14ac:dyDescent="0.25">
      <c r="A284" s="7" t="s">
        <v>65</v>
      </c>
    </row>
    <row r="285" spans="1:17" hidden="1" x14ac:dyDescent="0.25">
      <c r="A285" s="7" t="s">
        <v>65</v>
      </c>
    </row>
    <row r="286" spans="1:17" hidden="1" x14ac:dyDescent="0.25">
      <c r="A286" s="7" t="s">
        <v>65</v>
      </c>
    </row>
    <row r="287" spans="1:17" hidden="1" x14ac:dyDescent="0.25">
      <c r="A287" s="7" t="s">
        <v>65</v>
      </c>
    </row>
    <row r="288" spans="1:17" hidden="1" x14ac:dyDescent="0.25">
      <c r="A288" s="7" t="s">
        <v>65</v>
      </c>
    </row>
    <row r="289" spans="1:17" hidden="1" x14ac:dyDescent="0.25">
      <c r="A289" s="7" t="s">
        <v>65</v>
      </c>
    </row>
    <row r="290" spans="1:17" hidden="1" x14ac:dyDescent="0.25">
      <c r="A290" s="7" t="s">
        <v>65</v>
      </c>
    </row>
    <row r="291" spans="1:17" hidden="1" x14ac:dyDescent="0.25">
      <c r="A291" s="7" t="s">
        <v>65</v>
      </c>
    </row>
    <row r="292" spans="1:17" hidden="1" x14ac:dyDescent="0.25">
      <c r="A292" s="7" t="s">
        <v>65</v>
      </c>
    </row>
    <row r="293" spans="1:17" hidden="1" x14ac:dyDescent="0.25">
      <c r="A293" s="7" t="s">
        <v>65</v>
      </c>
    </row>
    <row r="294" spans="1:17" hidden="1" x14ac:dyDescent="0.25">
      <c r="A294" s="7" t="s">
        <v>65</v>
      </c>
    </row>
    <row r="295" spans="1:17" hidden="1" x14ac:dyDescent="0.25">
      <c r="A295" s="7" t="s">
        <v>65</v>
      </c>
    </row>
    <row r="296" spans="1:17" hidden="1" x14ac:dyDescent="0.25">
      <c r="A296" s="7" t="s">
        <v>66</v>
      </c>
    </row>
    <row r="297" spans="1:17" ht="27.2" customHeight="1" x14ac:dyDescent="0.25">
      <c r="A297" s="7">
        <v>9</v>
      </c>
      <c r="B297" s="20" t="s">
        <v>155</v>
      </c>
      <c r="C297" s="70" t="s">
        <v>154</v>
      </c>
      <c r="D297" s="71"/>
      <c r="E297" s="71"/>
      <c r="F297" s="22" t="s">
        <v>10</v>
      </c>
      <c r="G297" s="30">
        <v>49</v>
      </c>
      <c r="H297" s="31"/>
      <c r="I297" s="25"/>
      <c r="J297" s="26">
        <f>IF(AND(G297= "",H297= ""), 0, ROUND(ROUND(I297, 2) * ROUND(IF(H297="",G297,H297),  2), 2))</f>
        <v>0</v>
      </c>
      <c r="K297" s="7"/>
      <c r="M297" s="27">
        <v>0.2</v>
      </c>
      <c r="Q297" s="7">
        <v>480</v>
      </c>
    </row>
    <row r="298" spans="1:17" hidden="1" x14ac:dyDescent="0.25">
      <c r="A298" s="7" t="s">
        <v>47</v>
      </c>
    </row>
    <row r="299" spans="1:17" hidden="1" x14ac:dyDescent="0.25">
      <c r="A299" s="7" t="s">
        <v>70</v>
      </c>
    </row>
    <row r="300" spans="1:17" hidden="1" x14ac:dyDescent="0.25">
      <c r="A300" s="7" t="s">
        <v>48</v>
      </c>
    </row>
    <row r="301" spans="1:17" x14ac:dyDescent="0.25">
      <c r="A301" s="7" t="s">
        <v>49</v>
      </c>
      <c r="B301" s="21"/>
      <c r="C301" s="71"/>
      <c r="D301" s="71"/>
      <c r="E301" s="71"/>
      <c r="F301" s="21"/>
      <c r="G301" s="21"/>
      <c r="H301" s="21"/>
      <c r="I301" s="21"/>
      <c r="J301" s="21"/>
    </row>
    <row r="302" spans="1:17" ht="16.899999999999999" customHeight="1" x14ac:dyDescent="0.25">
      <c r="B302" s="21"/>
      <c r="C302" s="74" t="s">
        <v>147</v>
      </c>
      <c r="D302" s="75"/>
      <c r="E302" s="75"/>
      <c r="F302" s="72"/>
      <c r="G302" s="72"/>
      <c r="H302" s="72"/>
      <c r="I302" s="72"/>
      <c r="J302" s="73"/>
    </row>
    <row r="303" spans="1:17" x14ac:dyDescent="0.25">
      <c r="B303" s="21"/>
      <c r="C303" s="77"/>
      <c r="D303" s="49"/>
      <c r="E303" s="49"/>
      <c r="F303" s="49"/>
      <c r="G303" s="49"/>
      <c r="H303" s="49"/>
      <c r="I303" s="49"/>
      <c r="J303" s="76"/>
    </row>
    <row r="304" spans="1:17" x14ac:dyDescent="0.25">
      <c r="B304" s="21"/>
      <c r="C304" s="80" t="s">
        <v>50</v>
      </c>
      <c r="D304" s="81"/>
      <c r="E304" s="81"/>
      <c r="F304" s="78">
        <f>SUMIF(K271:K301, IF(K270="","",K270), J271:J301)</f>
        <v>0</v>
      </c>
      <c r="G304" s="78"/>
      <c r="H304" s="78"/>
      <c r="I304" s="78"/>
      <c r="J304" s="79"/>
    </row>
    <row r="305" spans="1:17" hidden="1" x14ac:dyDescent="0.25">
      <c r="B305" s="21"/>
      <c r="C305" s="84" t="s">
        <v>51</v>
      </c>
      <c r="D305" s="85"/>
      <c r="E305" s="85"/>
      <c r="F305" s="82">
        <f>ROUND(SUMIF(K271:K301, IF(K270="","",K270), J271:J301) * 0.2, 2)</f>
        <v>0</v>
      </c>
      <c r="G305" s="82"/>
      <c r="H305" s="82"/>
      <c r="I305" s="82"/>
      <c r="J305" s="83"/>
    </row>
    <row r="306" spans="1:17" hidden="1" x14ac:dyDescent="0.25">
      <c r="B306" s="21"/>
      <c r="C306" s="80" t="s">
        <v>52</v>
      </c>
      <c r="D306" s="81"/>
      <c r="E306" s="81"/>
      <c r="F306" s="78">
        <f>SUM(F304:F305)</f>
        <v>0</v>
      </c>
      <c r="G306" s="78"/>
      <c r="H306" s="78"/>
      <c r="I306" s="78"/>
      <c r="J306" s="79"/>
    </row>
    <row r="307" spans="1:17" x14ac:dyDescent="0.25">
      <c r="A307" s="7">
        <v>4</v>
      </c>
      <c r="B307" s="16" t="s">
        <v>156</v>
      </c>
      <c r="C307" s="68" t="s">
        <v>157</v>
      </c>
      <c r="D307" s="68"/>
      <c r="E307" s="68"/>
      <c r="F307" s="18"/>
      <c r="G307" s="18"/>
      <c r="H307" s="18"/>
      <c r="I307" s="18"/>
      <c r="J307" s="18"/>
      <c r="K307" s="7"/>
    </row>
    <row r="308" spans="1:17" ht="16.899999999999999" customHeight="1" x14ac:dyDescent="0.25">
      <c r="A308" s="7">
        <v>5</v>
      </c>
      <c r="B308" s="16" t="s">
        <v>158</v>
      </c>
      <c r="C308" s="69" t="s">
        <v>159</v>
      </c>
      <c r="D308" s="69"/>
      <c r="E308" s="69"/>
      <c r="F308" s="19"/>
      <c r="G308" s="19"/>
      <c r="H308" s="19"/>
      <c r="I308" s="19"/>
      <c r="J308" s="19"/>
      <c r="K308" s="7"/>
    </row>
    <row r="309" spans="1:17" hidden="1" x14ac:dyDescent="0.25">
      <c r="A309" s="7" t="s">
        <v>44</v>
      </c>
    </row>
    <row r="310" spans="1:17" hidden="1" x14ac:dyDescent="0.25">
      <c r="A310" s="7" t="s">
        <v>59</v>
      </c>
    </row>
    <row r="311" spans="1:17" x14ac:dyDescent="0.25">
      <c r="A311" s="7">
        <v>9</v>
      </c>
      <c r="B311" s="20" t="s">
        <v>160</v>
      </c>
      <c r="C311" s="70" t="s">
        <v>161</v>
      </c>
      <c r="D311" s="71"/>
      <c r="E311" s="71"/>
      <c r="F311" s="22" t="s">
        <v>162</v>
      </c>
      <c r="G311" s="23">
        <v>8</v>
      </c>
      <c r="H311" s="24"/>
      <c r="I311" s="25"/>
      <c r="J311" s="26">
        <f>IF(AND(G311= "",H311= ""), 0, ROUND(ROUND(I311, 2) * ROUND(IF(H311="",G311,H311),  0), 2))</f>
        <v>0</v>
      </c>
      <c r="K311" s="7"/>
      <c r="M311" s="27">
        <v>0.2</v>
      </c>
      <c r="Q311" s="7">
        <v>480</v>
      </c>
    </row>
    <row r="312" spans="1:17" hidden="1" x14ac:dyDescent="0.25">
      <c r="A312" s="7" t="s">
        <v>47</v>
      </c>
    </row>
    <row r="313" spans="1:17" hidden="1" x14ac:dyDescent="0.25">
      <c r="A313" s="7" t="s">
        <v>48</v>
      </c>
    </row>
    <row r="314" spans="1:17" ht="16.899999999999999" customHeight="1" x14ac:dyDescent="0.25">
      <c r="A314" s="7">
        <v>5</v>
      </c>
      <c r="B314" s="16" t="s">
        <v>163</v>
      </c>
      <c r="C314" s="69" t="s">
        <v>164</v>
      </c>
      <c r="D314" s="69"/>
      <c r="E314" s="69"/>
      <c r="F314" s="19"/>
      <c r="G314" s="19"/>
      <c r="H314" s="19"/>
      <c r="I314" s="19"/>
      <c r="J314" s="19"/>
      <c r="K314" s="7"/>
    </row>
    <row r="315" spans="1:17" hidden="1" x14ac:dyDescent="0.25">
      <c r="A315" s="7" t="s">
        <v>44</v>
      </c>
    </row>
    <row r="316" spans="1:17" hidden="1" x14ac:dyDescent="0.25">
      <c r="A316" s="7" t="s">
        <v>44</v>
      </c>
    </row>
    <row r="317" spans="1:17" hidden="1" x14ac:dyDescent="0.25">
      <c r="A317" s="7" t="s">
        <v>44</v>
      </c>
    </row>
    <row r="318" spans="1:17" hidden="1" x14ac:dyDescent="0.25">
      <c r="A318" s="7" t="s">
        <v>44</v>
      </c>
    </row>
    <row r="319" spans="1:17" hidden="1" x14ac:dyDescent="0.25">
      <c r="A319" s="7" t="s">
        <v>44</v>
      </c>
    </row>
    <row r="320" spans="1:17" hidden="1" x14ac:dyDescent="0.25">
      <c r="A320" s="7" t="s">
        <v>44</v>
      </c>
    </row>
    <row r="321" spans="1:1" hidden="1" x14ac:dyDescent="0.25">
      <c r="A321" s="7" t="s">
        <v>44</v>
      </c>
    </row>
    <row r="322" spans="1:1" hidden="1" x14ac:dyDescent="0.25">
      <c r="A322" s="7" t="s">
        <v>44</v>
      </c>
    </row>
    <row r="323" spans="1:1" hidden="1" x14ac:dyDescent="0.25">
      <c r="A323" s="7" t="s">
        <v>44</v>
      </c>
    </row>
    <row r="324" spans="1:1" hidden="1" x14ac:dyDescent="0.25">
      <c r="A324" s="7" t="s">
        <v>44</v>
      </c>
    </row>
    <row r="325" spans="1:1" hidden="1" x14ac:dyDescent="0.25">
      <c r="A325" s="7" t="s">
        <v>44</v>
      </c>
    </row>
    <row r="326" spans="1:1" hidden="1" x14ac:dyDescent="0.25">
      <c r="A326" s="7" t="s">
        <v>44</v>
      </c>
    </row>
    <row r="327" spans="1:1" hidden="1" x14ac:dyDescent="0.25">
      <c r="A327" s="7" t="s">
        <v>44</v>
      </c>
    </row>
    <row r="328" spans="1:1" hidden="1" x14ac:dyDescent="0.25">
      <c r="A328" s="7" t="s">
        <v>44</v>
      </c>
    </row>
    <row r="329" spans="1:1" hidden="1" x14ac:dyDescent="0.25">
      <c r="A329" s="7" t="s">
        <v>44</v>
      </c>
    </row>
    <row r="330" spans="1:1" hidden="1" x14ac:dyDescent="0.25">
      <c r="A330" s="7" t="s">
        <v>44</v>
      </c>
    </row>
    <row r="331" spans="1:1" hidden="1" x14ac:dyDescent="0.25">
      <c r="A331" s="7" t="s">
        <v>44</v>
      </c>
    </row>
    <row r="332" spans="1:1" hidden="1" x14ac:dyDescent="0.25">
      <c r="A332" s="7" t="s">
        <v>44</v>
      </c>
    </row>
    <row r="333" spans="1:1" hidden="1" x14ac:dyDescent="0.25">
      <c r="A333" s="7" t="s">
        <v>44</v>
      </c>
    </row>
    <row r="334" spans="1:1" hidden="1" x14ac:dyDescent="0.25">
      <c r="A334" s="7" t="s">
        <v>44</v>
      </c>
    </row>
    <row r="335" spans="1:1" hidden="1" x14ac:dyDescent="0.25">
      <c r="A335" s="7" t="s">
        <v>44</v>
      </c>
    </row>
    <row r="336" spans="1:1" hidden="1" x14ac:dyDescent="0.25">
      <c r="A336" s="7" t="s">
        <v>44</v>
      </c>
    </row>
    <row r="337" spans="1:17" ht="33.75" customHeight="1" x14ac:dyDescent="0.25">
      <c r="A337" s="7">
        <v>6</v>
      </c>
      <c r="B337" s="16" t="s">
        <v>165</v>
      </c>
      <c r="C337" s="86" t="s">
        <v>166</v>
      </c>
      <c r="D337" s="86"/>
      <c r="E337" s="86"/>
      <c r="F337" s="29"/>
      <c r="G337" s="29"/>
      <c r="H337" s="29"/>
      <c r="I337" s="29"/>
      <c r="J337" s="29"/>
      <c r="K337" s="7"/>
    </row>
    <row r="338" spans="1:17" hidden="1" x14ac:dyDescent="0.25">
      <c r="A338" s="7" t="s">
        <v>65</v>
      </c>
    </row>
    <row r="339" spans="1:17" hidden="1" x14ac:dyDescent="0.25">
      <c r="A339" s="7" t="s">
        <v>65</v>
      </c>
    </row>
    <row r="340" spans="1:17" hidden="1" x14ac:dyDescent="0.25">
      <c r="A340" s="7" t="s">
        <v>65</v>
      </c>
    </row>
    <row r="341" spans="1:17" hidden="1" x14ac:dyDescent="0.25">
      <c r="A341" s="7" t="s">
        <v>65</v>
      </c>
    </row>
    <row r="342" spans="1:17" hidden="1" x14ac:dyDescent="0.25">
      <c r="A342" s="7" t="s">
        <v>65</v>
      </c>
    </row>
    <row r="343" spans="1:17" hidden="1" x14ac:dyDescent="0.25">
      <c r="A343" s="7" t="s">
        <v>65</v>
      </c>
    </row>
    <row r="344" spans="1:17" hidden="1" x14ac:dyDescent="0.25">
      <c r="A344" s="7" t="s">
        <v>66</v>
      </c>
    </row>
    <row r="345" spans="1:17" ht="27.2" customHeight="1" x14ac:dyDescent="0.25">
      <c r="A345" s="7">
        <v>9</v>
      </c>
      <c r="B345" s="20" t="s">
        <v>167</v>
      </c>
      <c r="C345" s="70" t="s">
        <v>168</v>
      </c>
      <c r="D345" s="71"/>
      <c r="E345" s="71"/>
      <c r="F345" s="22" t="s">
        <v>11</v>
      </c>
      <c r="G345" s="23">
        <v>2</v>
      </c>
      <c r="H345" s="24"/>
      <c r="I345" s="25"/>
      <c r="J345" s="26">
        <f>IF(AND(G345= "",H345= ""), 0, ROUND(ROUND(I345, 2) * ROUND(IF(H345="",G345,H345),  0), 2))</f>
        <v>0</v>
      </c>
      <c r="K345" s="7"/>
      <c r="M345" s="27">
        <v>0.2</v>
      </c>
      <c r="Q345" s="7">
        <v>480</v>
      </c>
    </row>
    <row r="346" spans="1:17" hidden="1" x14ac:dyDescent="0.25">
      <c r="A346" s="7" t="s">
        <v>47</v>
      </c>
    </row>
    <row r="347" spans="1:17" hidden="1" x14ac:dyDescent="0.25">
      <c r="A347" s="7" t="s">
        <v>70</v>
      </c>
    </row>
    <row r="348" spans="1:17" ht="33.75" customHeight="1" x14ac:dyDescent="0.25">
      <c r="A348" s="7">
        <v>6</v>
      </c>
      <c r="B348" s="16" t="s">
        <v>169</v>
      </c>
      <c r="C348" s="86" t="s">
        <v>170</v>
      </c>
      <c r="D348" s="86"/>
      <c r="E348" s="86"/>
      <c r="F348" s="29"/>
      <c r="G348" s="29"/>
      <c r="H348" s="29"/>
      <c r="I348" s="29"/>
      <c r="J348" s="29"/>
      <c r="K348" s="7"/>
    </row>
    <row r="349" spans="1:17" hidden="1" x14ac:dyDescent="0.25">
      <c r="A349" s="7" t="s">
        <v>65</v>
      </c>
    </row>
    <row r="350" spans="1:17" hidden="1" x14ac:dyDescent="0.25">
      <c r="A350" s="7" t="s">
        <v>65</v>
      </c>
    </row>
    <row r="351" spans="1:17" hidden="1" x14ac:dyDescent="0.25">
      <c r="A351" s="7" t="s">
        <v>65</v>
      </c>
    </row>
    <row r="352" spans="1:17" hidden="1" x14ac:dyDescent="0.25">
      <c r="A352" s="7" t="s">
        <v>65</v>
      </c>
    </row>
    <row r="353" spans="1:17" hidden="1" x14ac:dyDescent="0.25">
      <c r="A353" s="7" t="s">
        <v>65</v>
      </c>
    </row>
    <row r="354" spans="1:17" hidden="1" x14ac:dyDescent="0.25">
      <c r="A354" s="7" t="s">
        <v>65</v>
      </c>
    </row>
    <row r="355" spans="1:17" hidden="1" x14ac:dyDescent="0.25">
      <c r="A355" s="7" t="s">
        <v>65</v>
      </c>
    </row>
    <row r="356" spans="1:17" hidden="1" x14ac:dyDescent="0.25">
      <c r="A356" s="7" t="s">
        <v>66</v>
      </c>
    </row>
    <row r="357" spans="1:17" ht="27.2" customHeight="1" x14ac:dyDescent="0.25">
      <c r="A357" s="7">
        <v>9</v>
      </c>
      <c r="B357" s="20" t="s">
        <v>171</v>
      </c>
      <c r="C357" s="70" t="s">
        <v>170</v>
      </c>
      <c r="D357" s="71"/>
      <c r="E357" s="71"/>
      <c r="F357" s="22" t="s">
        <v>11</v>
      </c>
      <c r="G357" s="23">
        <v>1</v>
      </c>
      <c r="H357" s="24"/>
      <c r="I357" s="25"/>
      <c r="J357" s="26">
        <f>IF(AND(G357= "",H357= ""), 0, ROUND(ROUND(I357, 2) * ROUND(IF(H357="",G357,H357),  0), 2))</f>
        <v>0</v>
      </c>
      <c r="K357" s="7"/>
      <c r="M357" s="27">
        <v>0.2</v>
      </c>
      <c r="Q357" s="7">
        <v>480</v>
      </c>
    </row>
    <row r="358" spans="1:17" hidden="1" x14ac:dyDescent="0.25">
      <c r="A358" s="7" t="s">
        <v>47</v>
      </c>
    </row>
    <row r="359" spans="1:17" hidden="1" x14ac:dyDescent="0.25">
      <c r="A359" s="7" t="s">
        <v>70</v>
      </c>
    </row>
    <row r="360" spans="1:17" hidden="1" x14ac:dyDescent="0.25">
      <c r="A360" s="7" t="s">
        <v>48</v>
      </c>
    </row>
    <row r="361" spans="1:17" ht="16.899999999999999" customHeight="1" x14ac:dyDescent="0.25">
      <c r="A361" s="7">
        <v>5</v>
      </c>
      <c r="B361" s="16" t="s">
        <v>172</v>
      </c>
      <c r="C361" s="69" t="s">
        <v>173</v>
      </c>
      <c r="D361" s="69"/>
      <c r="E361" s="69"/>
      <c r="F361" s="19"/>
      <c r="G361" s="19"/>
      <c r="H361" s="19"/>
      <c r="I361" s="19"/>
      <c r="J361" s="19"/>
      <c r="K361" s="7"/>
    </row>
    <row r="362" spans="1:17" hidden="1" x14ac:dyDescent="0.25">
      <c r="A362" s="7" t="s">
        <v>44</v>
      </c>
    </row>
    <row r="363" spans="1:17" hidden="1" x14ac:dyDescent="0.25">
      <c r="A363" s="7" t="s">
        <v>141</v>
      </c>
    </row>
    <row r="364" spans="1:17" hidden="1" x14ac:dyDescent="0.25">
      <c r="A364" s="7" t="s">
        <v>44</v>
      </c>
    </row>
    <row r="365" spans="1:17" hidden="1" x14ac:dyDescent="0.25">
      <c r="A365" s="7" t="s">
        <v>44</v>
      </c>
    </row>
    <row r="366" spans="1:17" hidden="1" x14ac:dyDescent="0.25">
      <c r="A366" s="7" t="s">
        <v>44</v>
      </c>
    </row>
    <row r="367" spans="1:17" hidden="1" x14ac:dyDescent="0.25">
      <c r="A367" s="7" t="s">
        <v>44</v>
      </c>
    </row>
    <row r="368" spans="1:17" hidden="1" x14ac:dyDescent="0.25">
      <c r="A368" s="7" t="s">
        <v>44</v>
      </c>
    </row>
    <row r="369" spans="1:1" hidden="1" x14ac:dyDescent="0.25">
      <c r="A369" s="7" t="s">
        <v>44</v>
      </c>
    </row>
    <row r="370" spans="1:1" hidden="1" x14ac:dyDescent="0.25">
      <c r="A370" s="7" t="s">
        <v>44</v>
      </c>
    </row>
    <row r="371" spans="1:1" hidden="1" x14ac:dyDescent="0.25">
      <c r="A371" s="7" t="s">
        <v>44</v>
      </c>
    </row>
    <row r="372" spans="1:1" hidden="1" x14ac:dyDescent="0.25">
      <c r="A372" s="7" t="s">
        <v>44</v>
      </c>
    </row>
    <row r="373" spans="1:1" hidden="1" x14ac:dyDescent="0.25">
      <c r="A373" s="7" t="s">
        <v>44</v>
      </c>
    </row>
    <row r="374" spans="1:1" hidden="1" x14ac:dyDescent="0.25">
      <c r="A374" s="7" t="s">
        <v>44</v>
      </c>
    </row>
    <row r="375" spans="1:1" hidden="1" x14ac:dyDescent="0.25">
      <c r="A375" s="7" t="s">
        <v>44</v>
      </c>
    </row>
    <row r="376" spans="1:1" hidden="1" x14ac:dyDescent="0.25">
      <c r="A376" s="7" t="s">
        <v>44</v>
      </c>
    </row>
    <row r="377" spans="1:1" hidden="1" x14ac:dyDescent="0.25">
      <c r="A377" s="7" t="s">
        <v>44</v>
      </c>
    </row>
    <row r="378" spans="1:1" hidden="1" x14ac:dyDescent="0.25">
      <c r="A378" s="7" t="s">
        <v>44</v>
      </c>
    </row>
    <row r="379" spans="1:1" hidden="1" x14ac:dyDescent="0.25">
      <c r="A379" s="7" t="s">
        <v>44</v>
      </c>
    </row>
    <row r="380" spans="1:1" hidden="1" x14ac:dyDescent="0.25">
      <c r="A380" s="7" t="s">
        <v>44</v>
      </c>
    </row>
    <row r="381" spans="1:1" hidden="1" x14ac:dyDescent="0.25">
      <c r="A381" s="7" t="s">
        <v>44</v>
      </c>
    </row>
    <row r="382" spans="1:1" hidden="1" x14ac:dyDescent="0.25">
      <c r="A382" s="7" t="s">
        <v>44</v>
      </c>
    </row>
    <row r="383" spans="1:1" hidden="1" x14ac:dyDescent="0.25">
      <c r="A383" s="7" t="s">
        <v>44</v>
      </c>
    </row>
    <row r="384" spans="1:1" hidden="1" x14ac:dyDescent="0.25">
      <c r="A384" s="7" t="s">
        <v>44</v>
      </c>
    </row>
    <row r="385" spans="1:17" x14ac:dyDescent="0.25">
      <c r="A385" s="7">
        <v>6</v>
      </c>
      <c r="B385" s="16" t="s">
        <v>174</v>
      </c>
      <c r="C385" s="86" t="s">
        <v>175</v>
      </c>
      <c r="D385" s="86"/>
      <c r="E385" s="86"/>
      <c r="F385" s="29"/>
      <c r="G385" s="29"/>
      <c r="H385" s="29"/>
      <c r="I385" s="29"/>
      <c r="J385" s="29"/>
      <c r="K385" s="7"/>
    </row>
    <row r="386" spans="1:17" hidden="1" x14ac:dyDescent="0.25">
      <c r="A386" s="7" t="s">
        <v>65</v>
      </c>
    </row>
    <row r="387" spans="1:17" hidden="1" x14ac:dyDescent="0.25">
      <c r="A387" s="7" t="s">
        <v>65</v>
      </c>
    </row>
    <row r="388" spans="1:17" hidden="1" x14ac:dyDescent="0.25">
      <c r="A388" s="7" t="s">
        <v>65</v>
      </c>
    </row>
    <row r="389" spans="1:17" hidden="1" x14ac:dyDescent="0.25">
      <c r="A389" s="7" t="s">
        <v>66</v>
      </c>
    </row>
    <row r="390" spans="1:17" ht="27.2" customHeight="1" x14ac:dyDescent="0.25">
      <c r="A390" s="7">
        <v>9</v>
      </c>
      <c r="B390" s="20" t="s">
        <v>176</v>
      </c>
      <c r="C390" s="70" t="s">
        <v>177</v>
      </c>
      <c r="D390" s="71"/>
      <c r="E390" s="71"/>
      <c r="F390" s="22" t="s">
        <v>11</v>
      </c>
      <c r="G390" s="23">
        <v>1</v>
      </c>
      <c r="H390" s="24"/>
      <c r="I390" s="25"/>
      <c r="J390" s="26">
        <f>IF(AND(G390= "",H390= ""), 0, ROUND(ROUND(I390, 2) * ROUND(IF(H390="",G390,H390),  0), 2))</f>
        <v>0</v>
      </c>
      <c r="K390" s="7"/>
      <c r="M390" s="27">
        <v>0.2</v>
      </c>
      <c r="Q390" s="7">
        <v>480</v>
      </c>
    </row>
    <row r="391" spans="1:17" hidden="1" x14ac:dyDescent="0.25">
      <c r="A391" s="7" t="s">
        <v>47</v>
      </c>
    </row>
    <row r="392" spans="1:17" hidden="1" x14ac:dyDescent="0.25">
      <c r="A392" s="7" t="s">
        <v>70</v>
      </c>
    </row>
    <row r="393" spans="1:17" hidden="1" x14ac:dyDescent="0.25">
      <c r="A393" s="7" t="s">
        <v>48</v>
      </c>
    </row>
    <row r="394" spans="1:17" ht="33.75" customHeight="1" x14ac:dyDescent="0.25">
      <c r="A394" s="7">
        <v>5</v>
      </c>
      <c r="B394" s="16" t="s">
        <v>178</v>
      </c>
      <c r="C394" s="69" t="s">
        <v>179</v>
      </c>
      <c r="D394" s="69"/>
      <c r="E394" s="69"/>
      <c r="F394" s="19"/>
      <c r="G394" s="19"/>
      <c r="H394" s="19"/>
      <c r="I394" s="19"/>
      <c r="J394" s="19"/>
      <c r="K394" s="7"/>
    </row>
    <row r="395" spans="1:17" ht="16.899999999999999" customHeight="1" x14ac:dyDescent="0.25">
      <c r="A395" s="7">
        <v>6</v>
      </c>
      <c r="B395" s="16" t="s">
        <v>180</v>
      </c>
      <c r="C395" s="86" t="s">
        <v>181</v>
      </c>
      <c r="D395" s="86"/>
      <c r="E395" s="86"/>
      <c r="F395" s="29"/>
      <c r="G395" s="29"/>
      <c r="H395" s="29"/>
      <c r="I395" s="29"/>
      <c r="J395" s="29"/>
      <c r="K395" s="7"/>
    </row>
    <row r="396" spans="1:17" hidden="1" x14ac:dyDescent="0.25">
      <c r="A396" s="7" t="s">
        <v>65</v>
      </c>
    </row>
    <row r="397" spans="1:17" hidden="1" x14ac:dyDescent="0.25">
      <c r="A397" s="7" t="s">
        <v>66</v>
      </c>
    </row>
    <row r="398" spans="1:17" x14ac:dyDescent="0.25">
      <c r="A398" s="7">
        <v>9</v>
      </c>
      <c r="B398" s="20" t="s">
        <v>182</v>
      </c>
      <c r="C398" s="70" t="s">
        <v>181</v>
      </c>
      <c r="D398" s="71"/>
      <c r="E398" s="71"/>
      <c r="F398" s="22" t="s">
        <v>11</v>
      </c>
      <c r="G398" s="23">
        <v>4</v>
      </c>
      <c r="H398" s="24"/>
      <c r="I398" s="25"/>
      <c r="J398" s="26">
        <f>IF(AND(G398= "",H398= ""), 0, ROUND(ROUND(I398, 2) * ROUND(IF(H398="",G398,H398),  0), 2))</f>
        <v>0</v>
      </c>
      <c r="K398" s="7"/>
      <c r="M398" s="27">
        <v>0.2</v>
      </c>
      <c r="Q398" s="7">
        <v>480</v>
      </c>
    </row>
    <row r="399" spans="1:17" hidden="1" x14ac:dyDescent="0.25">
      <c r="A399" s="7" t="s">
        <v>47</v>
      </c>
    </row>
    <row r="400" spans="1:17" hidden="1" x14ac:dyDescent="0.25">
      <c r="A400" s="7" t="s">
        <v>70</v>
      </c>
    </row>
    <row r="401" spans="1:17" hidden="1" x14ac:dyDescent="0.25">
      <c r="A401" s="7" t="s">
        <v>48</v>
      </c>
    </row>
    <row r="402" spans="1:17" ht="33.75" customHeight="1" x14ac:dyDescent="0.25">
      <c r="A402" s="7">
        <v>5</v>
      </c>
      <c r="B402" s="16" t="s">
        <v>183</v>
      </c>
      <c r="C402" s="69" t="s">
        <v>184</v>
      </c>
      <c r="D402" s="69"/>
      <c r="E402" s="69"/>
      <c r="F402" s="19"/>
      <c r="G402" s="19"/>
      <c r="H402" s="19"/>
      <c r="I402" s="19"/>
      <c r="J402" s="19"/>
      <c r="K402" s="7"/>
    </row>
    <row r="403" spans="1:17" x14ac:dyDescent="0.25">
      <c r="A403" s="7">
        <v>6</v>
      </c>
      <c r="B403" s="16" t="s">
        <v>185</v>
      </c>
      <c r="C403" s="86" t="s">
        <v>186</v>
      </c>
      <c r="D403" s="86"/>
      <c r="E403" s="86"/>
      <c r="F403" s="29"/>
      <c r="G403" s="29"/>
      <c r="H403" s="29"/>
      <c r="I403" s="29"/>
      <c r="J403" s="29"/>
      <c r="K403" s="7"/>
    </row>
    <row r="404" spans="1:17" hidden="1" x14ac:dyDescent="0.25">
      <c r="A404" s="7" t="s">
        <v>65</v>
      </c>
    </row>
    <row r="405" spans="1:17" hidden="1" x14ac:dyDescent="0.25">
      <c r="A405" s="7" t="s">
        <v>65</v>
      </c>
    </row>
    <row r="406" spans="1:17" hidden="1" x14ac:dyDescent="0.25">
      <c r="A406" s="7" t="s">
        <v>65</v>
      </c>
    </row>
    <row r="407" spans="1:17" hidden="1" x14ac:dyDescent="0.25">
      <c r="A407" s="7" t="s">
        <v>65</v>
      </c>
    </row>
    <row r="408" spans="1:17" hidden="1" x14ac:dyDescent="0.25">
      <c r="A408" s="7" t="s">
        <v>65</v>
      </c>
    </row>
    <row r="409" spans="1:17" hidden="1" x14ac:dyDescent="0.25">
      <c r="A409" s="7" t="s">
        <v>65</v>
      </c>
    </row>
    <row r="410" spans="1:17" hidden="1" x14ac:dyDescent="0.25">
      <c r="A410" s="7" t="s">
        <v>66</v>
      </c>
    </row>
    <row r="411" spans="1:17" x14ac:dyDescent="0.25">
      <c r="A411" s="7">
        <v>9</v>
      </c>
      <c r="B411" s="20" t="s">
        <v>187</v>
      </c>
      <c r="C411" s="70" t="s">
        <v>186</v>
      </c>
      <c r="D411" s="71"/>
      <c r="E411" s="71"/>
      <c r="F411" s="22" t="s">
        <v>11</v>
      </c>
      <c r="G411" s="23">
        <v>4</v>
      </c>
      <c r="H411" s="24"/>
      <c r="I411" s="25"/>
      <c r="J411" s="26">
        <f>IF(AND(G411= "",H411= ""), 0, ROUND(ROUND(I411, 2) * ROUND(IF(H411="",G411,H411),  0), 2))</f>
        <v>0</v>
      </c>
      <c r="K411" s="7"/>
      <c r="M411" s="27">
        <v>0.2</v>
      </c>
      <c r="Q411" s="7">
        <v>480</v>
      </c>
    </row>
    <row r="412" spans="1:17" hidden="1" x14ac:dyDescent="0.25">
      <c r="A412" s="7" t="s">
        <v>47</v>
      </c>
    </row>
    <row r="413" spans="1:17" hidden="1" x14ac:dyDescent="0.25">
      <c r="A413" s="7" t="s">
        <v>70</v>
      </c>
    </row>
    <row r="414" spans="1:17" x14ac:dyDescent="0.25">
      <c r="A414" s="7">
        <v>6</v>
      </c>
      <c r="B414" s="16" t="s">
        <v>188</v>
      </c>
      <c r="C414" s="86" t="s">
        <v>189</v>
      </c>
      <c r="D414" s="86"/>
      <c r="E414" s="86"/>
      <c r="F414" s="29"/>
      <c r="G414" s="29"/>
      <c r="H414" s="29"/>
      <c r="I414" s="29"/>
      <c r="J414" s="29"/>
      <c r="K414" s="7"/>
    </row>
    <row r="415" spans="1:17" hidden="1" x14ac:dyDescent="0.25">
      <c r="A415" s="7" t="s">
        <v>65</v>
      </c>
    </row>
    <row r="416" spans="1:17" hidden="1" x14ac:dyDescent="0.25">
      <c r="A416" s="7" t="s">
        <v>66</v>
      </c>
    </row>
    <row r="417" spans="1:17" ht="39.4" customHeight="1" x14ac:dyDescent="0.25">
      <c r="A417" s="7">
        <v>9</v>
      </c>
      <c r="B417" s="20" t="s">
        <v>190</v>
      </c>
      <c r="C417" s="70" t="s">
        <v>191</v>
      </c>
      <c r="D417" s="71"/>
      <c r="E417" s="71"/>
      <c r="F417" s="22" t="s">
        <v>11</v>
      </c>
      <c r="G417" s="23">
        <v>3</v>
      </c>
      <c r="H417" s="24"/>
      <c r="I417" s="25"/>
      <c r="J417" s="26">
        <f>IF(AND(G417= "",H417= ""), 0, ROUND(ROUND(I417, 2) * ROUND(IF(H417="",G417,H417),  0), 2))</f>
        <v>0</v>
      </c>
      <c r="K417" s="7"/>
      <c r="M417" s="27">
        <v>0.2</v>
      </c>
      <c r="Q417" s="7">
        <v>480</v>
      </c>
    </row>
    <row r="418" spans="1:17" hidden="1" x14ac:dyDescent="0.25">
      <c r="A418" s="7" t="s">
        <v>47</v>
      </c>
    </row>
    <row r="419" spans="1:17" hidden="1" x14ac:dyDescent="0.25">
      <c r="A419" s="7" t="s">
        <v>70</v>
      </c>
    </row>
    <row r="420" spans="1:17" ht="16.899999999999999" customHeight="1" x14ac:dyDescent="0.25">
      <c r="A420" s="7">
        <v>6</v>
      </c>
      <c r="B420" s="16" t="s">
        <v>192</v>
      </c>
      <c r="C420" s="86" t="s">
        <v>193</v>
      </c>
      <c r="D420" s="86"/>
      <c r="E420" s="86"/>
      <c r="F420" s="29"/>
      <c r="G420" s="29"/>
      <c r="H420" s="29"/>
      <c r="I420" s="29"/>
      <c r="J420" s="29"/>
      <c r="K420" s="7"/>
    </row>
    <row r="421" spans="1:17" hidden="1" x14ac:dyDescent="0.25">
      <c r="A421" s="7" t="s">
        <v>65</v>
      </c>
    </row>
    <row r="422" spans="1:17" hidden="1" x14ac:dyDescent="0.25">
      <c r="A422" s="7" t="s">
        <v>126</v>
      </c>
    </row>
    <row r="423" spans="1:17" hidden="1" x14ac:dyDescent="0.25">
      <c r="A423" s="7" t="s">
        <v>65</v>
      </c>
    </row>
    <row r="424" spans="1:17" hidden="1" x14ac:dyDescent="0.25">
      <c r="A424" s="7" t="s">
        <v>65</v>
      </c>
    </row>
    <row r="425" spans="1:17" hidden="1" x14ac:dyDescent="0.25">
      <c r="A425" s="7" t="s">
        <v>65</v>
      </c>
    </row>
    <row r="426" spans="1:17" hidden="1" x14ac:dyDescent="0.25">
      <c r="A426" s="7" t="s">
        <v>66</v>
      </c>
    </row>
    <row r="427" spans="1:17" ht="27.2" customHeight="1" x14ac:dyDescent="0.25">
      <c r="A427" s="7">
        <v>9</v>
      </c>
      <c r="B427" s="20" t="s">
        <v>194</v>
      </c>
      <c r="C427" s="70" t="s">
        <v>195</v>
      </c>
      <c r="D427" s="71"/>
      <c r="E427" s="71"/>
      <c r="F427" s="22" t="s">
        <v>11</v>
      </c>
      <c r="G427" s="23">
        <v>3</v>
      </c>
      <c r="H427" s="24"/>
      <c r="I427" s="25"/>
      <c r="J427" s="26">
        <f>IF(AND(G427= "",H427= ""), 0, ROUND(ROUND(I427, 2) * ROUND(IF(H427="",G427,H427),  0), 2))</f>
        <v>0</v>
      </c>
      <c r="K427" s="7"/>
      <c r="M427" s="27">
        <v>0.2</v>
      </c>
      <c r="Q427" s="7">
        <v>480</v>
      </c>
    </row>
    <row r="428" spans="1:17" hidden="1" x14ac:dyDescent="0.25">
      <c r="A428" s="7" t="s">
        <v>47</v>
      </c>
    </row>
    <row r="429" spans="1:17" ht="39.4" customHeight="1" x14ac:dyDescent="0.25">
      <c r="A429" s="7">
        <v>9</v>
      </c>
      <c r="B429" s="20" t="s">
        <v>196</v>
      </c>
      <c r="C429" s="70" t="s">
        <v>197</v>
      </c>
      <c r="D429" s="71"/>
      <c r="E429" s="71"/>
      <c r="F429" s="22" t="s">
        <v>11</v>
      </c>
      <c r="G429" s="23">
        <v>1</v>
      </c>
      <c r="H429" s="24"/>
      <c r="I429" s="25"/>
      <c r="J429" s="26">
        <f>IF(AND(G429= "",H429= ""), 0, ROUND(ROUND(I429, 2) * ROUND(IF(H429="",G429,H429),  0), 2))</f>
        <v>0</v>
      </c>
      <c r="K429" s="7"/>
      <c r="M429" s="27">
        <v>0.2</v>
      </c>
      <c r="Q429" s="7">
        <v>480</v>
      </c>
    </row>
    <row r="430" spans="1:17" hidden="1" x14ac:dyDescent="0.25">
      <c r="A430" s="7" t="s">
        <v>47</v>
      </c>
    </row>
    <row r="431" spans="1:17" hidden="1" x14ac:dyDescent="0.25">
      <c r="A431" s="7" t="s">
        <v>70</v>
      </c>
    </row>
    <row r="432" spans="1:17" ht="16.899999999999999" customHeight="1" x14ac:dyDescent="0.25">
      <c r="A432" s="7">
        <v>6</v>
      </c>
      <c r="B432" s="16" t="s">
        <v>198</v>
      </c>
      <c r="C432" s="86" t="s">
        <v>199</v>
      </c>
      <c r="D432" s="86"/>
      <c r="E432" s="86"/>
      <c r="F432" s="29"/>
      <c r="G432" s="29"/>
      <c r="H432" s="29"/>
      <c r="I432" s="29"/>
      <c r="J432" s="29"/>
      <c r="K432" s="7"/>
    </row>
    <row r="433" spans="1:17" hidden="1" x14ac:dyDescent="0.25">
      <c r="A433" s="7" t="s">
        <v>65</v>
      </c>
    </row>
    <row r="434" spans="1:17" hidden="1" x14ac:dyDescent="0.25">
      <c r="A434" s="7" t="s">
        <v>65</v>
      </c>
    </row>
    <row r="435" spans="1:17" hidden="1" x14ac:dyDescent="0.25">
      <c r="A435" s="7" t="s">
        <v>65</v>
      </c>
    </row>
    <row r="436" spans="1:17" hidden="1" x14ac:dyDescent="0.25">
      <c r="A436" s="7" t="s">
        <v>65</v>
      </c>
    </row>
    <row r="437" spans="1:17" hidden="1" x14ac:dyDescent="0.25">
      <c r="A437" s="7" t="s">
        <v>65</v>
      </c>
    </row>
    <row r="438" spans="1:17" hidden="1" x14ac:dyDescent="0.25">
      <c r="A438" s="7" t="s">
        <v>65</v>
      </c>
    </row>
    <row r="439" spans="1:17" hidden="1" x14ac:dyDescent="0.25">
      <c r="A439" s="7" t="s">
        <v>66</v>
      </c>
    </row>
    <row r="440" spans="1:17" x14ac:dyDescent="0.25">
      <c r="A440" s="7">
        <v>9</v>
      </c>
      <c r="B440" s="20" t="s">
        <v>200</v>
      </c>
      <c r="C440" s="70" t="s">
        <v>199</v>
      </c>
      <c r="D440" s="71"/>
      <c r="E440" s="71"/>
      <c r="F440" s="22" t="s">
        <v>11</v>
      </c>
      <c r="G440" s="23">
        <v>1</v>
      </c>
      <c r="H440" s="24"/>
      <c r="I440" s="25"/>
      <c r="J440" s="26">
        <f>IF(AND(G440= "",H440= ""), 0, ROUND(ROUND(I440, 2) * ROUND(IF(H440="",G440,H440),  0), 2))</f>
        <v>0</v>
      </c>
      <c r="K440" s="7"/>
      <c r="M440" s="27">
        <v>0.2</v>
      </c>
      <c r="Q440" s="7">
        <v>480</v>
      </c>
    </row>
    <row r="441" spans="1:17" hidden="1" x14ac:dyDescent="0.25">
      <c r="A441" s="7" t="s">
        <v>47</v>
      </c>
    </row>
    <row r="442" spans="1:17" hidden="1" x14ac:dyDescent="0.25">
      <c r="A442" s="7" t="s">
        <v>70</v>
      </c>
    </row>
    <row r="443" spans="1:17" hidden="1" x14ac:dyDescent="0.25">
      <c r="A443" s="7" t="s">
        <v>48</v>
      </c>
    </row>
    <row r="444" spans="1:17" ht="16.899999999999999" customHeight="1" x14ac:dyDescent="0.25">
      <c r="A444" s="7">
        <v>5</v>
      </c>
      <c r="B444" s="16" t="s">
        <v>201</v>
      </c>
      <c r="C444" s="69" t="s">
        <v>202</v>
      </c>
      <c r="D444" s="69"/>
      <c r="E444" s="69"/>
      <c r="F444" s="19"/>
      <c r="G444" s="19"/>
      <c r="H444" s="19"/>
      <c r="I444" s="19"/>
      <c r="J444" s="19"/>
      <c r="K444" s="7"/>
    </row>
    <row r="445" spans="1:17" hidden="1" x14ac:dyDescent="0.25">
      <c r="A445" s="7" t="s">
        <v>44</v>
      </c>
    </row>
    <row r="446" spans="1:17" hidden="1" x14ac:dyDescent="0.25">
      <c r="A446" s="7" t="s">
        <v>44</v>
      </c>
    </row>
    <row r="447" spans="1:17" hidden="1" x14ac:dyDescent="0.25">
      <c r="A447" s="7" t="s">
        <v>44</v>
      </c>
    </row>
    <row r="448" spans="1:17" hidden="1" x14ac:dyDescent="0.25">
      <c r="A448" s="7" t="s">
        <v>44</v>
      </c>
    </row>
    <row r="449" spans="1:17" hidden="1" x14ac:dyDescent="0.25">
      <c r="A449" s="7" t="s">
        <v>44</v>
      </c>
    </row>
    <row r="450" spans="1:17" ht="16.899999999999999" customHeight="1" x14ac:dyDescent="0.25">
      <c r="A450" s="7">
        <v>6</v>
      </c>
      <c r="B450" s="16" t="s">
        <v>203</v>
      </c>
      <c r="C450" s="86" t="s">
        <v>204</v>
      </c>
      <c r="D450" s="86"/>
      <c r="E450" s="86"/>
      <c r="F450" s="29"/>
      <c r="G450" s="29"/>
      <c r="H450" s="29"/>
      <c r="I450" s="29"/>
      <c r="J450" s="29"/>
      <c r="K450" s="7"/>
    </row>
    <row r="451" spans="1:17" hidden="1" x14ac:dyDescent="0.25">
      <c r="A451" s="7" t="s">
        <v>66</v>
      </c>
    </row>
    <row r="452" spans="1:17" x14ac:dyDescent="0.25">
      <c r="A452" s="7">
        <v>9</v>
      </c>
      <c r="B452" s="20" t="s">
        <v>205</v>
      </c>
      <c r="C452" s="70" t="s">
        <v>206</v>
      </c>
      <c r="D452" s="71"/>
      <c r="E452" s="71"/>
      <c r="F452" s="22" t="s">
        <v>207</v>
      </c>
      <c r="G452" s="30">
        <v>255</v>
      </c>
      <c r="H452" s="31"/>
      <c r="I452" s="25"/>
      <c r="J452" s="26">
        <f>IF(AND(G452= "",H452= ""), 0, ROUND(ROUND(I452, 2) * ROUND(IF(H452="",G452,H452),  2), 2))</f>
        <v>0</v>
      </c>
      <c r="K452" s="7"/>
      <c r="M452" s="27">
        <v>0.2</v>
      </c>
      <c r="Q452" s="7">
        <v>480</v>
      </c>
    </row>
    <row r="453" spans="1:17" hidden="1" x14ac:dyDescent="0.25">
      <c r="A453" s="7" t="s">
        <v>47</v>
      </c>
    </row>
    <row r="454" spans="1:17" hidden="1" x14ac:dyDescent="0.25">
      <c r="A454" s="7" t="s">
        <v>70</v>
      </c>
    </row>
    <row r="455" spans="1:17" hidden="1" x14ac:dyDescent="0.25">
      <c r="A455" s="7" t="s">
        <v>48</v>
      </c>
    </row>
    <row r="456" spans="1:17" x14ac:dyDescent="0.25">
      <c r="A456" s="7" t="s">
        <v>49</v>
      </c>
      <c r="B456" s="21"/>
      <c r="C456" s="71"/>
      <c r="D456" s="71"/>
      <c r="E456" s="71"/>
      <c r="F456" s="21"/>
      <c r="G456" s="21"/>
      <c r="H456" s="21"/>
      <c r="I456" s="21"/>
      <c r="J456" s="21"/>
    </row>
    <row r="457" spans="1:17" x14ac:dyDescent="0.25">
      <c r="B457" s="21"/>
      <c r="C457" s="74" t="s">
        <v>157</v>
      </c>
      <c r="D457" s="75"/>
      <c r="E457" s="75"/>
      <c r="F457" s="72"/>
      <c r="G457" s="72"/>
      <c r="H457" s="72"/>
      <c r="I457" s="72"/>
      <c r="J457" s="73"/>
    </row>
    <row r="458" spans="1:17" x14ac:dyDescent="0.25">
      <c r="B458" s="21"/>
      <c r="C458" s="77"/>
      <c r="D458" s="49"/>
      <c r="E458" s="49"/>
      <c r="F458" s="49"/>
      <c r="G458" s="49"/>
      <c r="H458" s="49"/>
      <c r="I458" s="49"/>
      <c r="J458" s="76"/>
    </row>
    <row r="459" spans="1:17" x14ac:dyDescent="0.25">
      <c r="B459" s="21"/>
      <c r="C459" s="80" t="s">
        <v>50</v>
      </c>
      <c r="D459" s="81"/>
      <c r="E459" s="81"/>
      <c r="F459" s="78">
        <f>SUMIF(K308:K456, IF(K307="","",K307), J308:J456)</f>
        <v>0</v>
      </c>
      <c r="G459" s="78"/>
      <c r="H459" s="78"/>
      <c r="I459" s="78"/>
      <c r="J459" s="79"/>
    </row>
    <row r="460" spans="1:17" hidden="1" x14ac:dyDescent="0.25">
      <c r="B460" s="21"/>
      <c r="C460" s="84" t="s">
        <v>51</v>
      </c>
      <c r="D460" s="85"/>
      <c r="E460" s="85"/>
      <c r="F460" s="82">
        <f>ROUND(SUMIF(K308:K456, IF(K307="","",K307), J308:J456) * 0.2, 2)</f>
        <v>0</v>
      </c>
      <c r="G460" s="82"/>
      <c r="H460" s="82"/>
      <c r="I460" s="82"/>
      <c r="J460" s="83"/>
    </row>
    <row r="461" spans="1:17" hidden="1" x14ac:dyDescent="0.25">
      <c r="B461" s="21"/>
      <c r="C461" s="80" t="s">
        <v>52</v>
      </c>
      <c r="D461" s="81"/>
      <c r="E461" s="81"/>
      <c r="F461" s="78">
        <f>SUM(F459:F460)</f>
        <v>0</v>
      </c>
      <c r="G461" s="78"/>
      <c r="H461" s="78"/>
      <c r="I461" s="78"/>
      <c r="J461" s="79"/>
    </row>
    <row r="462" spans="1:17" x14ac:dyDescent="0.25">
      <c r="A462" s="7" t="s">
        <v>38</v>
      </c>
      <c r="B462" s="21"/>
      <c r="C462" s="71"/>
      <c r="D462" s="71"/>
      <c r="E462" s="71"/>
      <c r="F462" s="21"/>
      <c r="G462" s="21"/>
      <c r="H462" s="21"/>
      <c r="I462" s="21"/>
      <c r="J462" s="21"/>
    </row>
    <row r="463" spans="1:17" x14ac:dyDescent="0.25">
      <c r="B463" s="21"/>
      <c r="C463" s="74" t="s">
        <v>39</v>
      </c>
      <c r="D463" s="75"/>
      <c r="E463" s="75"/>
      <c r="F463" s="72"/>
      <c r="G463" s="72"/>
      <c r="H463" s="72"/>
      <c r="I463" s="72"/>
      <c r="J463" s="73"/>
    </row>
    <row r="464" spans="1:17" x14ac:dyDescent="0.25">
      <c r="B464" s="21"/>
      <c r="C464" s="77"/>
      <c r="D464" s="49"/>
      <c r="E464" s="49"/>
      <c r="F464" s="49"/>
      <c r="G464" s="49"/>
      <c r="H464" s="49"/>
      <c r="I464" s="49"/>
      <c r="J464" s="76"/>
    </row>
    <row r="465" spans="1:17" x14ac:dyDescent="0.25">
      <c r="B465" s="21"/>
      <c r="C465" s="84" t="s">
        <v>50</v>
      </c>
      <c r="D465" s="85"/>
      <c r="E465" s="85"/>
      <c r="F465" s="82">
        <f>SUMIF(K12:K462, IF(K11="","",K11), J12:J462)</f>
        <v>0</v>
      </c>
      <c r="G465" s="82"/>
      <c r="H465" s="82"/>
      <c r="I465" s="82"/>
      <c r="J465" s="83"/>
    </row>
    <row r="466" spans="1:17" ht="16.899999999999999" customHeight="1" x14ac:dyDescent="0.25">
      <c r="B466" s="21"/>
      <c r="C466" s="84" t="s">
        <v>51</v>
      </c>
      <c r="D466" s="85"/>
      <c r="E466" s="85"/>
      <c r="F466" s="82">
        <f>ROUND(SUMIF(K12:K462, IF(K11="","",K11), J12:J462) * 0.2, 2)</f>
        <v>0</v>
      </c>
      <c r="G466" s="82"/>
      <c r="H466" s="82"/>
      <c r="I466" s="82"/>
      <c r="J466" s="83"/>
    </row>
    <row r="467" spans="1:17" x14ac:dyDescent="0.25">
      <c r="B467" s="21"/>
      <c r="C467" s="80" t="s">
        <v>52</v>
      </c>
      <c r="D467" s="81"/>
      <c r="E467" s="81"/>
      <c r="F467" s="78">
        <f>SUM(F465:F466)</f>
        <v>0</v>
      </c>
      <c r="G467" s="78"/>
      <c r="H467" s="78"/>
      <c r="I467" s="78"/>
      <c r="J467" s="79"/>
    </row>
    <row r="468" spans="1:17" ht="18.600000000000001" customHeight="1" x14ac:dyDescent="0.25">
      <c r="A468" s="7">
        <v>3</v>
      </c>
      <c r="B468" s="16">
        <v>5</v>
      </c>
      <c r="C468" s="67" t="s">
        <v>208</v>
      </c>
      <c r="D468" s="67"/>
      <c r="E468" s="67"/>
      <c r="F468" s="17"/>
      <c r="G468" s="17"/>
      <c r="H468" s="17"/>
      <c r="I468" s="17"/>
      <c r="J468" s="17"/>
      <c r="K468" s="7"/>
    </row>
    <row r="469" spans="1:17" x14ac:dyDescent="0.25">
      <c r="A469" s="7">
        <v>4</v>
      </c>
      <c r="B469" s="16" t="s">
        <v>209</v>
      </c>
      <c r="C469" s="68" t="s">
        <v>210</v>
      </c>
      <c r="D469" s="68"/>
      <c r="E469" s="68"/>
      <c r="F469" s="18"/>
      <c r="G469" s="18"/>
      <c r="H469" s="18"/>
      <c r="I469" s="18"/>
      <c r="J469" s="18"/>
      <c r="K469" s="7"/>
    </row>
    <row r="470" spans="1:17" ht="16.899999999999999" customHeight="1" x14ac:dyDescent="0.25">
      <c r="A470" s="7">
        <v>5</v>
      </c>
      <c r="B470" s="16" t="s">
        <v>211</v>
      </c>
      <c r="C470" s="69" t="s">
        <v>212</v>
      </c>
      <c r="D470" s="69"/>
      <c r="E470" s="69"/>
      <c r="F470" s="19"/>
      <c r="G470" s="19"/>
      <c r="H470" s="19"/>
      <c r="I470" s="19"/>
      <c r="J470" s="19"/>
      <c r="K470" s="7" t="s">
        <v>213</v>
      </c>
    </row>
    <row r="471" spans="1:17" hidden="1" x14ac:dyDescent="0.25">
      <c r="A471" s="7" t="s">
        <v>44</v>
      </c>
    </row>
    <row r="472" spans="1:17" hidden="1" x14ac:dyDescent="0.25">
      <c r="A472" s="7" t="s">
        <v>44</v>
      </c>
    </row>
    <row r="473" spans="1:17" hidden="1" x14ac:dyDescent="0.25">
      <c r="A473" s="7" t="s">
        <v>44</v>
      </c>
    </row>
    <row r="474" spans="1:17" hidden="1" x14ac:dyDescent="0.25">
      <c r="A474" s="7" t="s">
        <v>44</v>
      </c>
    </row>
    <row r="475" spans="1:17" hidden="1" x14ac:dyDescent="0.25">
      <c r="A475" s="7" t="s">
        <v>44</v>
      </c>
    </row>
    <row r="476" spans="1:17" hidden="1" x14ac:dyDescent="0.25">
      <c r="A476" s="7" t="s">
        <v>44</v>
      </c>
    </row>
    <row r="477" spans="1:17" hidden="1" x14ac:dyDescent="0.25">
      <c r="A477" s="7" t="s">
        <v>141</v>
      </c>
    </row>
    <row r="478" spans="1:17" hidden="1" x14ac:dyDescent="0.25">
      <c r="A478" s="7" t="s">
        <v>44</v>
      </c>
    </row>
    <row r="479" spans="1:17" hidden="1" x14ac:dyDescent="0.25">
      <c r="A479" s="7" t="s">
        <v>59</v>
      </c>
    </row>
    <row r="480" spans="1:17" x14ac:dyDescent="0.25">
      <c r="A480" s="7">
        <v>9</v>
      </c>
      <c r="B480" s="20" t="s">
        <v>214</v>
      </c>
      <c r="C480" s="70" t="s">
        <v>215</v>
      </c>
      <c r="D480" s="71"/>
      <c r="E480" s="71"/>
      <c r="F480" s="22" t="s">
        <v>10</v>
      </c>
      <c r="G480" s="30">
        <v>12</v>
      </c>
      <c r="H480" s="31"/>
      <c r="I480" s="25"/>
      <c r="J480" s="26">
        <f>IF(AND(G480= "",H480= ""), 0, ROUND(ROUND(I480, 2) * ROUND(IF(H480="",G480,H480),  2), 2))</f>
        <v>0</v>
      </c>
      <c r="K480" s="7" t="s">
        <v>213</v>
      </c>
      <c r="L480" s="7">
        <v>1816</v>
      </c>
      <c r="M480" s="27">
        <v>0.2</v>
      </c>
      <c r="Q480" s="7">
        <v>480</v>
      </c>
    </row>
    <row r="481" spans="1:17" hidden="1" x14ac:dyDescent="0.25">
      <c r="A481" s="7" t="s">
        <v>69</v>
      </c>
    </row>
    <row r="482" spans="1:17" hidden="1" x14ac:dyDescent="0.25">
      <c r="A482" s="7" t="s">
        <v>47</v>
      </c>
    </row>
    <row r="483" spans="1:17" hidden="1" x14ac:dyDescent="0.25">
      <c r="A483" s="7" t="s">
        <v>48</v>
      </c>
    </row>
    <row r="484" spans="1:17" ht="33.75" customHeight="1" x14ac:dyDescent="0.25">
      <c r="A484" s="7">
        <v>5</v>
      </c>
      <c r="B484" s="16" t="s">
        <v>216</v>
      </c>
      <c r="C484" s="69" t="s">
        <v>217</v>
      </c>
      <c r="D484" s="69"/>
      <c r="E484" s="69"/>
      <c r="F484" s="19"/>
      <c r="G484" s="19"/>
      <c r="H484" s="19"/>
      <c r="I484" s="19"/>
      <c r="J484" s="19"/>
      <c r="K484" s="7" t="s">
        <v>213</v>
      </c>
    </row>
    <row r="485" spans="1:17" hidden="1" x14ac:dyDescent="0.25">
      <c r="A485" s="7" t="s">
        <v>44</v>
      </c>
    </row>
    <row r="486" spans="1:17" hidden="1" x14ac:dyDescent="0.25">
      <c r="A486" s="7" t="s">
        <v>44</v>
      </c>
    </row>
    <row r="487" spans="1:17" hidden="1" x14ac:dyDescent="0.25">
      <c r="A487" s="7" t="s">
        <v>44</v>
      </c>
    </row>
    <row r="488" spans="1:17" hidden="1" x14ac:dyDescent="0.25">
      <c r="A488" s="7" t="s">
        <v>44</v>
      </c>
    </row>
    <row r="489" spans="1:17" hidden="1" x14ac:dyDescent="0.25">
      <c r="A489" s="7" t="s">
        <v>44</v>
      </c>
    </row>
    <row r="490" spans="1:17" hidden="1" x14ac:dyDescent="0.25">
      <c r="A490" s="7" t="s">
        <v>141</v>
      </c>
    </row>
    <row r="491" spans="1:17" hidden="1" x14ac:dyDescent="0.25">
      <c r="A491" s="7" t="s">
        <v>44</v>
      </c>
    </row>
    <row r="492" spans="1:17" hidden="1" x14ac:dyDescent="0.25">
      <c r="A492" s="7" t="s">
        <v>59</v>
      </c>
    </row>
    <row r="493" spans="1:17" x14ac:dyDescent="0.25">
      <c r="A493" s="7">
        <v>9</v>
      </c>
      <c r="B493" s="20" t="s">
        <v>218</v>
      </c>
      <c r="C493" s="70" t="s">
        <v>219</v>
      </c>
      <c r="D493" s="71"/>
      <c r="E493" s="71"/>
      <c r="F493" s="22" t="s">
        <v>10</v>
      </c>
      <c r="G493" s="30">
        <v>15</v>
      </c>
      <c r="H493" s="31"/>
      <c r="I493" s="25"/>
      <c r="J493" s="26">
        <f>IF(AND(G493= "",H493= ""), 0, ROUND(ROUND(I493, 2) * ROUND(IF(H493="",G493,H493),  2), 2))</f>
        <v>0</v>
      </c>
      <c r="K493" s="7" t="s">
        <v>213</v>
      </c>
      <c r="L493" s="7">
        <v>479</v>
      </c>
      <c r="M493" s="27">
        <v>0.2</v>
      </c>
      <c r="Q493" s="7">
        <v>480</v>
      </c>
    </row>
    <row r="494" spans="1:17" hidden="1" x14ac:dyDescent="0.25">
      <c r="A494" s="7" t="s">
        <v>47</v>
      </c>
    </row>
    <row r="495" spans="1:17" hidden="1" x14ac:dyDescent="0.25">
      <c r="A495" s="7" t="s">
        <v>48</v>
      </c>
    </row>
    <row r="496" spans="1:17" x14ac:dyDescent="0.25">
      <c r="A496" s="7" t="s">
        <v>49</v>
      </c>
      <c r="B496" s="21"/>
      <c r="C496" s="71"/>
      <c r="D496" s="71"/>
      <c r="E496" s="71"/>
      <c r="F496" s="21"/>
      <c r="G496" s="21"/>
      <c r="H496" s="21"/>
      <c r="I496" s="21"/>
      <c r="J496" s="21"/>
    </row>
    <row r="497" spans="1:10" x14ac:dyDescent="0.25">
      <c r="B497" s="21"/>
      <c r="C497" s="74" t="s">
        <v>210</v>
      </c>
      <c r="D497" s="75"/>
      <c r="E497" s="75"/>
      <c r="F497" s="72"/>
      <c r="G497" s="72"/>
      <c r="H497" s="72"/>
      <c r="I497" s="72"/>
      <c r="J497" s="73"/>
    </row>
    <row r="498" spans="1:10" x14ac:dyDescent="0.25">
      <c r="B498" s="21"/>
      <c r="C498" s="77"/>
      <c r="D498" s="49"/>
      <c r="E498" s="49"/>
      <c r="F498" s="49"/>
      <c r="G498" s="49"/>
      <c r="H498" s="49"/>
      <c r="I498" s="49"/>
      <c r="J498" s="76"/>
    </row>
    <row r="499" spans="1:10" x14ac:dyDescent="0.25">
      <c r="B499" s="21"/>
      <c r="C499" s="80" t="s">
        <v>50</v>
      </c>
      <c r="D499" s="81"/>
      <c r="E499" s="81"/>
      <c r="F499" s="78">
        <f>SUMIF(K470:K496, IF(K469="","",K469), J470:J496)</f>
        <v>0</v>
      </c>
      <c r="G499" s="78"/>
      <c r="H499" s="78"/>
      <c r="I499" s="78"/>
      <c r="J499" s="79"/>
    </row>
    <row r="500" spans="1:10" hidden="1" x14ac:dyDescent="0.25">
      <c r="B500" s="21"/>
      <c r="C500" s="84" t="s">
        <v>51</v>
      </c>
      <c r="D500" s="85"/>
      <c r="E500" s="85"/>
      <c r="F500" s="82">
        <f>ROUND(SUMIF(K470:K496, IF(K469="","",K469), J470:J496) * 0.2, 2)</f>
        <v>0</v>
      </c>
      <c r="G500" s="82"/>
      <c r="H500" s="82"/>
      <c r="I500" s="82"/>
      <c r="J500" s="83"/>
    </row>
    <row r="501" spans="1:10" hidden="1" x14ac:dyDescent="0.25">
      <c r="B501" s="21"/>
      <c r="C501" s="80" t="s">
        <v>52</v>
      </c>
      <c r="D501" s="81"/>
      <c r="E501" s="81"/>
      <c r="F501" s="78">
        <f>SUM(F499:F500)</f>
        <v>0</v>
      </c>
      <c r="G501" s="78"/>
      <c r="H501" s="78"/>
      <c r="I501" s="78"/>
      <c r="J501" s="79"/>
    </row>
    <row r="502" spans="1:10" x14ac:dyDescent="0.25">
      <c r="A502" s="7" t="s">
        <v>38</v>
      </c>
      <c r="B502" s="21"/>
      <c r="C502" s="71"/>
      <c r="D502" s="71"/>
      <c r="E502" s="71"/>
      <c r="F502" s="21"/>
      <c r="G502" s="21"/>
      <c r="H502" s="21"/>
      <c r="I502" s="21"/>
      <c r="J502" s="21"/>
    </row>
    <row r="503" spans="1:10" x14ac:dyDescent="0.25">
      <c r="B503" s="21"/>
      <c r="C503" s="74" t="s">
        <v>208</v>
      </c>
      <c r="D503" s="75"/>
      <c r="E503" s="75"/>
      <c r="F503" s="72"/>
      <c r="G503" s="72"/>
      <c r="H503" s="72"/>
      <c r="I503" s="72"/>
      <c r="J503" s="73"/>
    </row>
    <row r="504" spans="1:10" x14ac:dyDescent="0.25">
      <c r="B504" s="21"/>
      <c r="C504" s="77"/>
      <c r="D504" s="49"/>
      <c r="E504" s="49"/>
      <c r="F504" s="49"/>
      <c r="G504" s="49"/>
      <c r="H504" s="49"/>
      <c r="I504" s="49"/>
      <c r="J504" s="76"/>
    </row>
    <row r="505" spans="1:10" x14ac:dyDescent="0.25">
      <c r="B505" s="21"/>
      <c r="C505" s="84" t="s">
        <v>50</v>
      </c>
      <c r="D505" s="85"/>
      <c r="E505" s="85"/>
      <c r="F505" s="82">
        <f>SUMIF(K469:K502, IF(K468="","",K468), J469:J502)</f>
        <v>0</v>
      </c>
      <c r="G505" s="82"/>
      <c r="H505" s="82"/>
      <c r="I505" s="82"/>
      <c r="J505" s="83"/>
    </row>
    <row r="506" spans="1:10" ht="16.899999999999999" customHeight="1" x14ac:dyDescent="0.25">
      <c r="B506" s="21"/>
      <c r="C506" s="84" t="s">
        <v>51</v>
      </c>
      <c r="D506" s="85"/>
      <c r="E506" s="85"/>
      <c r="F506" s="82">
        <f>ROUND(SUMIF(K469:K502, IF(K468="","",K468), J469:J502) * 0.2, 2)</f>
        <v>0</v>
      </c>
      <c r="G506" s="82"/>
      <c r="H506" s="82"/>
      <c r="I506" s="82"/>
      <c r="J506" s="83"/>
    </row>
    <row r="507" spans="1:10" x14ac:dyDescent="0.25">
      <c r="B507" s="21"/>
      <c r="C507" s="80" t="s">
        <v>52</v>
      </c>
      <c r="D507" s="81"/>
      <c r="E507" s="81"/>
      <c r="F507" s="78">
        <f>SUM(F505:F506)</f>
        <v>0</v>
      </c>
      <c r="G507" s="78"/>
      <c r="H507" s="78"/>
      <c r="I507" s="78"/>
      <c r="J507" s="79"/>
    </row>
    <row r="508" spans="1:10" ht="60.75" customHeight="1" x14ac:dyDescent="0.25">
      <c r="B508" s="3"/>
      <c r="C508" s="87" t="s">
        <v>220</v>
      </c>
      <c r="D508" s="87"/>
      <c r="E508" s="87"/>
      <c r="F508" s="87"/>
      <c r="G508" s="87"/>
      <c r="H508" s="87"/>
      <c r="I508" s="87"/>
      <c r="J508" s="87"/>
    </row>
    <row r="510" spans="1:10" ht="15.75" x14ac:dyDescent="0.25">
      <c r="C510" s="88" t="s">
        <v>221</v>
      </c>
      <c r="D510" s="88"/>
      <c r="E510" s="88"/>
      <c r="F510" s="88"/>
      <c r="G510" s="88"/>
      <c r="H510" s="88"/>
      <c r="I510" s="88"/>
      <c r="J510" s="88"/>
    </row>
    <row r="511" spans="1:10" ht="16.899999999999999" customHeight="1" x14ac:dyDescent="0.25">
      <c r="C511" s="90" t="s">
        <v>222</v>
      </c>
      <c r="D511" s="91"/>
      <c r="E511" s="91"/>
      <c r="F511" s="89">
        <f>SUMIF(K15:K452, "", J15:J452)</f>
        <v>0</v>
      </c>
      <c r="G511" s="89"/>
      <c r="H511" s="89"/>
      <c r="I511" s="89"/>
      <c r="J511" s="89"/>
    </row>
    <row r="512" spans="1:10" ht="16.350000000000001" customHeight="1" x14ac:dyDescent="0.25">
      <c r="C512" s="94" t="s">
        <v>223</v>
      </c>
      <c r="D512" s="95"/>
      <c r="E512" s="95"/>
      <c r="F512" s="92">
        <f>SUMIF(K15:K15, "", J15:J15)</f>
        <v>0</v>
      </c>
      <c r="G512" s="93"/>
      <c r="H512" s="93"/>
      <c r="I512" s="93"/>
      <c r="J512" s="93"/>
    </row>
    <row r="513" spans="1:10" ht="16.350000000000001" customHeight="1" x14ac:dyDescent="0.25">
      <c r="C513" s="94" t="s">
        <v>224</v>
      </c>
      <c r="D513" s="95"/>
      <c r="E513" s="95"/>
      <c r="F513" s="92">
        <f>SUMIF(K35:K153, "", J35:J153)</f>
        <v>0</v>
      </c>
      <c r="G513" s="93"/>
      <c r="H513" s="93"/>
      <c r="I513" s="93"/>
      <c r="J513" s="93"/>
    </row>
    <row r="514" spans="1:10" x14ac:dyDescent="0.25">
      <c r="C514" s="94" t="s">
        <v>225</v>
      </c>
      <c r="D514" s="95"/>
      <c r="E514" s="95"/>
      <c r="F514" s="92">
        <f>SUMIF(K173:K259, "", J173:J259)</f>
        <v>0</v>
      </c>
      <c r="G514" s="93"/>
      <c r="H514" s="93"/>
      <c r="I514" s="93"/>
      <c r="J514" s="93"/>
    </row>
    <row r="515" spans="1:10" ht="16.350000000000001" customHeight="1" x14ac:dyDescent="0.25">
      <c r="C515" s="94" t="s">
        <v>226</v>
      </c>
      <c r="D515" s="95"/>
      <c r="E515" s="95"/>
      <c r="F515" s="92">
        <f>SUMIF(K276:K297, "", J276:J297)</f>
        <v>0</v>
      </c>
      <c r="G515" s="93"/>
      <c r="H515" s="93"/>
      <c r="I515" s="93"/>
      <c r="J515" s="93"/>
    </row>
    <row r="516" spans="1:10" x14ac:dyDescent="0.25">
      <c r="C516" s="94" t="s">
        <v>227</v>
      </c>
      <c r="D516" s="95"/>
      <c r="E516" s="95"/>
      <c r="F516" s="92">
        <f>SUMIF(K311:K452, "", J311:J452)</f>
        <v>0</v>
      </c>
      <c r="G516" s="93"/>
      <c r="H516" s="93"/>
      <c r="I516" s="93"/>
      <c r="J516" s="93"/>
    </row>
    <row r="517" spans="1:10" ht="16.899999999999999" customHeight="1" x14ac:dyDescent="0.25">
      <c r="C517" s="90" t="s">
        <v>228</v>
      </c>
      <c r="D517" s="91"/>
      <c r="E517" s="91"/>
      <c r="F517" s="89">
        <f>SUMIF(K480:K493, "", J480:J493)</f>
        <v>0</v>
      </c>
      <c r="G517" s="89"/>
      <c r="H517" s="89"/>
      <c r="I517" s="89"/>
      <c r="J517" s="89"/>
    </row>
    <row r="518" spans="1:10" x14ac:dyDescent="0.25">
      <c r="C518" s="94" t="s">
        <v>229</v>
      </c>
      <c r="D518" s="95"/>
      <c r="E518" s="95"/>
      <c r="F518" s="92">
        <f>SUMIF(K480:K493, "", J480:J493)</f>
        <v>0</v>
      </c>
      <c r="G518" s="93"/>
      <c r="H518" s="93"/>
      <c r="I518" s="93"/>
      <c r="J518" s="93"/>
    </row>
    <row r="519" spans="1:10" ht="29.45" customHeight="1" x14ac:dyDescent="0.25">
      <c r="C519" s="96" t="s">
        <v>230</v>
      </c>
      <c r="D519" s="97"/>
      <c r="E519" s="97"/>
      <c r="F519" s="32"/>
      <c r="G519" s="32"/>
      <c r="H519" s="32"/>
      <c r="I519" s="32"/>
      <c r="J519" s="33"/>
    </row>
    <row r="520" spans="1:10" x14ac:dyDescent="0.25">
      <c r="C520" s="98"/>
      <c r="D520" s="99"/>
      <c r="E520" s="99"/>
      <c r="F520" s="99"/>
      <c r="G520" s="99"/>
      <c r="H520" s="99"/>
      <c r="I520" s="99"/>
      <c r="J520" s="100"/>
    </row>
    <row r="521" spans="1:10" x14ac:dyDescent="0.25">
      <c r="A521" s="34"/>
      <c r="C521" s="101" t="s">
        <v>50</v>
      </c>
      <c r="D521" s="49"/>
      <c r="E521" s="49"/>
      <c r="F521" s="102">
        <f>SUMIF(K5:K508, IF(K4="","",K4), J5:J508)</f>
        <v>0</v>
      </c>
      <c r="G521" s="103"/>
      <c r="H521" s="103"/>
      <c r="I521" s="103"/>
      <c r="J521" s="104"/>
    </row>
    <row r="522" spans="1:10" x14ac:dyDescent="0.25">
      <c r="A522" s="34"/>
      <c r="C522" s="101" t="s">
        <v>51</v>
      </c>
      <c r="D522" s="49"/>
      <c r="E522" s="49"/>
      <c r="F522" s="102">
        <f>ROUND(SUMIF(K5:K508, IF(K4="","",K4), J5:J508) * 0.2, 2)</f>
        <v>0</v>
      </c>
      <c r="G522" s="103"/>
      <c r="H522" s="103"/>
      <c r="I522" s="103"/>
      <c r="J522" s="104"/>
    </row>
    <row r="523" spans="1:10" x14ac:dyDescent="0.25">
      <c r="C523" s="105" t="s">
        <v>52</v>
      </c>
      <c r="D523" s="106"/>
      <c r="E523" s="106"/>
      <c r="F523" s="107">
        <f>SUM(F521:F522)</f>
        <v>0</v>
      </c>
      <c r="G523" s="108"/>
      <c r="H523" s="108"/>
      <c r="I523" s="108"/>
      <c r="J523" s="109"/>
    </row>
    <row r="524" spans="1:10" x14ac:dyDescent="0.25">
      <c r="C524" s="110"/>
      <c r="D524" s="111"/>
      <c r="E524" s="111"/>
      <c r="F524" s="111"/>
      <c r="G524" s="111"/>
      <c r="H524" s="111"/>
      <c r="I524" s="111"/>
      <c r="J524" s="111"/>
    </row>
    <row r="525" spans="1:10" x14ac:dyDescent="0.25">
      <c r="C525" s="112" t="s">
        <v>231</v>
      </c>
      <c r="D525" s="111"/>
      <c r="E525" s="111"/>
      <c r="F525" s="111"/>
      <c r="G525" s="111"/>
      <c r="H525" s="111"/>
      <c r="I525" s="111"/>
      <c r="J525" s="111"/>
    </row>
    <row r="526" spans="1:10" x14ac:dyDescent="0.25">
      <c r="C526" s="106" t="str">
        <f>IF(Paramètres!AA2&lt;&gt;"",Paramètres!AA2,"")</f>
        <v xml:space="preserve">Zéro euro </v>
      </c>
      <c r="D526" s="106"/>
      <c r="E526" s="106"/>
      <c r="F526" s="106"/>
      <c r="G526" s="106"/>
      <c r="H526" s="106"/>
      <c r="I526" s="106"/>
      <c r="J526" s="106"/>
    </row>
    <row r="527" spans="1:10" x14ac:dyDescent="0.25">
      <c r="C527" s="106"/>
      <c r="D527" s="106"/>
      <c r="E527" s="106"/>
      <c r="F527" s="106"/>
      <c r="G527" s="106"/>
      <c r="H527" s="106"/>
      <c r="I527" s="106"/>
      <c r="J527" s="106"/>
    </row>
    <row r="529" spans="1:13" ht="15.75" x14ac:dyDescent="0.25">
      <c r="C529" s="88" t="s">
        <v>232</v>
      </c>
      <c r="D529" s="88"/>
      <c r="E529" s="88"/>
      <c r="F529" s="88"/>
      <c r="G529" s="88"/>
      <c r="H529" s="88"/>
      <c r="I529" s="88"/>
      <c r="J529" s="88"/>
    </row>
    <row r="530" spans="1:13" x14ac:dyDescent="0.25">
      <c r="C530" s="85" t="s">
        <v>233</v>
      </c>
      <c r="D530" s="85"/>
      <c r="E530" s="85"/>
      <c r="L530" s="7">
        <v>1</v>
      </c>
    </row>
    <row r="531" spans="1:13" x14ac:dyDescent="0.25">
      <c r="C531" s="113" t="s">
        <v>234</v>
      </c>
      <c r="D531" s="113"/>
      <c r="E531" s="113"/>
      <c r="F531" s="114">
        <f>SUMIF(L5:L508,L531, J5:J508)</f>
        <v>0</v>
      </c>
      <c r="G531" s="114"/>
      <c r="H531" s="114"/>
      <c r="I531" s="114"/>
      <c r="J531" s="114"/>
      <c r="K531" s="7">
        <v>1</v>
      </c>
      <c r="L531" s="7">
        <v>1816</v>
      </c>
    </row>
    <row r="532" spans="1:13" hidden="1" x14ac:dyDescent="0.25">
      <c r="A532" s="7">
        <v>0.2</v>
      </c>
      <c r="C532" s="36" t="str">
        <f>"	- dont T.V.A. à 20% sur " &amp;ROUND((SUMPRODUCT((L5:L508=L531)*1, J5:J508,(M5:M508=A532)*1)), 2)&amp; "€ :"</f>
        <v xml:space="preserve">	- dont T.V.A. à 20% sur 0€ :</v>
      </c>
      <c r="D532" s="36"/>
      <c r="E532" s="36"/>
      <c r="F532" s="115"/>
      <c r="G532" s="115"/>
      <c r="H532" s="115"/>
      <c r="I532" s="115"/>
      <c r="J532" s="115"/>
      <c r="K532" s="7">
        <v>1</v>
      </c>
      <c r="M532" s="7">
        <f>ROUND((SUMPRODUCT((L5:L508=L531)*1, J5:J508,(M5:M508=A532)*1))*A532, 2)</f>
        <v>0</v>
      </c>
    </row>
    <row r="533" spans="1:13" x14ac:dyDescent="0.25">
      <c r="C533" s="113" t="s">
        <v>235</v>
      </c>
      <c r="D533" s="113"/>
      <c r="E533" s="113"/>
      <c r="F533" s="35"/>
      <c r="G533" s="35"/>
      <c r="H533" s="35"/>
      <c r="I533" s="35"/>
      <c r="J533" s="35"/>
    </row>
    <row r="534" spans="1:13" x14ac:dyDescent="0.25">
      <c r="C534" s="116" t="s">
        <v>236</v>
      </c>
      <c r="D534" s="116"/>
      <c r="E534" s="116"/>
      <c r="F534" s="114">
        <f>SUM(F531:F532)</f>
        <v>0</v>
      </c>
      <c r="G534" s="114"/>
      <c r="H534" s="114"/>
      <c r="I534" s="114"/>
      <c r="J534" s="114"/>
    </row>
    <row r="535" spans="1:13" x14ac:dyDescent="0.25">
      <c r="C535" s="116" t="s">
        <v>237</v>
      </c>
      <c r="D535" s="116"/>
      <c r="E535" s="116"/>
      <c r="F535" s="114">
        <f>SUM(M531:M532)</f>
        <v>0</v>
      </c>
      <c r="G535" s="114"/>
      <c r="H535" s="114"/>
      <c r="I535" s="114"/>
      <c r="J535" s="114"/>
    </row>
    <row r="536" spans="1:13" x14ac:dyDescent="0.25">
      <c r="C536" s="116" t="s">
        <v>238</v>
      </c>
      <c r="D536" s="116"/>
      <c r="E536" s="116"/>
      <c r="F536" s="114">
        <f>SUM(F534:F535)</f>
        <v>0</v>
      </c>
      <c r="G536" s="114"/>
      <c r="H536" s="114"/>
      <c r="I536" s="114"/>
      <c r="J536" s="114"/>
    </row>
    <row r="537" spans="1:13" x14ac:dyDescent="0.25">
      <c r="C537" s="85" t="s">
        <v>239</v>
      </c>
      <c r="D537" s="85"/>
      <c r="E537" s="85"/>
      <c r="L537" s="7">
        <v>4</v>
      </c>
    </row>
    <row r="538" spans="1:13" x14ac:dyDescent="0.25">
      <c r="C538" s="113" t="s">
        <v>240</v>
      </c>
      <c r="D538" s="113"/>
      <c r="E538" s="113"/>
      <c r="F538" s="114">
        <f>SUMIF(L5:L508,L538, J5:J508)</f>
        <v>0</v>
      </c>
      <c r="G538" s="114"/>
      <c r="H538" s="114"/>
      <c r="I538" s="114"/>
      <c r="J538" s="114"/>
      <c r="K538" s="7">
        <v>4</v>
      </c>
      <c r="L538" s="7">
        <v>479</v>
      </c>
    </row>
    <row r="539" spans="1:13" hidden="1" x14ac:dyDescent="0.25">
      <c r="A539" s="7">
        <v>0.2</v>
      </c>
      <c r="C539" s="36" t="str">
        <f>"	- dont T.V.A. à 20% sur " &amp;ROUND((SUMPRODUCT((L5:L508=L538)*1, J5:J508,(M5:M508=A539)*1)), 2)&amp; "€ :"</f>
        <v xml:space="preserve">	- dont T.V.A. à 20% sur 0€ :</v>
      </c>
      <c r="D539" s="36"/>
      <c r="E539" s="36"/>
      <c r="F539" s="115"/>
      <c r="G539" s="115"/>
      <c r="H539" s="115"/>
      <c r="I539" s="115"/>
      <c r="J539" s="115"/>
      <c r="K539" s="7">
        <v>4</v>
      </c>
      <c r="M539" s="7">
        <f>ROUND((SUMPRODUCT((L5:L508=L538)*1, J5:J508,(M5:M508=A539)*1))*A539, 2)</f>
        <v>0</v>
      </c>
    </row>
    <row r="540" spans="1:13" x14ac:dyDescent="0.25">
      <c r="C540" s="113" t="s">
        <v>241</v>
      </c>
      <c r="D540" s="113"/>
      <c r="E540" s="113"/>
      <c r="F540" s="35"/>
      <c r="G540" s="35"/>
      <c r="H540" s="35"/>
      <c r="I540" s="35"/>
      <c r="J540" s="35"/>
    </row>
    <row r="541" spans="1:13" x14ac:dyDescent="0.25">
      <c r="C541" s="116" t="s">
        <v>236</v>
      </c>
      <c r="D541" s="116"/>
      <c r="E541" s="116"/>
      <c r="F541" s="114">
        <f>SUM(F538:F539)</f>
        <v>0</v>
      </c>
      <c r="G541" s="114"/>
      <c r="H541" s="114"/>
      <c r="I541" s="114"/>
      <c r="J541" s="114"/>
    </row>
    <row r="542" spans="1:13" x14ac:dyDescent="0.25">
      <c r="C542" s="116" t="s">
        <v>237</v>
      </c>
      <c r="D542" s="116"/>
      <c r="E542" s="116"/>
      <c r="F542" s="114">
        <f>SUM(M538:M539)</f>
        <v>0</v>
      </c>
      <c r="G542" s="114"/>
      <c r="H542" s="114"/>
      <c r="I542" s="114"/>
      <c r="J542" s="114"/>
    </row>
    <row r="543" spans="1:13" x14ac:dyDescent="0.25">
      <c r="C543" s="116" t="s">
        <v>238</v>
      </c>
      <c r="D543" s="116"/>
      <c r="E543" s="116"/>
      <c r="F543" s="114">
        <f>SUM(F541:F542)</f>
        <v>0</v>
      </c>
      <c r="G543" s="114"/>
      <c r="H543" s="114"/>
      <c r="I543" s="114"/>
      <c r="J543" s="114"/>
    </row>
    <row r="545" spans="1:11" hidden="1" x14ac:dyDescent="0.25">
      <c r="C545" s="75" t="s">
        <v>242</v>
      </c>
      <c r="D545" s="75"/>
      <c r="E545" s="75"/>
      <c r="F545" s="75"/>
      <c r="G545" s="75"/>
      <c r="H545" s="75"/>
      <c r="I545" s="75"/>
      <c r="J545" s="75"/>
    </row>
    <row r="546" spans="1:11" hidden="1" x14ac:dyDescent="0.25">
      <c r="C546" s="85" t="s">
        <v>243</v>
      </c>
      <c r="D546" s="85"/>
      <c r="E546" s="85"/>
      <c r="F546" s="102">
        <f>SUMIF(K5:K508, IF(K4="","",K4), J5:J508)</f>
        <v>0</v>
      </c>
      <c r="G546" s="102"/>
      <c r="H546" s="102"/>
      <c r="I546" s="102"/>
      <c r="J546" s="102"/>
    </row>
    <row r="547" spans="1:11" hidden="1" x14ac:dyDescent="0.25">
      <c r="A547" s="34"/>
      <c r="C547" s="85" t="s">
        <v>244</v>
      </c>
      <c r="D547" s="111"/>
      <c r="E547" s="111"/>
      <c r="F547" s="102">
        <f>ROUND(SUMIF(K5:K508, IF(K4="","",K4), J5:J508) * 0.2, 2)</f>
        <v>0</v>
      </c>
      <c r="G547" s="103"/>
      <c r="H547" s="103"/>
      <c r="I547" s="103"/>
      <c r="J547" s="103"/>
    </row>
    <row r="548" spans="1:11" hidden="1" x14ac:dyDescent="0.25">
      <c r="C548" s="85" t="s">
        <v>245</v>
      </c>
      <c r="D548" s="111"/>
      <c r="E548" s="111"/>
      <c r="F548" s="102">
        <f>SUM(F546:F547)</f>
        <v>0</v>
      </c>
      <c r="G548" s="103"/>
      <c r="H548" s="103"/>
      <c r="I548" s="103"/>
      <c r="J548" s="103"/>
    </row>
    <row r="549" spans="1:11" x14ac:dyDescent="0.25">
      <c r="C549" s="75" t="s">
        <v>246</v>
      </c>
      <c r="D549" s="75"/>
      <c r="E549" s="75"/>
      <c r="F549" s="75"/>
      <c r="G549" s="75"/>
      <c r="H549" s="75"/>
      <c r="I549" s="75"/>
      <c r="J549" s="75"/>
      <c r="K549" s="7">
        <v>1</v>
      </c>
    </row>
    <row r="550" spans="1:11" x14ac:dyDescent="0.25">
      <c r="C550" s="85" t="s">
        <v>243</v>
      </c>
      <c r="D550" s="85"/>
      <c r="E550" s="85"/>
      <c r="F550" s="102">
        <f>SUM(SUMIF(K530:K543,K549, F530:F543),F546)</f>
        <v>0</v>
      </c>
      <c r="G550" s="102"/>
      <c r="H550" s="102"/>
      <c r="I550" s="102"/>
      <c r="J550" s="102"/>
    </row>
    <row r="551" spans="1:11" x14ac:dyDescent="0.25">
      <c r="C551" s="85" t="s">
        <v>244</v>
      </c>
      <c r="D551" s="85"/>
      <c r="E551" s="85"/>
      <c r="F551" s="102">
        <f>SUM(SUMIF(K530:K543,K549, M530:M543),F547)</f>
        <v>0</v>
      </c>
      <c r="G551" s="102"/>
      <c r="H551" s="102"/>
      <c r="I551" s="102"/>
      <c r="J551" s="102"/>
    </row>
    <row r="552" spans="1:11" x14ac:dyDescent="0.25">
      <c r="C552" s="85" t="s">
        <v>245</v>
      </c>
      <c r="D552" s="85"/>
      <c r="E552" s="85"/>
      <c r="F552" s="102">
        <f>SUM(F550:F551)</f>
        <v>0</v>
      </c>
      <c r="G552" s="102"/>
      <c r="H552" s="102"/>
      <c r="I552" s="102"/>
      <c r="J552" s="102"/>
    </row>
    <row r="553" spans="1:11" x14ac:dyDescent="0.25">
      <c r="C553" s="75" t="s">
        <v>247</v>
      </c>
      <c r="D553" s="75"/>
      <c r="E553" s="75"/>
      <c r="F553" s="75"/>
      <c r="G553" s="75"/>
      <c r="H553" s="75"/>
      <c r="I553" s="75"/>
      <c r="J553" s="75"/>
      <c r="K553" s="7">
        <v>4</v>
      </c>
    </row>
    <row r="554" spans="1:11" x14ac:dyDescent="0.25">
      <c r="C554" s="85" t="s">
        <v>243</v>
      </c>
      <c r="D554" s="85"/>
      <c r="E554" s="85"/>
      <c r="F554" s="102">
        <f>SUM(SUMIF(K530:K543,K553, F530:F543),F546)</f>
        <v>0</v>
      </c>
      <c r="G554" s="102"/>
      <c r="H554" s="102"/>
      <c r="I554" s="102"/>
      <c r="J554" s="102"/>
    </row>
    <row r="555" spans="1:11" x14ac:dyDescent="0.25">
      <c r="C555" s="85" t="s">
        <v>244</v>
      </c>
      <c r="D555" s="85"/>
      <c r="E555" s="85"/>
      <c r="F555" s="102">
        <f>SUM(SUMIF(K530:K543,K553, M530:M543),F547)</f>
        <v>0</v>
      </c>
      <c r="G555" s="102"/>
      <c r="H555" s="102"/>
      <c r="I555" s="102"/>
      <c r="J555" s="102"/>
    </row>
    <row r="556" spans="1:11" x14ac:dyDescent="0.25">
      <c r="C556" s="85" t="s">
        <v>245</v>
      </c>
      <c r="D556" s="85"/>
      <c r="E556" s="85"/>
      <c r="F556" s="102">
        <f>SUM(F554:F555)</f>
        <v>0</v>
      </c>
      <c r="G556" s="102"/>
      <c r="H556" s="102"/>
      <c r="I556" s="102"/>
      <c r="J556" s="102"/>
    </row>
    <row r="558" spans="1:11" x14ac:dyDescent="0.25">
      <c r="C558" s="75" t="s">
        <v>248</v>
      </c>
      <c r="D558" s="75"/>
      <c r="E558" s="75"/>
      <c r="F558" s="75"/>
      <c r="G558" s="75"/>
      <c r="H558" s="75"/>
      <c r="I558" s="75"/>
      <c r="J558" s="75"/>
      <c r="K558" s="7" t="s">
        <v>213</v>
      </c>
    </row>
    <row r="559" spans="1:11" x14ac:dyDescent="0.25">
      <c r="C559" s="85" t="s">
        <v>243</v>
      </c>
      <c r="D559" s="85"/>
      <c r="E559" s="85"/>
      <c r="F559" s="102">
        <f>SUMIF(K5:K508,K558, J5:J508)</f>
        <v>0</v>
      </c>
      <c r="G559" s="102"/>
      <c r="H559" s="102"/>
      <c r="I559" s="102"/>
      <c r="J559" s="102"/>
    </row>
    <row r="560" spans="1:11" x14ac:dyDescent="0.25">
      <c r="C560" s="85" t="s">
        <v>244</v>
      </c>
      <c r="D560" s="85"/>
      <c r="E560" s="85"/>
      <c r="F560" s="102">
        <f>SUM(M530:M544)</f>
        <v>0</v>
      </c>
      <c r="G560" s="102"/>
      <c r="H560" s="102"/>
      <c r="I560" s="102"/>
      <c r="J560" s="102"/>
    </row>
    <row r="561" spans="3:11" x14ac:dyDescent="0.25">
      <c r="C561" s="85" t="s">
        <v>245</v>
      </c>
      <c r="D561" s="85"/>
      <c r="E561" s="85"/>
      <c r="F561" s="102">
        <f>SUM(F559:F560)</f>
        <v>0</v>
      </c>
      <c r="G561" s="102"/>
      <c r="H561" s="102"/>
      <c r="I561" s="102"/>
      <c r="J561" s="102"/>
    </row>
    <row r="563" spans="3:11" x14ac:dyDescent="0.25">
      <c r="C563" s="75" t="s">
        <v>249</v>
      </c>
      <c r="D563" s="75"/>
      <c r="E563" s="75"/>
      <c r="F563" s="75"/>
      <c r="G563" s="75"/>
      <c r="H563" s="75"/>
      <c r="I563" s="75"/>
      <c r="J563" s="75"/>
      <c r="K563" s="7" t="s">
        <v>213</v>
      </c>
    </row>
    <row r="564" spans="3:11" x14ac:dyDescent="0.25">
      <c r="C564" s="85" t="s">
        <v>243</v>
      </c>
      <c r="D564" s="85"/>
      <c r="E564" s="85"/>
      <c r="F564" s="102">
        <f>F559+F546</f>
        <v>0</v>
      </c>
      <c r="G564" s="102"/>
      <c r="H564" s="102"/>
      <c r="I564" s="102"/>
      <c r="J564" s="102"/>
    </row>
    <row r="565" spans="3:11" x14ac:dyDescent="0.25">
      <c r="C565" s="85" t="s">
        <v>244</v>
      </c>
      <c r="D565" s="85"/>
      <c r="E565" s="85"/>
      <c r="F565" s="102">
        <f>F560+F547</f>
        <v>0</v>
      </c>
      <c r="G565" s="102"/>
      <c r="H565" s="102"/>
      <c r="I565" s="102"/>
      <c r="J565" s="102"/>
    </row>
    <row r="566" spans="3:11" x14ac:dyDescent="0.25">
      <c r="C566" s="85" t="s">
        <v>245</v>
      </c>
      <c r="D566" s="85"/>
      <c r="E566" s="85"/>
      <c r="F566" s="102">
        <f>SUM(F564:F565)</f>
        <v>0</v>
      </c>
      <c r="G566" s="102"/>
      <c r="H566" s="102"/>
      <c r="I566" s="102"/>
      <c r="J566" s="102"/>
    </row>
    <row r="568" spans="3:11" ht="56.65" customHeight="1" x14ac:dyDescent="0.25">
      <c r="F568" s="113" t="s">
        <v>250</v>
      </c>
      <c r="G568" s="113"/>
      <c r="H568" s="113"/>
      <c r="I568" s="113"/>
      <c r="J568" s="113"/>
    </row>
    <row r="570" spans="3:11" ht="85.15" customHeight="1" x14ac:dyDescent="0.25">
      <c r="C570" s="117" t="s">
        <v>251</v>
      </c>
      <c r="D570" s="117"/>
      <c r="F570" s="117" t="s">
        <v>252</v>
      </c>
      <c r="G570" s="117"/>
      <c r="H570" s="117"/>
      <c r="I570" s="117"/>
      <c r="J570" s="117"/>
    </row>
    <row r="571" spans="3:11" x14ac:dyDescent="0.25">
      <c r="C571" s="118" t="s">
        <v>253</v>
      </c>
      <c r="D571" s="118"/>
      <c r="E571" s="118"/>
      <c r="F571" s="118"/>
      <c r="G571" s="118"/>
      <c r="H571" s="118"/>
      <c r="I571" s="118"/>
      <c r="J571" s="118"/>
    </row>
  </sheetData>
  <sheetProtection password="E95E" sheet="1" objects="1" selectLockedCells="1"/>
  <mergeCells count="271">
    <mergeCell ref="C571:J571"/>
    <mergeCell ref="C563:J563"/>
    <mergeCell ref="C564:E564"/>
    <mergeCell ref="F564:J564"/>
    <mergeCell ref="C565:E565"/>
    <mergeCell ref="F565:J565"/>
    <mergeCell ref="C566:E566"/>
    <mergeCell ref="F566:J566"/>
    <mergeCell ref="F568:J568"/>
    <mergeCell ref="C570:D570"/>
    <mergeCell ref="F570:J570"/>
    <mergeCell ref="C556:E556"/>
    <mergeCell ref="F556:J556"/>
    <mergeCell ref="C558:J558"/>
    <mergeCell ref="C559:E559"/>
    <mergeCell ref="F559:J559"/>
    <mergeCell ref="C560:E560"/>
    <mergeCell ref="F560:J560"/>
    <mergeCell ref="C561:E561"/>
    <mergeCell ref="F561:J561"/>
    <mergeCell ref="C551:E551"/>
    <mergeCell ref="F551:J551"/>
    <mergeCell ref="C552:E552"/>
    <mergeCell ref="F552:J552"/>
    <mergeCell ref="C553:J553"/>
    <mergeCell ref="C554:E554"/>
    <mergeCell ref="F554:J554"/>
    <mergeCell ref="C555:E555"/>
    <mergeCell ref="F555:J555"/>
    <mergeCell ref="C546:E546"/>
    <mergeCell ref="F546:J546"/>
    <mergeCell ref="C547:E547"/>
    <mergeCell ref="F547:J547"/>
    <mergeCell ref="C548:E548"/>
    <mergeCell ref="F548:J548"/>
    <mergeCell ref="C549:J549"/>
    <mergeCell ref="C550:E550"/>
    <mergeCell ref="F550:J550"/>
    <mergeCell ref="F539:J539"/>
    <mergeCell ref="C540:E540"/>
    <mergeCell ref="C541:E541"/>
    <mergeCell ref="F541:J541"/>
    <mergeCell ref="C542:E542"/>
    <mergeCell ref="F542:J542"/>
    <mergeCell ref="C543:E543"/>
    <mergeCell ref="F543:J543"/>
    <mergeCell ref="C545:J545"/>
    <mergeCell ref="C533:E533"/>
    <mergeCell ref="C534:E534"/>
    <mergeCell ref="F534:J534"/>
    <mergeCell ref="C535:E535"/>
    <mergeCell ref="F535:J535"/>
    <mergeCell ref="C536:E536"/>
    <mergeCell ref="F536:J536"/>
    <mergeCell ref="C537:E537"/>
    <mergeCell ref="C538:E538"/>
    <mergeCell ref="F538:J538"/>
    <mergeCell ref="C524:J524"/>
    <mergeCell ref="C525:J525"/>
    <mergeCell ref="C526:J526"/>
    <mergeCell ref="C527:J527"/>
    <mergeCell ref="C529:J529"/>
    <mergeCell ref="C530:E530"/>
    <mergeCell ref="C531:E531"/>
    <mergeCell ref="F531:J531"/>
    <mergeCell ref="F532:J532"/>
    <mergeCell ref="F518:J518"/>
    <mergeCell ref="C518:E518"/>
    <mergeCell ref="C519:E519"/>
    <mergeCell ref="C520:J520"/>
    <mergeCell ref="C521:E521"/>
    <mergeCell ref="F521:J521"/>
    <mergeCell ref="C522:E522"/>
    <mergeCell ref="F522:J522"/>
    <mergeCell ref="C523:E523"/>
    <mergeCell ref="F523:J523"/>
    <mergeCell ref="F513:J513"/>
    <mergeCell ref="C513:E513"/>
    <mergeCell ref="F514:J514"/>
    <mergeCell ref="C514:E514"/>
    <mergeCell ref="F515:J515"/>
    <mergeCell ref="C515:E515"/>
    <mergeCell ref="F516:J516"/>
    <mergeCell ref="C516:E516"/>
    <mergeCell ref="F517:J517"/>
    <mergeCell ref="C517:E517"/>
    <mergeCell ref="F506:J506"/>
    <mergeCell ref="C506:E506"/>
    <mergeCell ref="F507:J507"/>
    <mergeCell ref="C507:E507"/>
    <mergeCell ref="C508:J508"/>
    <mergeCell ref="C510:J510"/>
    <mergeCell ref="F511:J511"/>
    <mergeCell ref="C511:E511"/>
    <mergeCell ref="F512:J512"/>
    <mergeCell ref="C512:E512"/>
    <mergeCell ref="F501:J501"/>
    <mergeCell ref="C501:E501"/>
    <mergeCell ref="C502:E502"/>
    <mergeCell ref="F503:J503"/>
    <mergeCell ref="C503:E503"/>
    <mergeCell ref="F504:J504"/>
    <mergeCell ref="C504:E504"/>
    <mergeCell ref="F505:J505"/>
    <mergeCell ref="C505:E505"/>
    <mergeCell ref="C493:E493"/>
    <mergeCell ref="C496:E496"/>
    <mergeCell ref="F497:J497"/>
    <mergeCell ref="C497:E497"/>
    <mergeCell ref="F498:J498"/>
    <mergeCell ref="C498:E498"/>
    <mergeCell ref="F499:J499"/>
    <mergeCell ref="C499:E499"/>
    <mergeCell ref="F500:J500"/>
    <mergeCell ref="C500:E500"/>
    <mergeCell ref="F466:J466"/>
    <mergeCell ref="C466:E466"/>
    <mergeCell ref="F467:J467"/>
    <mergeCell ref="C467:E467"/>
    <mergeCell ref="C468:E468"/>
    <mergeCell ref="C469:E469"/>
    <mergeCell ref="C470:E470"/>
    <mergeCell ref="C480:E480"/>
    <mergeCell ref="C484:E484"/>
    <mergeCell ref="F461:J461"/>
    <mergeCell ref="C461:E461"/>
    <mergeCell ref="C462:E462"/>
    <mergeCell ref="F463:J463"/>
    <mergeCell ref="C463:E463"/>
    <mergeCell ref="F464:J464"/>
    <mergeCell ref="C464:E464"/>
    <mergeCell ref="F465:J465"/>
    <mergeCell ref="C465:E465"/>
    <mergeCell ref="C456:E456"/>
    <mergeCell ref="F457:J457"/>
    <mergeCell ref="C457:E457"/>
    <mergeCell ref="F458:J458"/>
    <mergeCell ref="C458:E458"/>
    <mergeCell ref="F459:J459"/>
    <mergeCell ref="C459:E459"/>
    <mergeCell ref="F460:J460"/>
    <mergeCell ref="C460:E460"/>
    <mergeCell ref="C417:E417"/>
    <mergeCell ref="C420:E420"/>
    <mergeCell ref="C427:E427"/>
    <mergeCell ref="C429:E429"/>
    <mergeCell ref="C432:E432"/>
    <mergeCell ref="C440:E440"/>
    <mergeCell ref="C444:E444"/>
    <mergeCell ref="C450:E450"/>
    <mergeCell ref="C452:E452"/>
    <mergeCell ref="C385:E385"/>
    <mergeCell ref="C390:E390"/>
    <mergeCell ref="C394:E394"/>
    <mergeCell ref="C395:E395"/>
    <mergeCell ref="C398:E398"/>
    <mergeCell ref="C402:E402"/>
    <mergeCell ref="C403:E403"/>
    <mergeCell ref="C411:E411"/>
    <mergeCell ref="C414:E414"/>
    <mergeCell ref="C307:E307"/>
    <mergeCell ref="C308:E308"/>
    <mergeCell ref="C311:E311"/>
    <mergeCell ref="C314:E314"/>
    <mergeCell ref="C337:E337"/>
    <mergeCell ref="C345:E345"/>
    <mergeCell ref="C348:E348"/>
    <mergeCell ref="C357:E357"/>
    <mergeCell ref="C361:E361"/>
    <mergeCell ref="F302:J302"/>
    <mergeCell ref="C302:E302"/>
    <mergeCell ref="F303:J303"/>
    <mergeCell ref="C303:E303"/>
    <mergeCell ref="F304:J304"/>
    <mergeCell ref="C304:E304"/>
    <mergeCell ref="F305:J305"/>
    <mergeCell ref="C305:E305"/>
    <mergeCell ref="F306:J306"/>
    <mergeCell ref="C306:E306"/>
    <mergeCell ref="F269:J269"/>
    <mergeCell ref="C269:E269"/>
    <mergeCell ref="C270:E270"/>
    <mergeCell ref="C271:E271"/>
    <mergeCell ref="C276:E276"/>
    <mergeCell ref="C279:E279"/>
    <mergeCell ref="C280:E280"/>
    <mergeCell ref="C297:E297"/>
    <mergeCell ref="C301:E301"/>
    <mergeCell ref="C259:E259"/>
    <mergeCell ref="C264:E264"/>
    <mergeCell ref="F265:J265"/>
    <mergeCell ref="C265:E265"/>
    <mergeCell ref="F266:J266"/>
    <mergeCell ref="C266:E266"/>
    <mergeCell ref="F267:J267"/>
    <mergeCell ref="C267:E267"/>
    <mergeCell ref="F268:J268"/>
    <mergeCell ref="C268:E268"/>
    <mergeCell ref="C200:E200"/>
    <mergeCell ref="C203:E203"/>
    <mergeCell ref="C214:E214"/>
    <mergeCell ref="C218:E218"/>
    <mergeCell ref="C229:E229"/>
    <mergeCell ref="C234:E234"/>
    <mergeCell ref="C238:E238"/>
    <mergeCell ref="C242:E242"/>
    <mergeCell ref="C252:E252"/>
    <mergeCell ref="F161:J161"/>
    <mergeCell ref="C161:E161"/>
    <mergeCell ref="F162:J162"/>
    <mergeCell ref="C162:E162"/>
    <mergeCell ref="C163:E163"/>
    <mergeCell ref="C164:E164"/>
    <mergeCell ref="C173:E173"/>
    <mergeCell ref="C176:E176"/>
    <mergeCell ref="C190:E190"/>
    <mergeCell ref="C147:E147"/>
    <mergeCell ref="C150:E150"/>
    <mergeCell ref="C153:E153"/>
    <mergeCell ref="C157:E157"/>
    <mergeCell ref="F158:J158"/>
    <mergeCell ref="C158:E158"/>
    <mergeCell ref="F159:J159"/>
    <mergeCell ref="C159:E159"/>
    <mergeCell ref="F160:J160"/>
    <mergeCell ref="C160:E160"/>
    <mergeCell ref="C114:E114"/>
    <mergeCell ref="C119:E119"/>
    <mergeCell ref="C120:E120"/>
    <mergeCell ref="C126:E126"/>
    <mergeCell ref="C129:E129"/>
    <mergeCell ref="C135:E135"/>
    <mergeCell ref="C138:E138"/>
    <mergeCell ref="C141:E141"/>
    <mergeCell ref="C144:E144"/>
    <mergeCell ref="C75:E75"/>
    <mergeCell ref="C78:E78"/>
    <mergeCell ref="C86:E86"/>
    <mergeCell ref="C90:E90"/>
    <mergeCell ref="C91:E91"/>
    <mergeCell ref="C96:E96"/>
    <mergeCell ref="C100:E100"/>
    <mergeCell ref="C105:E105"/>
    <mergeCell ref="C109:E109"/>
    <mergeCell ref="C25:E25"/>
    <mergeCell ref="C35:E35"/>
    <mergeCell ref="C38:E38"/>
    <mergeCell ref="C39:E39"/>
    <mergeCell ref="C51:E51"/>
    <mergeCell ref="C55:E55"/>
    <mergeCell ref="C61:E61"/>
    <mergeCell ref="C66:E66"/>
    <mergeCell ref="C68:E68"/>
    <mergeCell ref="F20:J20"/>
    <mergeCell ref="C20:E20"/>
    <mergeCell ref="F21:J21"/>
    <mergeCell ref="C21:E21"/>
    <mergeCell ref="F22:J22"/>
    <mergeCell ref="C22:E22"/>
    <mergeCell ref="F23:J23"/>
    <mergeCell ref="C23:E23"/>
    <mergeCell ref="C24:E24"/>
    <mergeCell ref="C3:E3"/>
    <mergeCell ref="C4:E4"/>
    <mergeCell ref="C11:E11"/>
    <mergeCell ref="C12:E12"/>
    <mergeCell ref="C13:E13"/>
    <mergeCell ref="C15:E15"/>
    <mergeCell ref="C18:E18"/>
    <mergeCell ref="F19:J19"/>
    <mergeCell ref="C19:E1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&amp;L24.1581 NM44 - REAMENAGEMENT DU NIVEAU 1 DU CTI
1 rue Bouche Thomas - 49036 ANGERS&amp;RDPGF - Lot n°01 DECONSTRUCTION, PLATRERIE, MENUISERIE ET FAUX PLAFONDS 
DCE - Edition du 4/02/2025</oddHeader>
    <oddFooter>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8" t="s">
        <v>254</v>
      </c>
      <c r="AA1" s="7">
        <f>IF(DPGF!F523&lt;&gt;"",DPGF!F523,"0")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7" t="s">
        <v>255</v>
      </c>
      <c r="B3" s="35" t="s">
        <v>256</v>
      </c>
      <c r="C3" s="119" t="s">
        <v>281</v>
      </c>
      <c r="D3" s="119"/>
      <c r="E3" s="119"/>
      <c r="F3" s="119"/>
      <c r="G3" s="119"/>
      <c r="H3" s="119"/>
      <c r="I3" s="119"/>
      <c r="J3" s="119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7" t="s">
        <v>257</v>
      </c>
      <c r="B5" s="35" t="s">
        <v>258</v>
      </c>
      <c r="C5" s="119" t="s">
        <v>282</v>
      </c>
      <c r="D5" s="119"/>
      <c r="E5" s="119"/>
      <c r="F5" s="119"/>
      <c r="G5" s="119"/>
      <c r="H5" s="119"/>
      <c r="I5" s="119"/>
      <c r="J5" s="119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7" t="s">
        <v>267</v>
      </c>
      <c r="B7" s="35" t="s">
        <v>268</v>
      </c>
      <c r="C7" s="38" t="s">
        <v>283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269</v>
      </c>
      <c r="B9" s="35" t="s">
        <v>270</v>
      </c>
      <c r="C9" s="38" t="s">
        <v>36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7" t="s">
        <v>259</v>
      </c>
      <c r="B11" s="35" t="s">
        <v>260</v>
      </c>
      <c r="C11" s="119" t="s">
        <v>37</v>
      </c>
      <c r="D11" s="119"/>
      <c r="E11" s="119"/>
      <c r="F11" s="119"/>
      <c r="G11" s="119"/>
      <c r="H11" s="119"/>
      <c r="I11" s="119"/>
      <c r="J11" s="119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7" t="s">
        <v>271</v>
      </c>
      <c r="B13" s="35" t="s">
        <v>272</v>
      </c>
      <c r="C13" s="38" t="s">
        <v>284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7" t="s">
        <v>273</v>
      </c>
      <c r="B15" s="35" t="s">
        <v>274</v>
      </c>
      <c r="C15" s="38" t="s">
        <v>285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7" t="s">
        <v>275</v>
      </c>
      <c r="B17" s="35" t="s">
        <v>276</v>
      </c>
      <c r="C17" s="38" t="s">
        <v>286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9">
        <v>0.2</v>
      </c>
      <c r="E19" s="40" t="s">
        <v>277</v>
      </c>
      <c r="AA19" s="7">
        <f>INT((AA5-AA18*100)/10)</f>
        <v>0</v>
      </c>
    </row>
    <row r="20" spans="1:27" ht="12.75" customHeight="1" x14ac:dyDescent="0.25">
      <c r="C20" s="41">
        <v>5.5E-2</v>
      </c>
      <c r="E20" s="40" t="s">
        <v>278</v>
      </c>
      <c r="AA20" s="7">
        <f>AA5-AA18*100-AA19*10</f>
        <v>0</v>
      </c>
    </row>
    <row r="21" spans="1:27" ht="12.75" customHeight="1" x14ac:dyDescent="0.25">
      <c r="C21" s="41">
        <v>0</v>
      </c>
      <c r="E21" s="40" t="s">
        <v>279</v>
      </c>
      <c r="AA21" s="7">
        <f>INT(AA6/10)</f>
        <v>0</v>
      </c>
    </row>
    <row r="22" spans="1:27" ht="12.75" customHeight="1" x14ac:dyDescent="0.25">
      <c r="C22" s="42">
        <v>0</v>
      </c>
      <c r="E22" s="40" t="s">
        <v>280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7" t="s">
        <v>261</v>
      </c>
      <c r="B24" s="35" t="s">
        <v>262</v>
      </c>
      <c r="C24" s="119" t="s">
        <v>287</v>
      </c>
      <c r="D24" s="119"/>
      <c r="E24" s="119"/>
      <c r="F24" s="119"/>
      <c r="G24" s="119"/>
      <c r="H24" s="119"/>
      <c r="I24" s="119"/>
      <c r="J24" s="119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7" t="s">
        <v>263</v>
      </c>
      <c r="B26" s="35" t="s">
        <v>264</v>
      </c>
      <c r="C26" s="119" t="s">
        <v>288</v>
      </c>
      <c r="D26" s="119"/>
      <c r="E26" s="119"/>
      <c r="F26" s="119"/>
      <c r="G26" s="119"/>
      <c r="H26" s="119"/>
      <c r="I26" s="119"/>
      <c r="J26" s="119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7" t="s">
        <v>265</v>
      </c>
      <c r="B28" s="35" t="s">
        <v>266</v>
      </c>
      <c r="C28" s="119"/>
      <c r="D28" s="119"/>
      <c r="E28" s="119"/>
      <c r="F28" s="119"/>
      <c r="G28" s="119"/>
      <c r="H28" s="119"/>
      <c r="I28" s="119"/>
      <c r="J28" s="119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289</v>
      </c>
      <c r="B1" s="7" t="s">
        <v>290</v>
      </c>
    </row>
    <row r="2" spans="1:3" x14ac:dyDescent="0.25">
      <c r="A2" s="7" t="s">
        <v>291</v>
      </c>
      <c r="B2" s="7" t="s">
        <v>281</v>
      </c>
    </row>
    <row r="3" spans="1:3" x14ac:dyDescent="0.25">
      <c r="A3" s="7" t="s">
        <v>292</v>
      </c>
      <c r="B3" s="7">
        <v>1</v>
      </c>
    </row>
    <row r="4" spans="1:3" x14ac:dyDescent="0.25">
      <c r="A4" s="7" t="s">
        <v>293</v>
      </c>
      <c r="B4" s="7">
        <v>0</v>
      </c>
    </row>
    <row r="5" spans="1:3" x14ac:dyDescent="0.25">
      <c r="A5" s="7" t="s">
        <v>294</v>
      </c>
      <c r="B5" s="7">
        <v>0</v>
      </c>
    </row>
    <row r="6" spans="1:3" x14ac:dyDescent="0.25">
      <c r="A6" s="7" t="s">
        <v>295</v>
      </c>
      <c r="B6" s="7">
        <v>1</v>
      </c>
    </row>
    <row r="7" spans="1:3" x14ac:dyDescent="0.25">
      <c r="A7" s="7" t="s">
        <v>296</v>
      </c>
      <c r="B7" s="7">
        <v>1</v>
      </c>
    </row>
    <row r="8" spans="1:3" x14ac:dyDescent="0.25">
      <c r="A8" s="7" t="s">
        <v>297</v>
      </c>
      <c r="B8" s="7">
        <v>0</v>
      </c>
    </row>
    <row r="9" spans="1:3" x14ac:dyDescent="0.25">
      <c r="A9" s="7" t="s">
        <v>298</v>
      </c>
      <c r="B9" s="7">
        <v>0</v>
      </c>
    </row>
    <row r="10" spans="1:3" x14ac:dyDescent="0.25">
      <c r="A10" s="7" t="s">
        <v>299</v>
      </c>
      <c r="C10" s="7" t="s">
        <v>300</v>
      </c>
    </row>
    <row r="11" spans="1:3" x14ac:dyDescent="0.25">
      <c r="A11" s="7" t="s">
        <v>301</v>
      </c>
      <c r="B11" s="7">
        <v>0</v>
      </c>
    </row>
    <row r="12" spans="1:3" x14ac:dyDescent="0.25">
      <c r="A12" s="7" t="s">
        <v>302</v>
      </c>
      <c r="B12" s="7" t="s">
        <v>303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0" t="s">
        <v>304</v>
      </c>
      <c r="C2" s="120"/>
      <c r="D2" s="120"/>
      <c r="E2" s="120"/>
      <c r="F2" s="120"/>
      <c r="G2" s="120"/>
      <c r="H2" s="120"/>
      <c r="I2" s="120"/>
      <c r="J2" s="120"/>
    </row>
    <row r="4" spans="1:10" ht="12.75" customHeight="1" x14ac:dyDescent="0.25">
      <c r="A4" s="37" t="s">
        <v>255</v>
      </c>
      <c r="B4" s="35" t="s">
        <v>305</v>
      </c>
      <c r="C4" s="121"/>
      <c r="D4" s="121"/>
      <c r="E4" s="121"/>
      <c r="F4" s="121"/>
      <c r="G4" s="121"/>
      <c r="H4" s="121"/>
      <c r="I4" s="121"/>
      <c r="J4" s="121"/>
    </row>
    <row r="6" spans="1:10" ht="12.75" customHeight="1" x14ac:dyDescent="0.25">
      <c r="A6" s="37" t="s">
        <v>257</v>
      </c>
      <c r="B6" s="35" t="s">
        <v>306</v>
      </c>
      <c r="C6" s="121"/>
      <c r="D6" s="121"/>
      <c r="E6" s="121"/>
      <c r="F6" s="121"/>
      <c r="G6" s="121"/>
      <c r="H6" s="121"/>
      <c r="I6" s="121"/>
      <c r="J6" s="121"/>
    </row>
    <row r="8" spans="1:10" ht="12.75" customHeight="1" x14ac:dyDescent="0.25">
      <c r="A8" s="37" t="s">
        <v>267</v>
      </c>
      <c r="B8" s="35" t="s">
        <v>307</v>
      </c>
      <c r="C8" s="121"/>
      <c r="D8" s="121"/>
      <c r="E8" s="121"/>
      <c r="F8" s="121"/>
      <c r="G8" s="121"/>
      <c r="H8" s="121"/>
      <c r="I8" s="121"/>
      <c r="J8" s="121"/>
    </row>
    <row r="10" spans="1:10" ht="12.75" customHeight="1" x14ac:dyDescent="0.25">
      <c r="A10" s="37" t="s">
        <v>269</v>
      </c>
      <c r="B10" s="35" t="s">
        <v>308</v>
      </c>
      <c r="C10" s="122"/>
      <c r="D10" s="122"/>
      <c r="E10" s="122"/>
      <c r="F10" s="122"/>
      <c r="G10" s="122"/>
      <c r="H10" s="122"/>
      <c r="I10" s="122"/>
      <c r="J10" s="122"/>
    </row>
    <row r="12" spans="1:10" ht="12.75" customHeight="1" x14ac:dyDescent="0.25">
      <c r="A12" s="37" t="s">
        <v>259</v>
      </c>
      <c r="B12" s="35" t="s">
        <v>309</v>
      </c>
      <c r="C12" s="121"/>
      <c r="D12" s="121"/>
      <c r="E12" s="121"/>
      <c r="F12" s="121"/>
      <c r="G12" s="121"/>
      <c r="H12" s="121"/>
      <c r="I12" s="121"/>
      <c r="J12" s="121"/>
    </row>
    <row r="14" spans="1:10" ht="12.75" customHeight="1" x14ac:dyDescent="0.25">
      <c r="A14" s="37" t="s">
        <v>271</v>
      </c>
      <c r="B14" s="35" t="s">
        <v>310</v>
      </c>
      <c r="C14" s="121"/>
      <c r="D14" s="121"/>
      <c r="E14" s="121"/>
      <c r="F14" s="121"/>
      <c r="G14" s="121"/>
      <c r="H14" s="121"/>
      <c r="I14" s="121"/>
      <c r="J14" s="121"/>
    </row>
    <row r="16" spans="1:10" ht="12.75" customHeight="1" x14ac:dyDescent="0.25">
      <c r="A16" s="37" t="s">
        <v>273</v>
      </c>
      <c r="B16" s="35" t="s">
        <v>311</v>
      </c>
      <c r="C16" s="121"/>
      <c r="D16" s="121"/>
      <c r="E16" s="121"/>
      <c r="F16" s="121"/>
      <c r="G16" s="121"/>
      <c r="H16" s="121"/>
      <c r="I16" s="121"/>
      <c r="J16" s="121"/>
    </row>
    <row r="18" spans="1:10" ht="12.75" customHeight="1" x14ac:dyDescent="0.25">
      <c r="A18" s="37" t="s">
        <v>275</v>
      </c>
      <c r="B18" s="35" t="s">
        <v>312</v>
      </c>
      <c r="C18" s="123"/>
      <c r="D18" s="123"/>
      <c r="E18" s="123"/>
      <c r="F18" s="123"/>
      <c r="G18" s="123"/>
      <c r="H18" s="123"/>
      <c r="I18" s="123"/>
      <c r="J18" s="123"/>
    </row>
    <row r="20" spans="1:10" ht="12.75" customHeight="1" x14ac:dyDescent="0.25">
      <c r="A20" s="37" t="s">
        <v>313</v>
      </c>
      <c r="B20" s="35" t="s">
        <v>314</v>
      </c>
      <c r="C20" s="123"/>
      <c r="D20" s="123"/>
      <c r="E20" s="123"/>
      <c r="F20" s="123"/>
      <c r="G20" s="123"/>
      <c r="H20" s="123"/>
      <c r="I20" s="123"/>
      <c r="J20" s="123"/>
    </row>
    <row r="22" spans="1:10" ht="12.75" customHeight="1" x14ac:dyDescent="0.25">
      <c r="A22" s="37" t="s">
        <v>261</v>
      </c>
      <c r="B22" s="35" t="s">
        <v>315</v>
      </c>
      <c r="C22" s="123"/>
      <c r="D22" s="123"/>
      <c r="E22" s="123"/>
      <c r="F22" s="123"/>
      <c r="G22" s="123"/>
      <c r="H22" s="123"/>
      <c r="I22" s="123"/>
      <c r="J22" s="123"/>
    </row>
    <row r="24" spans="1:10" ht="12.75" customHeight="1" x14ac:dyDescent="0.25">
      <c r="A24" s="37" t="s">
        <v>263</v>
      </c>
      <c r="B24" s="35" t="s">
        <v>316</v>
      </c>
      <c r="C24" s="121"/>
      <c r="D24" s="121"/>
      <c r="E24" s="121"/>
      <c r="F24" s="121"/>
      <c r="G24" s="121"/>
      <c r="H24" s="121"/>
      <c r="I24" s="121"/>
      <c r="J24" s="121"/>
    </row>
    <row r="28" spans="1:10" ht="60" customHeight="1" x14ac:dyDescent="0.25">
      <c r="A28" s="37" t="s">
        <v>265</v>
      </c>
      <c r="B28" s="35" t="s">
        <v>317</v>
      </c>
      <c r="C28" s="121"/>
      <c r="D28" s="121"/>
      <c r="E28" s="121"/>
      <c r="F28" s="121"/>
      <c r="G28" s="121"/>
      <c r="H28" s="121"/>
      <c r="I28" s="121"/>
      <c r="J28" s="121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4" t="s">
        <v>318</v>
      </c>
      <c r="C2" s="124"/>
      <c r="D2" s="124"/>
      <c r="E2" s="124"/>
      <c r="F2" s="124"/>
    </row>
    <row r="4" spans="2:6" ht="12.75" customHeight="1" x14ac:dyDescent="0.25">
      <c r="B4" s="43" t="s">
        <v>319</v>
      </c>
      <c r="C4" s="43" t="s">
        <v>320</v>
      </c>
      <c r="D4" s="43" t="s">
        <v>321</v>
      </c>
      <c r="E4" s="43" t="s">
        <v>322</v>
      </c>
      <c r="F4" s="43" t="s">
        <v>323</v>
      </c>
    </row>
    <row r="6" spans="2:6" ht="12.75" customHeight="1" x14ac:dyDescent="0.25">
      <c r="B6" s="44"/>
      <c r="C6" s="45"/>
      <c r="D6" s="46"/>
      <c r="E6" s="47"/>
      <c r="F6" s="48" t="str">
        <f>IF(AND(E6= "",D6= ""), "", ROUND(ROUND(E6, 2) * ROUND(D6, 3), 2))</f>
        <v/>
      </c>
    </row>
    <row r="8" spans="2:6" ht="12.75" customHeight="1" x14ac:dyDescent="0.25">
      <c r="B8" s="44"/>
      <c r="C8" s="45"/>
      <c r="D8" s="46"/>
      <c r="E8" s="47"/>
      <c r="F8" s="48" t="str">
        <f>IF(AND(E8= "",D8= ""), "", ROUND(ROUND(E8, 2) * ROUND(D8, 3), 2))</f>
        <v/>
      </c>
    </row>
    <row r="10" spans="2:6" ht="12.75" customHeight="1" x14ac:dyDescent="0.25">
      <c r="B10" s="44"/>
      <c r="C10" s="45"/>
      <c r="D10" s="46"/>
      <c r="E10" s="47"/>
      <c r="F10" s="48" t="str">
        <f>IF(AND(E10= "",D10= ""), "", ROUND(ROUND(E10, 2) * ROUND(D10, 3), 2))</f>
        <v/>
      </c>
    </row>
    <row r="12" spans="2:6" ht="12.75" customHeight="1" x14ac:dyDescent="0.25">
      <c r="B12" s="44"/>
      <c r="C12" s="45"/>
      <c r="D12" s="46"/>
      <c r="E12" s="47"/>
      <c r="F12" s="48" t="str">
        <f>IF(AND(E12= "",D12= ""), "", ROUND(ROUND(E12, 2) * ROUND(D12, 3), 2))</f>
        <v/>
      </c>
    </row>
    <row r="14" spans="2:6" ht="12.75" customHeight="1" x14ac:dyDescent="0.25">
      <c r="B14" s="44"/>
      <c r="C14" s="45"/>
      <c r="D14" s="46"/>
      <c r="E14" s="47"/>
      <c r="F14" s="48" t="str">
        <f>IF(AND(E14= "",D14= ""), "", ROUND(ROUND(E14, 2) * ROUND(D14, 3), 2))</f>
        <v/>
      </c>
    </row>
    <row r="16" spans="2:6" ht="12.75" customHeight="1" x14ac:dyDescent="0.25">
      <c r="B16" s="44"/>
      <c r="C16" s="45"/>
      <c r="D16" s="46"/>
      <c r="E16" s="47"/>
      <c r="F16" s="48" t="str">
        <f>IF(AND(E16= "",D16= ""), "", ROUND(ROUND(E16, 2) * ROUND(D16, 3), 2))</f>
        <v/>
      </c>
    </row>
    <row r="18" spans="2:6" ht="12.75" customHeight="1" x14ac:dyDescent="0.25">
      <c r="B18" s="44"/>
      <c r="C18" s="45"/>
      <c r="D18" s="46"/>
      <c r="E18" s="47"/>
      <c r="F18" s="48" t="str">
        <f>IF(AND(E18= "",D18= ""), "", ROUND(ROUND(E18, 2) * ROUND(D18, 3), 2))</f>
        <v/>
      </c>
    </row>
    <row r="20" spans="2:6" ht="12.75" customHeight="1" x14ac:dyDescent="0.25">
      <c r="B20" s="44"/>
      <c r="C20" s="45"/>
      <c r="D20" s="46"/>
      <c r="E20" s="47"/>
      <c r="F20" s="48" t="str">
        <f>IF(AND(E20= "",D20= ""), "", ROUND(ROUND(E20, 2) * ROUND(D20, 3), 2))</f>
        <v/>
      </c>
    </row>
    <row r="22" spans="2:6" ht="12.75" customHeight="1" x14ac:dyDescent="0.25">
      <c r="B22" s="44"/>
      <c r="C22" s="45"/>
      <c r="D22" s="46"/>
      <c r="E22" s="47"/>
      <c r="F22" s="48" t="str">
        <f>IF(AND(E22= "",D22= ""), "", ROUND(ROUND(E22, 2) * ROUND(D22, 3), 2))</f>
        <v/>
      </c>
    </row>
    <row r="24" spans="2:6" ht="12.75" customHeight="1" x14ac:dyDescent="0.25">
      <c r="B24" s="44"/>
      <c r="C24" s="45"/>
      <c r="D24" s="46"/>
      <c r="E24" s="47"/>
      <c r="F24" s="48" t="str">
        <f>IF(AND(E24= "",D24= ""), "", ROUND(ROUND(E24, 2) * ROUND(D24, 3), 2))</f>
        <v/>
      </c>
    </row>
    <row r="26" spans="2:6" ht="12.75" customHeight="1" x14ac:dyDescent="0.25">
      <c r="B26" s="44"/>
      <c r="C26" s="45"/>
      <c r="D26" s="46"/>
      <c r="E26" s="47"/>
      <c r="F26" s="48" t="str">
        <f>IF(AND(E26= "",D26= ""), "", ROUND(ROUND(E26, 2) * ROUND(D26, 3), 2))</f>
        <v/>
      </c>
    </row>
    <row r="28" spans="2:6" ht="12.75" customHeight="1" x14ac:dyDescent="0.25">
      <c r="B28" s="44"/>
      <c r="C28" s="45"/>
      <c r="D28" s="46"/>
      <c r="E28" s="47"/>
      <c r="F28" s="48" t="str">
        <f>IF(AND(E28= "",D28= ""), "", ROUND(ROUND(E28, 2) * ROUND(D28, 3), 2))</f>
        <v/>
      </c>
    </row>
    <row r="30" spans="2:6" ht="12.75" customHeight="1" x14ac:dyDescent="0.25">
      <c r="B30" s="44"/>
      <c r="C30" s="45"/>
      <c r="D30" s="46"/>
      <c r="E30" s="47"/>
      <c r="F30" s="48" t="str">
        <f>IF(AND(E30= "",D30= ""), "", ROUND(ROUND(E30, 2) * ROUND(D30, 3), 2))</f>
        <v/>
      </c>
    </row>
    <row r="32" spans="2:6" ht="12.75" customHeight="1" x14ac:dyDescent="0.25">
      <c r="B32" s="44"/>
      <c r="C32" s="45"/>
      <c r="D32" s="46"/>
      <c r="E32" s="47"/>
      <c r="F32" s="48" t="str">
        <f>IF(AND(E32= "",D32= ""), "", ROUND(ROUND(E32, 2) * ROUND(D32, 3), 2))</f>
        <v/>
      </c>
    </row>
    <row r="34" spans="2:6" ht="12.75" customHeight="1" x14ac:dyDescent="0.25">
      <c r="B34" s="44"/>
      <c r="C34" s="45"/>
      <c r="D34" s="46"/>
      <c r="E34" s="47"/>
      <c r="F34" s="48" t="str">
        <f>IF(AND(E34= "",D34= ""), "", ROUND(ROUND(E34, 2) * ROUND(D34, 3), 2))</f>
        <v/>
      </c>
    </row>
    <row r="36" spans="2:6" ht="12.75" customHeight="1" x14ac:dyDescent="0.25">
      <c r="B36" s="44"/>
      <c r="C36" s="45"/>
      <c r="D36" s="46"/>
      <c r="E36" s="47"/>
      <c r="F36" s="48" t="str">
        <f>IF(AND(E36= "",D36= ""), "", ROUND(ROUND(E36, 2) * ROUND(D36, 3), 2))</f>
        <v/>
      </c>
    </row>
    <row r="38" spans="2:6" ht="12.75" customHeight="1" x14ac:dyDescent="0.25">
      <c r="B38" s="44"/>
      <c r="C38" s="45"/>
      <c r="D38" s="46"/>
      <c r="E38" s="47"/>
      <c r="F38" s="48" t="str">
        <f>IF(AND(E38= "",D38= ""), "", ROUND(ROUND(E38, 2) * ROUND(D38, 3), 2))</f>
        <v/>
      </c>
    </row>
    <row r="40" spans="2:6" ht="12.75" customHeight="1" x14ac:dyDescent="0.25">
      <c r="B40" s="44"/>
      <c r="C40" s="45"/>
      <c r="D40" s="46"/>
      <c r="E40" s="47"/>
      <c r="F40" s="48" t="str">
        <f>IF(AND(E40= "",D40= ""), "", ROUND(ROUND(E40, 2) * ROUND(D40, 3), 2))</f>
        <v/>
      </c>
    </row>
    <row r="42" spans="2:6" ht="12.75" customHeight="1" x14ac:dyDescent="0.25">
      <c r="B42" s="44"/>
      <c r="C42" s="45"/>
      <c r="D42" s="46"/>
      <c r="E42" s="47"/>
      <c r="F42" s="48" t="str">
        <f>IF(AND(E42= "",D42= ""), "", ROUND(ROUND(E42, 2) * ROUND(D42, 3), 2))</f>
        <v/>
      </c>
    </row>
    <row r="44" spans="2:6" ht="12.75" customHeight="1" x14ac:dyDescent="0.25">
      <c r="B44" s="44"/>
      <c r="C44" s="45"/>
      <c r="D44" s="46"/>
      <c r="E44" s="47"/>
      <c r="F44" s="48" t="str">
        <f>IF(AND(E44= "",D44= ""), "", ROUND(ROUND(E44, 2) * ROUND(D44, 3), 2))</f>
        <v/>
      </c>
    </row>
    <row r="46" spans="2:6" ht="12.75" customHeight="1" x14ac:dyDescent="0.25">
      <c r="B46" s="44"/>
      <c r="C46" s="45"/>
      <c r="D46" s="46"/>
      <c r="E46" s="47"/>
      <c r="F46" s="48" t="str">
        <f>IF(AND(E46= "",D46= ""), "", ROUND(ROUND(E46, 2) * ROUND(D46, 3), 2))</f>
        <v/>
      </c>
    </row>
    <row r="48" spans="2:6" ht="12.75" customHeight="1" x14ac:dyDescent="0.25">
      <c r="B48" s="44"/>
      <c r="C48" s="45"/>
      <c r="D48" s="46"/>
      <c r="E48" s="47"/>
      <c r="F48" s="48" t="str">
        <f>IF(AND(E48= "",D48= ""), "", ROUND(ROUND(E48, 2) * ROUND(D48, 3), 2))</f>
        <v/>
      </c>
    </row>
    <row r="50" spans="2:6" ht="12.75" customHeight="1" x14ac:dyDescent="0.25">
      <c r="B50" s="44"/>
      <c r="C50" s="45"/>
      <c r="D50" s="46"/>
      <c r="E50" s="47"/>
      <c r="F50" s="48" t="str">
        <f>IF(AND(E50= "",D50= ""), "", ROUND(ROUND(E50, 2) * ROUND(D50, 3), 2))</f>
        <v/>
      </c>
    </row>
    <row r="52" spans="2:6" ht="12.75" customHeight="1" x14ac:dyDescent="0.25">
      <c r="B52" s="44"/>
      <c r="C52" s="45"/>
      <c r="D52" s="46"/>
      <c r="E52" s="47"/>
      <c r="F52" s="48" t="str">
        <f>IF(AND(E52= "",D52= ""), "", ROUND(ROUND(E52, 2) * ROUND(D52, 3), 2))</f>
        <v/>
      </c>
    </row>
    <row r="54" spans="2:6" ht="12.75" customHeight="1" x14ac:dyDescent="0.25">
      <c r="B54" s="44"/>
      <c r="C54" s="45"/>
      <c r="D54" s="46"/>
      <c r="E54" s="47"/>
      <c r="F54" s="48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MERCIER GUILLAUME (CPAM MAINE-ET-LOIRE)</cp:lastModifiedBy>
  <dcterms:created xsi:type="dcterms:W3CDTF">2025-02-11T15:02:00Z</dcterms:created>
  <dcterms:modified xsi:type="dcterms:W3CDTF">2025-02-25T14:07:18Z</dcterms:modified>
</cp:coreProperties>
</file>