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FFAIRES EN COURS\ANGERS\24.0739 NK - REAMENAGEMENT NIVEAU 1 CTI - ANGERS\4 ETUDES\ELEC\"/>
    </mc:Choice>
  </mc:AlternateContent>
  <xr:revisionPtr revIDLastSave="0" documentId="13_ncr:1_{1A3792B2-635F-4277-B272-B0641E927802}" xr6:coauthVersionLast="36" xr6:coauthVersionMax="36" xr10:uidLastSave="{00000000-0000-0000-0000-000000000000}"/>
  <bookViews>
    <workbookView xWindow="240" yWindow="15" windowWidth="16095" windowHeight="966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493" i="2"/>
  <c r="M477" i="2"/>
  <c r="F494" i="2" s="1"/>
  <c r="C477" i="2"/>
  <c r="F463" i="2"/>
  <c r="F462" i="2"/>
  <c r="F461" i="2"/>
  <c r="F460" i="2"/>
  <c r="F459" i="2"/>
  <c r="F458" i="2"/>
  <c r="F453" i="2"/>
  <c r="F451" i="2"/>
  <c r="F447" i="2"/>
  <c r="F446" i="2"/>
  <c r="F431" i="2"/>
  <c r="J425" i="2"/>
  <c r="F430" i="2" s="1"/>
  <c r="F432" i="2" s="1"/>
  <c r="J404" i="2"/>
  <c r="F411" i="2" s="1"/>
  <c r="F396" i="2"/>
  <c r="J390" i="2"/>
  <c r="F395" i="2" s="1"/>
  <c r="F397" i="2" s="1"/>
  <c r="J377" i="2"/>
  <c r="F383" i="2" s="1"/>
  <c r="J365" i="2"/>
  <c r="F371" i="2" s="1"/>
  <c r="J343" i="2"/>
  <c r="F466" i="2" s="1"/>
  <c r="J334" i="2"/>
  <c r="J325" i="2"/>
  <c r="J314" i="2"/>
  <c r="F349" i="2" s="1"/>
  <c r="J312" i="2"/>
  <c r="F350" i="2" s="1"/>
  <c r="J283" i="2"/>
  <c r="F485" i="2" s="1"/>
  <c r="J275" i="2"/>
  <c r="J273" i="2"/>
  <c r="F291" i="2" s="1"/>
  <c r="J245" i="2"/>
  <c r="J242" i="2"/>
  <c r="F250" i="2" s="1"/>
  <c r="J238" i="2"/>
  <c r="J225" i="2"/>
  <c r="J218" i="2"/>
  <c r="F476" i="2" s="1"/>
  <c r="J212" i="2"/>
  <c r="J206" i="2"/>
  <c r="F356" i="2" s="1"/>
  <c r="J200" i="2"/>
  <c r="J198" i="2"/>
  <c r="F454" i="2" s="1"/>
  <c r="J161" i="2"/>
  <c r="F167" i="2" s="1"/>
  <c r="J141" i="2"/>
  <c r="F148" i="2" s="1"/>
  <c r="F116" i="2"/>
  <c r="F117" i="2" s="1"/>
  <c r="F115" i="2"/>
  <c r="J99" i="2"/>
  <c r="J97" i="2"/>
  <c r="J95" i="2"/>
  <c r="J93" i="2"/>
  <c r="F449" i="2" s="1"/>
  <c r="J91" i="2"/>
  <c r="J89" i="2"/>
  <c r="F105" i="2" s="1"/>
  <c r="J66" i="2"/>
  <c r="F448" i="2" s="1"/>
  <c r="F62" i="2"/>
  <c r="F61" i="2"/>
  <c r="F63" i="2" s="1"/>
  <c r="J55" i="2"/>
  <c r="J53" i="2"/>
  <c r="F48" i="2"/>
  <c r="F47" i="2"/>
  <c r="F49" i="2" s="1"/>
  <c r="J42" i="2"/>
  <c r="F38" i="2"/>
  <c r="J32" i="2"/>
  <c r="F37" i="2" s="1"/>
  <c r="F39" i="2" s="1"/>
  <c r="J21" i="2"/>
  <c r="F26" i="2" s="1"/>
  <c r="J10" i="2"/>
  <c r="F77" i="2" s="1"/>
  <c r="G84" i="1"/>
  <c r="G82" i="1"/>
  <c r="G80" i="1"/>
  <c r="G78" i="1"/>
  <c r="E70" i="1"/>
  <c r="E63" i="1"/>
  <c r="E60" i="1"/>
  <c r="E20" i="1"/>
  <c r="E11" i="1"/>
  <c r="F499" i="2" l="1"/>
  <c r="F488" i="2"/>
  <c r="F490" i="2" s="1"/>
  <c r="F479" i="2"/>
  <c r="F351" i="2"/>
  <c r="F410" i="2"/>
  <c r="F412" i="2" s="1"/>
  <c r="F452" i="2"/>
  <c r="F480" i="2"/>
  <c r="F104" i="2"/>
  <c r="F106" i="2" s="1"/>
  <c r="F231" i="2"/>
  <c r="F232" i="2"/>
  <c r="F484" i="2"/>
  <c r="F486" i="2" s="1"/>
  <c r="F450" i="2"/>
  <c r="F455" i="2"/>
  <c r="F355" i="2"/>
  <c r="F357" i="2" s="1"/>
  <c r="F456" i="2"/>
  <c r="F457" i="2"/>
  <c r="F489" i="2"/>
  <c r="F147" i="2"/>
  <c r="F149" i="2" s="1"/>
  <c r="F251" i="2"/>
  <c r="F252" i="2" s="1"/>
  <c r="F370" i="2"/>
  <c r="F372" i="2" s="1"/>
  <c r="F437" i="2"/>
  <c r="F495" i="2"/>
  <c r="F382" i="2"/>
  <c r="F384" i="2" s="1"/>
  <c r="F444" i="2"/>
  <c r="F27" i="2"/>
  <c r="F28" i="2" s="1"/>
  <c r="F78" i="2"/>
  <c r="F79" i="2" s="1"/>
  <c r="F168" i="2"/>
  <c r="F169" i="2" s="1"/>
  <c r="F290" i="2"/>
  <c r="F292" i="2" s="1"/>
  <c r="F445" i="2"/>
  <c r="F467" i="2"/>
  <c r="F468" i="2" s="1"/>
  <c r="AA1" i="3" s="1"/>
  <c r="F436" i="2"/>
  <c r="F438" i="2" s="1"/>
  <c r="F15" i="2"/>
  <c r="F16" i="2"/>
  <c r="F71" i="2"/>
  <c r="F73" i="2" s="1"/>
  <c r="F72" i="2"/>
  <c r="F442" i="2"/>
  <c r="F443" i="2"/>
  <c r="AA3" i="3" l="1"/>
  <c r="AA5" i="3" s="1"/>
  <c r="AA37" i="3"/>
  <c r="AA33" i="3"/>
  <c r="AA4" i="3"/>
  <c r="F233" i="2"/>
  <c r="F498" i="2"/>
  <c r="F500" i="2" s="1"/>
  <c r="F481" i="2"/>
  <c r="F17" i="2"/>
  <c r="AA18" i="3" l="1"/>
  <c r="AA10" i="3"/>
  <c r="AA6" i="3"/>
  <c r="AA15" i="3"/>
  <c r="AA32" i="3"/>
  <c r="AA9" i="3"/>
  <c r="AA42" i="3"/>
  <c r="AA12" i="3"/>
  <c r="AA27" i="3"/>
  <c r="AA7" i="3"/>
  <c r="AA43" i="3" l="1"/>
  <c r="AA23" i="3"/>
  <c r="AA24" i="3"/>
  <c r="AA29" i="3"/>
  <c r="AA46" i="3"/>
  <c r="AA28" i="3"/>
  <c r="AA16" i="3"/>
  <c r="AA17" i="3"/>
  <c r="AA13" i="3"/>
  <c r="AA47" i="3"/>
  <c r="AA41" i="3"/>
  <c r="AA21" i="3"/>
  <c r="AA38" i="3"/>
  <c r="AA11" i="3"/>
  <c r="AA51" i="3"/>
  <c r="AA34" i="3"/>
  <c r="AA50" i="3"/>
  <c r="AA19" i="3"/>
  <c r="AA20" i="3"/>
  <c r="AA93" i="3" l="1"/>
  <c r="AA89" i="3"/>
  <c r="AA85" i="3" s="1"/>
  <c r="AA80" i="3" s="1"/>
  <c r="AA72" i="3" s="1"/>
  <c r="AA64" i="3" s="1"/>
  <c r="AA56" i="3" s="1"/>
  <c r="AA44" i="3" s="1"/>
  <c r="AA25" i="3"/>
  <c r="AA79" i="3"/>
  <c r="AA96" i="3"/>
  <c r="AA92" i="3" s="1"/>
  <c r="AA71" i="3"/>
  <c r="AA63" i="3" s="1"/>
  <c r="AA55" i="3" s="1"/>
  <c r="AA40" i="3" s="1"/>
  <c r="AA22" i="3"/>
  <c r="AA82" i="3"/>
  <c r="AA75" i="3"/>
  <c r="AA67" i="3" s="1"/>
  <c r="AA59" i="3" s="1"/>
  <c r="AA49" i="3" s="1"/>
  <c r="AA31" i="3" s="1"/>
  <c r="AA94" i="3"/>
  <c r="AA90" i="3"/>
  <c r="AA86" i="3" s="1"/>
  <c r="AA81" i="3" s="1"/>
  <c r="AA74" i="3" s="1"/>
  <c r="AA66" i="3" s="1"/>
  <c r="AA58" i="3" s="1"/>
  <c r="AA48" i="3" s="1"/>
  <c r="AA30" i="3"/>
  <c r="AA14" i="3"/>
  <c r="AA65" i="3" s="1"/>
  <c r="AA57" i="3" s="1"/>
  <c r="AA45" i="3" s="1"/>
  <c r="AA26" i="3" s="1"/>
  <c r="AA77" i="3"/>
  <c r="AA95" i="3"/>
  <c r="AA91" i="3"/>
  <c r="AA87" i="3" s="1"/>
  <c r="AA83" i="3" s="1"/>
  <c r="AA76" i="3" s="1"/>
  <c r="AA68" i="3" s="1"/>
  <c r="AA60" i="3" s="1"/>
  <c r="AA52" i="3" s="1"/>
  <c r="AA69" i="3"/>
  <c r="AA61" i="3" s="1"/>
  <c r="AA53" i="3" s="1"/>
  <c r="AA36" i="3" s="1"/>
  <c r="AA88" i="3" l="1"/>
  <c r="AA84" i="3" s="1"/>
  <c r="AA78" i="3" s="1"/>
  <c r="AA70" i="3" s="1"/>
  <c r="AA62" i="3" s="1"/>
  <c r="AA54" i="3" s="1"/>
  <c r="AA39" i="3"/>
  <c r="AA35" i="3"/>
  <c r="AA98" i="3" s="1"/>
  <c r="AA2" i="3" s="1"/>
  <c r="C471" i="2" s="1"/>
  <c r="AA7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218" authorId="0" shapeId="0" xr:uid="{00000000-0006-0000-0100-000001000000}">
      <text>
        <r>
          <rPr>
            <sz val="8"/>
            <color indexed="81"/>
            <rFont val="Tahoma"/>
            <family val="2"/>
          </rPr>
          <t>Non totalisé [ Option ]</t>
        </r>
      </text>
    </comment>
  </commentList>
</comments>
</file>

<file path=xl/sharedStrings.xml><?xml version="1.0" encoding="utf-8"?>
<sst xmlns="http://schemas.openxmlformats.org/spreadsheetml/2006/main" count="702" uniqueCount="315">
  <si>
    <t>Dossier</t>
  </si>
  <si>
    <t>Date</t>
  </si>
  <si>
    <t>Phase</t>
  </si>
  <si>
    <t>Indice</t>
  </si>
  <si>
    <t>MAITRISE D'OUVRAGE
CTI ANGERS
1 Rue Bouche Thomas
49036 ANGERS</t>
  </si>
  <si>
    <t>ECONOMISTE : 
    NOVAM Ingénierie
    4, Place Henri Fayol
    85300 CHALLANS
    Tél : 02 51 11 11 04</t>
  </si>
  <si>
    <t>BE FLUIDES : 
    NOVAM Ingénierie
    4, Place Henri Fayol
    85300 CHALLANS
    Tél : 02 51 11 11 04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</si>
  <si>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</si>
  <si>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</si>
  <si>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</si>
  <si>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</si>
  <si>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</si>
  <si>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</si>
  <si>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</si>
  <si>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</si>
  <si>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</si>
  <si>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</si>
  <si>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</si>
  <si>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</si>
  <si>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</si>
  <si>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</si>
  <si>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</si>
  <si>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</si>
  <si>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</si>
  <si>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</si>
  <si>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</si>
  <si>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</si>
  <si>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</si>
  <si>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</si>
  <si>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</si>
  <si>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</si>
  <si>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</si>
  <si>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</si>
  <si>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</si>
  <si>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</si>
  <si>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</si>
  <si>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</si>
  <si>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n°XX</t>
  </si>
  <si>
    <t>ELECTRICITE</t>
  </si>
  <si>
    <t>3.&amp;</t>
  </si>
  <si>
    <t>DESCRPITION DES TRAVAUX PRELIMINAIRES</t>
  </si>
  <si>
    <t>2.1</t>
  </si>
  <si>
    <t>RECONNAISSANCE DES LIEUX</t>
  </si>
  <si>
    <t>4.T</t>
  </si>
  <si>
    <t>2.1.1</t>
  </si>
  <si>
    <t>Reconnaissance des lieux Suivant CCTP</t>
  </si>
  <si>
    <t>ENS</t>
  </si>
  <si>
    <t>9.&amp;</t>
  </si>
  <si>
    <t>4.&amp;</t>
  </si>
  <si>
    <t>Total H.T. :</t>
  </si>
  <si>
    <t>Total T.V.A. (20%) :</t>
  </si>
  <si>
    <t>Total T.T.C. :</t>
  </si>
  <si>
    <t>2.2</t>
  </si>
  <si>
    <t>HYGIENE ET SECURITE</t>
  </si>
  <si>
    <t>2.2.1</t>
  </si>
  <si>
    <t>Hygiène et Sécurité Suivant CCTP</t>
  </si>
  <si>
    <t>2.3</t>
  </si>
  <si>
    <t>COORDINATION ET INTERVENTION SUR SITE</t>
  </si>
  <si>
    <t>2.3.1</t>
  </si>
  <si>
    <t>Coordination et intervention sur site Suivant CCTP</t>
  </si>
  <si>
    <t>2.4</t>
  </si>
  <si>
    <t>OCCUPATION DES LOCAUX</t>
  </si>
  <si>
    <t>2.4.1</t>
  </si>
  <si>
    <t>Occupation des locaux Suivant CCTP</t>
  </si>
  <si>
    <t>2.5</t>
  </si>
  <si>
    <t>INSTALLATION DE CHANTIER</t>
  </si>
  <si>
    <t>2.5.1</t>
  </si>
  <si>
    <t>Équipement électrique de chantier suivant PGCC.</t>
  </si>
  <si>
    <t>2.5.2</t>
  </si>
  <si>
    <t>Coffret de chantier suivant PGCC.</t>
  </si>
  <si>
    <t>2.6</t>
  </si>
  <si>
    <t>NETTOYAGE APRES INTERVENTION</t>
  </si>
  <si>
    <t>2.6.1</t>
  </si>
  <si>
    <t>Suivant CCTP</t>
  </si>
  <si>
    <t>DEPOSE ET TRAVAUX PRELIMINAIRES</t>
  </si>
  <si>
    <t>3.T</t>
  </si>
  <si>
    <t>3.1</t>
  </si>
  <si>
    <t>- Dépose, stockage et repose de l'ensemble des luminaires réutilisés dans l'emprise des travaux de réaménagement</t>
  </si>
  <si>
    <t>3.2</t>
  </si>
  <si>
    <t>- Dépose et évacuation de l'ensemble des luminaires dans l'emprise des travaux de réaménagement</t>
  </si>
  <si>
    <t>3.3</t>
  </si>
  <si>
    <t>- Dépose, stockage et repose de l'ensemble de l'appareillage réutilisé dans l'emprise des travaux de réaménagement</t>
  </si>
  <si>
    <t>3.4</t>
  </si>
  <si>
    <t>- Dépose et évacuation de l'ensemble de l'appareillage non réutilisé dans l'emprise des travaux de réaménagement</t>
  </si>
  <si>
    <t>3.5</t>
  </si>
  <si>
    <t>Déplacement dans le couloir :
- Du dispositif à clé d'ouverture des portes Auto
- Du clavier à code du système intrusion
- De la centrale intrusion
Et dépose du coffret d'alarme technique</t>
  </si>
  <si>
    <t>3.6</t>
  </si>
  <si>
    <t>Repose des différents équipements "déplacés" à chiffrer dans les chapitres correspondants (Luminaires, Appareillages...)</t>
  </si>
  <si>
    <t>PM</t>
  </si>
  <si>
    <t>DESCRIPTION DES OUVRAGES ELECTRICITE</t>
  </si>
  <si>
    <t>4.1</t>
  </si>
  <si>
    <t>RACCORDEMENT GENERAL BASSE TENSION</t>
  </si>
  <si>
    <t>4.1.1</t>
  </si>
  <si>
    <t>Origine des installations</t>
  </si>
  <si>
    <t>5.T</t>
  </si>
  <si>
    <t>5.&amp;</t>
  </si>
  <si>
    <t>4.2</t>
  </si>
  <si>
    <t>TABLEAUX ELECTRIQUES</t>
  </si>
  <si>
    <t>4.2.1</t>
  </si>
  <si>
    <t>Tableaux existants</t>
  </si>
  <si>
    <t>4.2.1.1</t>
  </si>
  <si>
    <t xml:space="preserve">- Ensemble de protections supplémentaires 1P+N 16A + VIGI 300mA Ventilos-convecteurs
- Ensemble de protections supplémentaires Si 1P+N 16A VIGI 30mA Prises des PAM
- Ensemble de protections supplémentaires Si 1P+N 16A VIGI 30mA Prises ondulés des PAM
- 1 disjoncteur divisionnaire 1P+N 16A BECS
</t>
  </si>
  <si>
    <t>4.3</t>
  </si>
  <si>
    <t xml:space="preserve">DISTRIBUTIONS ELECTRIQUES </t>
  </si>
  <si>
    <t>4.3.1</t>
  </si>
  <si>
    <t>Réseaux de terre</t>
  </si>
  <si>
    <t>4.3.1.1</t>
  </si>
  <si>
    <t>Mise à la terre des équipements techniques, équipotentialité suivant C.C.T.P.</t>
  </si>
  <si>
    <t>4.4</t>
  </si>
  <si>
    <t>APPAREILLAGE</t>
  </si>
  <si>
    <t>4.4.1</t>
  </si>
  <si>
    <t>Appareillage encastré</t>
  </si>
  <si>
    <t>5.U.IMAGE</t>
  </si>
  <si>
    <t>4.4.1.1</t>
  </si>
  <si>
    <t>Bouton poussoir suivant CCTP.</t>
  </si>
  <si>
    <t>4.4.1.2</t>
  </si>
  <si>
    <t>Prise de courant 2P+T 10/16A déplacée suivant CCTP.</t>
  </si>
  <si>
    <t>4.4.2</t>
  </si>
  <si>
    <t>Plinthe électrique déplacées</t>
  </si>
  <si>
    <t>4.4.2.1</t>
  </si>
  <si>
    <t>Repose de plinthes électrique existante déplacées suivant plans y compris câblage et raccordements des appareillages présents sur la plinthe</t>
  </si>
  <si>
    <t>4.4.3</t>
  </si>
  <si>
    <t>Colonne 2 compartiments déplacées</t>
  </si>
  <si>
    <t>4.4.3.1</t>
  </si>
  <si>
    <t>Repose de perches électrique existante déplacées suivant plans y compris câblage et raccordements des appareillages présents sur la perche</t>
  </si>
  <si>
    <t>5.L</t>
  </si>
  <si>
    <t>Localisation : Open Space 1</t>
  </si>
  <si>
    <t>4.4.3.2</t>
  </si>
  <si>
    <t>Colonne mobile équipée de 2 PAM y compris câblage et raccordement (Colonne équipée) (Option 1)</t>
  </si>
  <si>
    <t xml:space="preserve"> Option</t>
  </si>
  <si>
    <t>4.4.4</t>
  </si>
  <si>
    <t>Circuit de terre</t>
  </si>
  <si>
    <t>4.4.4.1</t>
  </si>
  <si>
    <t xml:space="preserve">Interconnexion des parties métalliques, liaisons équipotentielles </t>
  </si>
  <si>
    <t>4.5</t>
  </si>
  <si>
    <t>ALIMENTATIONS SPÉCIFIQUES</t>
  </si>
  <si>
    <t>4.5.1</t>
  </si>
  <si>
    <t>Alimentation du BECS en câble U1000 R2V 3G2.5 mm²</t>
  </si>
  <si>
    <t>ML</t>
  </si>
  <si>
    <t>4.5.2</t>
  </si>
  <si>
    <t>Alimentation des ventilos-convecteurs en câble U1000 R2V 3G1.5 mm²</t>
  </si>
  <si>
    <t>4.5.3</t>
  </si>
  <si>
    <t xml:space="preserve">Remplacement des câbles gris présents en aval des TD concernés et pour les zones réaménagées </t>
  </si>
  <si>
    <t>4.6</t>
  </si>
  <si>
    <t>LUMINAIRES</t>
  </si>
  <si>
    <t>4.6.1</t>
  </si>
  <si>
    <t>LISTE DES LUMINAIRES</t>
  </si>
  <si>
    <t>4.6.1.1</t>
  </si>
  <si>
    <t>Appareil existant : Plafonnier LED 600x600mm déposé et reposé</t>
  </si>
  <si>
    <t>6.T</t>
  </si>
  <si>
    <t>6.L</t>
  </si>
  <si>
    <t>Localisation : Suivants plans Archi de dépose plafonds</t>
  </si>
  <si>
    <t>4.6.1.1.1</t>
  </si>
  <si>
    <t>Repose 600x600 y compris recâblage et raccordement suivant CCTP</t>
  </si>
  <si>
    <t>4.6.1.1.2</t>
  </si>
  <si>
    <t>Adaptation des circuits d'éclairage dans les 2 salles de réunions pour 1 All pour 3 Luminaires suivant CCTP</t>
  </si>
  <si>
    <t>6.&amp;</t>
  </si>
  <si>
    <t>4.6.1.2</t>
  </si>
  <si>
    <t>Appareil n°1 : Plafonnier encastré 600x600mm à LED DALI</t>
  </si>
  <si>
    <t>6.C</t>
  </si>
  <si>
    <t>6.U.IMAGE</t>
  </si>
  <si>
    <t>4.6.1.2.1</t>
  </si>
  <si>
    <t>Plafonnier encastré 600x600mm à LED marque EPSILON ou équivalent type STICK suivant CCTP</t>
  </si>
  <si>
    <t>4.7</t>
  </si>
  <si>
    <t>DISTRIBUTIONS TELECOMMUNICATIONS</t>
  </si>
  <si>
    <t>4.7.1</t>
  </si>
  <si>
    <t>Réseaux V.D.I.</t>
  </si>
  <si>
    <t>4.7.1.1</t>
  </si>
  <si>
    <t>Alimentation de chaque prise RJ45 en câble 4 paires catégorie 6A suivant CCTP depuis la baie de brassage.</t>
  </si>
  <si>
    <t>4.7.1.2</t>
  </si>
  <si>
    <t>Câblage, raccordements, accessoires et repérages suivant CCTP.</t>
  </si>
  <si>
    <t>4.7.2</t>
  </si>
  <si>
    <t>Équipements de baie de brassage</t>
  </si>
  <si>
    <t>4.7.2.1</t>
  </si>
  <si>
    <t>Équipements de baie de brassage marque CAE ou équivalent y compris mise à la terre suivant CCTP.</t>
  </si>
  <si>
    <t>4.7.3</t>
  </si>
  <si>
    <t xml:space="preserve">Appareillage </t>
  </si>
  <si>
    <t>4.7.3.1</t>
  </si>
  <si>
    <t>Appareillage courants faibles  suivant le CCTP type RJ45 catégorie 7 inclus dans le chiffrage Appareillage.</t>
  </si>
  <si>
    <t>4.7.4</t>
  </si>
  <si>
    <t>Contrôles</t>
  </si>
  <si>
    <t>4.7.4.1</t>
  </si>
  <si>
    <t>Tests et fourniture des cahiers de référence suivant CCTP</t>
  </si>
  <si>
    <t>ESSAIS ET VÉRIFICATIONS</t>
  </si>
  <si>
    <t>5.1</t>
  </si>
  <si>
    <t>TRAVAUX DIVERS</t>
  </si>
  <si>
    <t>5.1.1</t>
  </si>
  <si>
    <t>Suivant CCTP.</t>
  </si>
  <si>
    <t>5.2</t>
  </si>
  <si>
    <t>VERIFICATION DES RACCORDEMENTS</t>
  </si>
  <si>
    <t>5.2.1</t>
  </si>
  <si>
    <t>5.3</t>
  </si>
  <si>
    <t>DOSSIER TECHNIQUE</t>
  </si>
  <si>
    <t>5.3.1</t>
  </si>
  <si>
    <t>5.4</t>
  </si>
  <si>
    <t>GESTION DES DECHETS DE CHANTIER</t>
  </si>
  <si>
    <t>5.4.1</t>
  </si>
  <si>
    <t>Frais de gestion des déchets de chantier suivant CCTP</t>
  </si>
  <si>
    <t>5.5</t>
  </si>
  <si>
    <t>CONTROLE DE BON ACHEVEMENT</t>
  </si>
  <si>
    <t>5.5.1</t>
  </si>
  <si>
    <t>RECAPITULATIF
Lot n°XX ELECTRICITE</t>
  </si>
  <si>
    <t>RECAPITULATIF DES CHAPITRES</t>
  </si>
  <si>
    <t>2 - DESCRPITION DES TRAVAUX PRELIMINAIRES</t>
  </si>
  <si>
    <t>- 2.1 - RECONNAISSANCE DES LIEUX</t>
  </si>
  <si>
    <t>- 2.2 - HYGIENE ET SECURITE</t>
  </si>
  <si>
    <t>- 2.3 - COORDINATION ET INTERVENTION SUR SITE</t>
  </si>
  <si>
    <t>- 2.4 - OCCUPATION DES LOCAUX</t>
  </si>
  <si>
    <t>- 2.5 - INSTALLATION DE CHANTIER</t>
  </si>
  <si>
    <t>- 2.6 - NETTOYAGE APRES INTERVENTION</t>
  </si>
  <si>
    <t>3 - DEPOSE ET TRAVAUX PRELIMINAIRES</t>
  </si>
  <si>
    <t>4 - DESCRIPTION DES OUVRAGES ELECTRICITE</t>
  </si>
  <si>
    <t>- 4.1 - RACCORDEMENT GENERAL BASSE TENSION</t>
  </si>
  <si>
    <t>- 4.2 - TABLEAUX ELECTRIQUES</t>
  </si>
  <si>
    <t>- 4.3 - DISTRIBUTIONS ELECTRIQUES</t>
  </si>
  <si>
    <t>- 4.4 - APPAREILLAGE</t>
  </si>
  <si>
    <t>- 4.5 - ALIMENTATIONS SPÉCIFIQUES</t>
  </si>
  <si>
    <t>- 4.6 - LUMINAIRES</t>
  </si>
  <si>
    <t>- 4.7 - DISTRIBUTIONS TELECOMMUNICATIONS</t>
  </si>
  <si>
    <t>5 - ESSAIS ET VÉRIFICATIONS</t>
  </si>
  <si>
    <t>- 5.1 - TRAVAUX DIVERS</t>
  </si>
  <si>
    <t>- 5.2 - VERIFICATION DES RACCORDEMENTS</t>
  </si>
  <si>
    <t>- 5.3 - DOSSIER TECHNIQUE</t>
  </si>
  <si>
    <t>- 5.4 - GESTION DES DECHETS DE CHANTIER</t>
  </si>
  <si>
    <t>- 5.5 - CONTROLE DE BON ACHEVEMENT</t>
  </si>
  <si>
    <t>Total du lot ELECTRICITE</t>
  </si>
  <si>
    <t xml:space="preserve">Soit en toutes lettres TTC : </t>
  </si>
  <si>
    <t>RECAPITULATIF OPTION</t>
  </si>
  <si>
    <t xml:space="preserve"> Option 1</t>
  </si>
  <si>
    <t xml:space="preserve"> 	 Colonne mobile équipée de 2 PAM y compris câblage et raccordement (Colonne équipée)</t>
  </si>
  <si>
    <t>Sous-total Option 1</t>
  </si>
  <si>
    <t>H.T.</t>
  </si>
  <si>
    <t>T.V.A.</t>
  </si>
  <si>
    <t>T.T.C.</t>
  </si>
  <si>
    <t>Total Base</t>
  </si>
  <si>
    <t>H.T. :</t>
  </si>
  <si>
    <t>T.V.A. :</t>
  </si>
  <si>
    <t>T.T.C. :</t>
  </si>
  <si>
    <t>Total Base + Option 1</t>
  </si>
  <si>
    <t>Total  Option</t>
  </si>
  <si>
    <t>Total Base +  Option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</si>
  <si>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</si>
  <si>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</si>
  <si>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</si>
  <si>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</si>
  <si>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</si>
  <si>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</si>
  <si>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</si>
  <si>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</si>
  <si>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</si>
  <si>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</si>
  <si>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</si>
  <si>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</si>
  <si>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</si>
  <si>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</si>
  <si>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</si>
  <si>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</si>
  <si>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</si>
  <si>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</si>
  <si>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</si>
  <si>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</si>
  <si>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</si>
  <si>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</si>
  <si>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</si>
  <si>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</si>
  <si>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</si>
  <si>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</si>
  <si>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</si>
  <si>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</si>
  <si>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</si>
  <si>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</si>
  <si>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</si>
  <si>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</si>
  <si>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Réaménagement du niveau 1 du CTI</t>
  </si>
  <si>
    <t>NM 24.0739</t>
  </si>
  <si>
    <t>25/02/2025</t>
  </si>
  <si>
    <t>PRO-DCE</t>
  </si>
  <si>
    <t>A</t>
  </si>
  <si>
    <t>1 Rue Bouche Thomas</t>
  </si>
  <si>
    <t>49036 ANGERS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</si>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</sst>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#,##0.000"/>
    <numFmt numFmtId="166" formatCode="00000"/>
    <numFmt numFmtId="167" formatCode="0#&quot; &quot;##&quot; &quot;##&quot; &quot;##&quot; &quot;##"/>
  </numFmts>
  <fonts count="1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3" fontId="10" fillId="0" borderId="9" xfId="0" applyNumberFormat="1" applyFont="1" applyBorder="1" applyAlignment="1">
      <alignment horizontal="right" vertical="top" wrapText="1"/>
    </xf>
    <xf numFmtId="3" fontId="10" fillId="0" borderId="12" xfId="0" applyNumberFormat="1" applyFont="1" applyBorder="1" applyAlignment="1" applyProtection="1">
      <alignment horizontal="right" vertical="top" wrapText="1"/>
      <protection locked="0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165" fontId="10" fillId="0" borderId="9" xfId="0" applyNumberFormat="1" applyFont="1" applyBorder="1" applyAlignment="1">
      <alignment horizontal="right" vertical="top" wrapText="1"/>
    </xf>
    <xf numFmtId="165" fontId="10" fillId="0" borderId="12" xfId="0" applyNumberFormat="1" applyFont="1" applyBorder="1" applyAlignment="1" applyProtection="1">
      <alignment horizontal="right" vertical="top" wrapText="1"/>
      <protection locked="0"/>
    </xf>
    <xf numFmtId="0" fontId="11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2" fillId="0" borderId="11" xfId="0" applyFont="1" applyBorder="1" applyAlignment="1">
      <alignment vertical="top" wrapText="1"/>
    </xf>
    <xf numFmtId="4" fontId="10" fillId="0" borderId="9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horizontal="right" vertical="top" wrapText="1"/>
      <protection locked="0"/>
    </xf>
    <xf numFmtId="0" fontId="13" fillId="0" borderId="11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5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5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1" fillId="0" borderId="7" xfId="0" applyNumberFormat="1" applyFont="1" applyBorder="1" applyAlignment="1">
      <alignment horizontal="right" vertical="top" wrapText="1"/>
    </xf>
    <xf numFmtId="164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164" fontId="15" fillId="0" borderId="0" xfId="0" applyNumberFormat="1" applyFont="1" applyAlignment="1">
      <alignment horizontal="right" vertical="top" wrapText="1" indent="1"/>
    </xf>
    <xf numFmtId="164" fontId="15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horizontal="left" vertical="top" wrapText="1" indent="1"/>
    </xf>
    <xf numFmtId="0" fontId="15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1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164" fontId="6" fillId="0" borderId="0" xfId="0" applyNumberFormat="1" applyFont="1" applyAlignment="1">
      <alignment vertical="top" wrapText="1"/>
    </xf>
    <xf numFmtId="164" fontId="10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167" fontId="6" fillId="0" borderId="12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485775</xdr:colOff>
      <xdr:row>1</xdr:row>
      <xdr:rowOff>0</xdr:rowOff>
    </xdr:from>
    <xdr:to>
      <xdr:col>6</xdr:col>
      <xdr:colOff>355382</xdr:colOff>
      <xdr:row>9</xdr:row>
      <xdr:rowOff>114171</xdr:rowOff>
    </xdr:to>
    <xdr:pic>
      <xdr:nvPicPr>
        <xdr:cNvPr id="2" name="Picture 1" descr="{dd2ad550-ee3d-45de-a4f4-7fb4f88ded84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71975" y="114300"/>
          <a:ext cx="726857" cy="10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2"/>
      <c r="F2" s="52"/>
      <c r="G2" s="52"/>
      <c r="H2" s="52"/>
      <c r="I2" s="8"/>
    </row>
    <row r="3" spans="2:9" ht="9" customHeight="1" x14ac:dyDescent="0.25">
      <c r="B3" s="5"/>
      <c r="C3" s="6"/>
      <c r="D3" s="7"/>
      <c r="E3" s="52"/>
      <c r="F3" s="52"/>
      <c r="G3" s="52"/>
      <c r="H3" s="52"/>
      <c r="I3" s="8"/>
    </row>
    <row r="4" spans="2:9" ht="9" customHeight="1" x14ac:dyDescent="0.25">
      <c r="B4" s="5"/>
      <c r="C4" s="6"/>
      <c r="D4" s="7"/>
      <c r="E4" s="52"/>
      <c r="F4" s="52"/>
      <c r="G4" s="52"/>
      <c r="H4" s="52"/>
      <c r="I4" s="8"/>
    </row>
    <row r="5" spans="2:9" ht="9" customHeight="1" x14ac:dyDescent="0.25">
      <c r="B5" s="5"/>
      <c r="C5" s="6"/>
      <c r="D5" s="7"/>
      <c r="E5" s="52"/>
      <c r="F5" s="52"/>
      <c r="G5" s="52"/>
      <c r="H5" s="52"/>
      <c r="I5" s="8"/>
    </row>
    <row r="6" spans="2:9" ht="9" customHeight="1" x14ac:dyDescent="0.25">
      <c r="B6" s="5"/>
      <c r="C6" s="6"/>
      <c r="D6" s="7"/>
      <c r="E6" s="52"/>
      <c r="F6" s="52"/>
      <c r="G6" s="52"/>
      <c r="H6" s="52"/>
      <c r="I6" s="8"/>
    </row>
    <row r="7" spans="2:9" ht="9" customHeight="1" x14ac:dyDescent="0.25">
      <c r="B7" s="5"/>
      <c r="C7" s="6"/>
      <c r="D7" s="7"/>
      <c r="E7" s="52"/>
      <c r="F7" s="52"/>
      <c r="G7" s="52"/>
      <c r="H7" s="52"/>
      <c r="I7" s="8"/>
    </row>
    <row r="8" spans="2:9" ht="9" customHeight="1" x14ac:dyDescent="0.25">
      <c r="B8" s="5"/>
      <c r="C8" s="6"/>
      <c r="D8" s="7"/>
      <c r="E8" s="52"/>
      <c r="F8" s="52"/>
      <c r="G8" s="52"/>
      <c r="H8" s="52"/>
      <c r="I8" s="8"/>
    </row>
    <row r="9" spans="2:9" ht="9" customHeight="1" x14ac:dyDescent="0.25">
      <c r="B9" s="5"/>
      <c r="C9" s="6"/>
      <c r="D9" s="7"/>
      <c r="E9" s="52"/>
      <c r="F9" s="52"/>
      <c r="G9" s="52"/>
      <c r="H9" s="52"/>
      <c r="I9" s="8"/>
    </row>
    <row r="10" spans="2:9" ht="9" customHeight="1" x14ac:dyDescent="0.25">
      <c r="B10" s="5"/>
      <c r="C10" s="6"/>
      <c r="D10" s="7"/>
      <c r="E10" s="52"/>
      <c r="F10" s="52"/>
      <c r="G10" s="52"/>
      <c r="H10" s="52"/>
      <c r="I10" s="8"/>
    </row>
    <row r="11" spans="2:9" ht="9" customHeight="1" x14ac:dyDescent="0.25">
      <c r="B11" s="5"/>
      <c r="C11" s="6"/>
      <c r="D11" s="7"/>
      <c r="E11" s="53" t="str">
        <f>IF(Paramètres!C5&lt;&gt;"",Paramètres!C5,"")</f>
        <v>Réaménagement du niveau 1 du CTI</v>
      </c>
      <c r="F11" s="53"/>
      <c r="G11" s="53"/>
      <c r="H11" s="53"/>
      <c r="I11" s="8"/>
    </row>
    <row r="12" spans="2:9" ht="9" customHeight="1" x14ac:dyDescent="0.25">
      <c r="B12" s="5"/>
      <c r="C12" s="6"/>
      <c r="D12" s="7"/>
      <c r="E12" s="53"/>
      <c r="F12" s="53"/>
      <c r="G12" s="53"/>
      <c r="H12" s="53"/>
      <c r="I12" s="8"/>
    </row>
    <row r="13" spans="2:9" ht="9" customHeight="1" x14ac:dyDescent="0.25">
      <c r="B13" s="5"/>
      <c r="C13" s="6"/>
      <c r="D13" s="7"/>
      <c r="E13" s="53"/>
      <c r="F13" s="53"/>
      <c r="G13" s="53"/>
      <c r="H13" s="53"/>
      <c r="I13" s="8"/>
    </row>
    <row r="14" spans="2:9" ht="9" customHeight="1" x14ac:dyDescent="0.25">
      <c r="B14" s="5"/>
      <c r="C14" s="6"/>
      <c r="D14" s="7"/>
      <c r="E14" s="53"/>
      <c r="F14" s="53"/>
      <c r="G14" s="53"/>
      <c r="H14" s="53"/>
      <c r="I14" s="8"/>
    </row>
    <row r="15" spans="2:9" ht="9" customHeight="1" x14ac:dyDescent="0.25">
      <c r="B15" s="5"/>
      <c r="C15" s="6"/>
      <c r="D15" s="7"/>
      <c r="E15" s="53"/>
      <c r="F15" s="53"/>
      <c r="G15" s="53"/>
      <c r="H15" s="53"/>
      <c r="I15" s="8"/>
    </row>
    <row r="16" spans="2:9" ht="9" customHeight="1" x14ac:dyDescent="0.25">
      <c r="B16" s="5"/>
      <c r="C16" s="6"/>
      <c r="D16" s="7"/>
      <c r="E16" s="53"/>
      <c r="F16" s="53"/>
      <c r="G16" s="53"/>
      <c r="H16" s="53"/>
      <c r="I16" s="8"/>
    </row>
    <row r="17" spans="2:9" ht="9" customHeight="1" x14ac:dyDescent="0.25">
      <c r="B17" s="5"/>
      <c r="C17" s="6"/>
      <c r="D17" s="7"/>
      <c r="E17" s="53"/>
      <c r="F17" s="53"/>
      <c r="G17" s="53"/>
      <c r="H17" s="53"/>
      <c r="I17" s="8"/>
    </row>
    <row r="18" spans="2:9" ht="9" customHeight="1" x14ac:dyDescent="0.25">
      <c r="B18" s="5"/>
      <c r="C18" s="6"/>
      <c r="D18" s="7"/>
      <c r="E18" s="53"/>
      <c r="F18" s="53"/>
      <c r="G18" s="53"/>
      <c r="H18" s="53"/>
      <c r="I18" s="8"/>
    </row>
    <row r="19" spans="2:9" ht="9" customHeight="1" x14ac:dyDescent="0.25">
      <c r="B19" s="5"/>
      <c r="C19" s="6"/>
      <c r="D19" s="7"/>
      <c r="E19" s="53"/>
      <c r="F19" s="53"/>
      <c r="G19" s="53"/>
      <c r="H19" s="53"/>
      <c r="I19" s="8"/>
    </row>
    <row r="20" spans="2:9" ht="9" customHeight="1" x14ac:dyDescent="0.25">
      <c r="B20" s="5"/>
      <c r="C20" s="6"/>
      <c r="D20" s="7"/>
      <c r="E20" s="53" t="str">
        <f>IF(Paramètres!C24&lt;&gt;"",Paramètres!C24,"") &amp; CHAR(10) &amp; IF(Paramètres!C26&lt;&gt;"",Paramètres!C26,"") &amp; CHAR(10) &amp; IF(Paramètres!C28&lt;&gt;"",Paramètres!C28,"")</f>
        <v xml:space="preserve">1 Rue Bouche Thomas
49036 ANGERS
</v>
      </c>
      <c r="F20" s="53"/>
      <c r="G20" s="53"/>
      <c r="H20" s="53"/>
      <c r="I20" s="8"/>
    </row>
    <row r="21" spans="2:9" ht="9" customHeight="1" x14ac:dyDescent="0.25">
      <c r="B21" s="5"/>
      <c r="C21" s="6"/>
      <c r="D21" s="7"/>
      <c r="E21" s="53"/>
      <c r="F21" s="53"/>
      <c r="G21" s="53"/>
      <c r="H21" s="53"/>
      <c r="I21" s="8"/>
    </row>
    <row r="22" spans="2:9" ht="9" customHeight="1" x14ac:dyDescent="0.25">
      <c r="B22" s="5"/>
      <c r="C22" s="6"/>
      <c r="D22" s="7"/>
      <c r="E22" s="53"/>
      <c r="F22" s="53"/>
      <c r="G22" s="53"/>
      <c r="H22" s="53"/>
      <c r="I22" s="8"/>
    </row>
    <row r="23" spans="2:9" ht="9" customHeight="1" x14ac:dyDescent="0.25">
      <c r="B23" s="5"/>
      <c r="C23" s="6"/>
      <c r="D23" s="7"/>
      <c r="E23" s="53"/>
      <c r="F23" s="53"/>
      <c r="G23" s="53"/>
      <c r="H23" s="53"/>
      <c r="I23" s="8"/>
    </row>
    <row r="24" spans="2:9" ht="9" customHeight="1" x14ac:dyDescent="0.25">
      <c r="B24" s="5"/>
      <c r="C24" s="6"/>
      <c r="D24" s="7"/>
      <c r="E24" s="53"/>
      <c r="F24" s="53"/>
      <c r="G24" s="53"/>
      <c r="H24" s="53"/>
      <c r="I24" s="8"/>
    </row>
    <row r="25" spans="2:9" ht="9" customHeight="1" x14ac:dyDescent="0.25">
      <c r="B25" s="5"/>
      <c r="C25" s="6"/>
      <c r="D25" s="7"/>
      <c r="E25" s="53"/>
      <c r="F25" s="53"/>
      <c r="G25" s="53"/>
      <c r="H25" s="53"/>
      <c r="I25" s="8"/>
    </row>
    <row r="26" spans="2:9" ht="9" customHeight="1" x14ac:dyDescent="0.25">
      <c r="B26" s="5"/>
      <c r="C26" s="6"/>
      <c r="D26" s="7"/>
      <c r="E26" s="53"/>
      <c r="F26" s="53"/>
      <c r="G26" s="53"/>
      <c r="H26" s="53"/>
      <c r="I26" s="8"/>
    </row>
    <row r="27" spans="2:9" ht="9" customHeight="1" x14ac:dyDescent="0.25">
      <c r="B27" s="5"/>
      <c r="C27" s="6"/>
      <c r="D27" s="7"/>
      <c r="E27" s="53"/>
      <c r="F27" s="53"/>
      <c r="G27" s="53"/>
      <c r="H27" s="53"/>
      <c r="I27" s="8"/>
    </row>
    <row r="28" spans="2:9" ht="9" customHeight="1" x14ac:dyDescent="0.25">
      <c r="B28" s="5"/>
      <c r="C28" s="6"/>
      <c r="D28" s="7"/>
      <c r="E28" s="52"/>
      <c r="F28" s="52"/>
      <c r="G28" s="52"/>
      <c r="H28" s="52"/>
      <c r="I28" s="8"/>
    </row>
    <row r="29" spans="2:9" ht="9" customHeight="1" x14ac:dyDescent="0.25">
      <c r="B29" s="5"/>
      <c r="C29" s="6"/>
      <c r="D29" s="7"/>
      <c r="E29" s="52"/>
      <c r="F29" s="52"/>
      <c r="G29" s="52"/>
      <c r="H29" s="52"/>
      <c r="I29" s="8"/>
    </row>
    <row r="30" spans="2:9" ht="9" customHeight="1" x14ac:dyDescent="0.25">
      <c r="B30" s="5"/>
      <c r="C30" s="6"/>
      <c r="D30" s="7"/>
      <c r="E30" s="52"/>
      <c r="F30" s="52"/>
      <c r="G30" s="52"/>
      <c r="H30" s="52"/>
      <c r="I30" s="8"/>
    </row>
    <row r="31" spans="2:9" ht="9" customHeight="1" x14ac:dyDescent="0.25">
      <c r="B31" s="5"/>
      <c r="C31" s="6"/>
      <c r="D31" s="7"/>
      <c r="E31" s="52"/>
      <c r="F31" s="52"/>
      <c r="G31" s="52"/>
      <c r="H31" s="52"/>
      <c r="I31" s="8"/>
    </row>
    <row r="32" spans="2:9" ht="9" customHeight="1" x14ac:dyDescent="0.25">
      <c r="B32" s="5"/>
      <c r="C32" s="6"/>
      <c r="D32" s="7"/>
      <c r="E32" s="52"/>
      <c r="F32" s="52"/>
      <c r="G32" s="52"/>
      <c r="H32" s="52"/>
      <c r="I32" s="8"/>
    </row>
    <row r="33" spans="2:9" ht="9" customHeight="1" x14ac:dyDescent="0.25">
      <c r="B33" s="5"/>
      <c r="C33" s="6"/>
      <c r="D33" s="7"/>
      <c r="E33" s="52"/>
      <c r="F33" s="52"/>
      <c r="G33" s="52"/>
      <c r="H33" s="52"/>
      <c r="I33" s="8"/>
    </row>
    <row r="34" spans="2:9" ht="9" customHeight="1" x14ac:dyDescent="0.25">
      <c r="B34" s="5"/>
      <c r="C34" s="6"/>
      <c r="D34" s="7"/>
      <c r="E34" s="52"/>
      <c r="F34" s="52"/>
      <c r="G34" s="52"/>
      <c r="H34" s="52"/>
      <c r="I34" s="8"/>
    </row>
    <row r="35" spans="2:9" ht="9" customHeight="1" x14ac:dyDescent="0.25">
      <c r="B35" s="5"/>
      <c r="C35" s="6"/>
      <c r="D35" s="7"/>
      <c r="E35" s="52"/>
      <c r="F35" s="52"/>
      <c r="G35" s="52"/>
      <c r="H35" s="52"/>
      <c r="I35" s="8"/>
    </row>
    <row r="36" spans="2:9" ht="9" customHeight="1" x14ac:dyDescent="0.25">
      <c r="B36" s="5"/>
      <c r="C36" s="6"/>
      <c r="D36" s="7"/>
      <c r="E36" s="52"/>
      <c r="F36" s="52"/>
      <c r="G36" s="52"/>
      <c r="H36" s="52"/>
      <c r="I36" s="8"/>
    </row>
    <row r="37" spans="2:9" ht="9" customHeight="1" x14ac:dyDescent="0.25">
      <c r="B37" s="5"/>
      <c r="C37" s="6"/>
      <c r="D37" s="7"/>
      <c r="E37" s="52"/>
      <c r="F37" s="52"/>
      <c r="G37" s="52"/>
      <c r="H37" s="52"/>
      <c r="I37" s="8"/>
    </row>
    <row r="38" spans="2:9" ht="9" customHeight="1" x14ac:dyDescent="0.25">
      <c r="B38" s="5"/>
      <c r="C38" s="6"/>
      <c r="D38" s="7"/>
      <c r="E38" s="52"/>
      <c r="F38" s="52"/>
      <c r="G38" s="52"/>
      <c r="H38" s="52"/>
      <c r="I38" s="8"/>
    </row>
    <row r="39" spans="2:9" ht="9" customHeight="1" x14ac:dyDescent="0.25">
      <c r="B39" s="5"/>
      <c r="C39" s="6"/>
      <c r="D39" s="7"/>
      <c r="E39" s="52"/>
      <c r="F39" s="52"/>
      <c r="G39" s="52"/>
      <c r="H39" s="52"/>
      <c r="I39" s="8"/>
    </row>
    <row r="40" spans="2:9" ht="9" customHeight="1" x14ac:dyDescent="0.25">
      <c r="B40" s="5"/>
      <c r="C40" s="6"/>
      <c r="D40" s="7"/>
      <c r="E40" s="52"/>
      <c r="F40" s="52"/>
      <c r="G40" s="52"/>
      <c r="H40" s="52"/>
      <c r="I40" s="8"/>
    </row>
    <row r="41" spans="2:9" ht="9" customHeight="1" x14ac:dyDescent="0.25">
      <c r="B41" s="5"/>
      <c r="C41" s="6"/>
      <c r="D41" s="7"/>
      <c r="E41" s="52"/>
      <c r="F41" s="52"/>
      <c r="G41" s="52"/>
      <c r="H41" s="52"/>
      <c r="I41" s="8"/>
    </row>
    <row r="42" spans="2:9" ht="9" customHeight="1" x14ac:dyDescent="0.25">
      <c r="B42" s="5"/>
      <c r="C42" s="6"/>
      <c r="D42" s="7"/>
      <c r="E42" s="52"/>
      <c r="F42" s="52"/>
      <c r="G42" s="52"/>
      <c r="H42" s="52"/>
      <c r="I42" s="8"/>
    </row>
    <row r="43" spans="2:9" ht="9" customHeight="1" x14ac:dyDescent="0.25">
      <c r="B43" s="5"/>
      <c r="C43" s="6"/>
      <c r="D43" s="7"/>
      <c r="E43" s="52"/>
      <c r="F43" s="52"/>
      <c r="G43" s="52"/>
      <c r="H43" s="52"/>
      <c r="I43" s="8"/>
    </row>
    <row r="44" spans="2:9" ht="9" customHeight="1" x14ac:dyDescent="0.25">
      <c r="B44" s="5"/>
      <c r="C44" s="6"/>
      <c r="D44" s="7"/>
      <c r="E44" s="52"/>
      <c r="F44" s="52"/>
      <c r="G44" s="52"/>
      <c r="H44" s="52"/>
      <c r="I44" s="8"/>
    </row>
    <row r="45" spans="2:9" ht="9" customHeight="1" x14ac:dyDescent="0.25">
      <c r="B45" s="5"/>
      <c r="C45" s="6"/>
      <c r="D45" s="7"/>
      <c r="E45" s="52"/>
      <c r="F45" s="52"/>
      <c r="G45" s="52"/>
      <c r="H45" s="52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64" t="s">
        <v>4</v>
      </c>
      <c r="F47" s="52"/>
      <c r="G47" s="52"/>
      <c r="H47" s="52"/>
      <c r="I47" s="8"/>
    </row>
    <row r="48" spans="2:9" ht="9" customHeight="1" x14ac:dyDescent="0.25">
      <c r="B48" s="5"/>
      <c r="C48" s="6"/>
      <c r="D48" s="7"/>
      <c r="E48" s="52"/>
      <c r="F48" s="52"/>
      <c r="G48" s="52"/>
      <c r="H48" s="52"/>
      <c r="I48" s="8"/>
    </row>
    <row r="49" spans="2:9" ht="9" customHeight="1" x14ac:dyDescent="0.25">
      <c r="B49" s="5"/>
      <c r="C49" s="6"/>
      <c r="D49" s="7"/>
      <c r="E49" s="52"/>
      <c r="F49" s="52"/>
      <c r="G49" s="52"/>
      <c r="H49" s="52"/>
      <c r="I49" s="8"/>
    </row>
    <row r="50" spans="2:9" ht="9" customHeight="1" x14ac:dyDescent="0.25">
      <c r="B50" s="5"/>
      <c r="C50" s="6"/>
      <c r="D50" s="7"/>
      <c r="E50" s="52"/>
      <c r="F50" s="52"/>
      <c r="G50" s="52"/>
      <c r="H50" s="52"/>
      <c r="I50" s="8"/>
    </row>
    <row r="51" spans="2:9" ht="9" customHeight="1" x14ac:dyDescent="0.25">
      <c r="B51" s="5"/>
      <c r="C51" s="6"/>
      <c r="D51" s="7"/>
      <c r="E51" s="52"/>
      <c r="F51" s="52"/>
      <c r="G51" s="52"/>
      <c r="H51" s="52"/>
      <c r="I51" s="8"/>
    </row>
    <row r="52" spans="2:9" ht="9" customHeight="1" x14ac:dyDescent="0.25">
      <c r="B52" s="5"/>
      <c r="C52" s="6"/>
      <c r="D52" s="7"/>
      <c r="E52" s="52"/>
      <c r="F52" s="52"/>
      <c r="G52" s="52"/>
      <c r="H52" s="52"/>
      <c r="I52" s="8"/>
    </row>
    <row r="53" spans="2:9" ht="9" customHeight="1" x14ac:dyDescent="0.25">
      <c r="B53" s="5"/>
      <c r="C53" s="6"/>
      <c r="D53" s="7"/>
      <c r="E53" s="52"/>
      <c r="F53" s="52"/>
      <c r="G53" s="52"/>
      <c r="H53" s="52"/>
      <c r="I53" s="8"/>
    </row>
    <row r="54" spans="2:9" ht="9" customHeight="1" x14ac:dyDescent="0.25">
      <c r="B54" s="5"/>
      <c r="C54" s="6"/>
      <c r="D54" s="7"/>
      <c r="E54" s="52"/>
      <c r="F54" s="52"/>
      <c r="G54" s="52"/>
      <c r="H54" s="52"/>
      <c r="I54" s="8"/>
    </row>
    <row r="55" spans="2:9" ht="9" customHeight="1" x14ac:dyDescent="0.25">
      <c r="B55" s="5"/>
      <c r="C55" s="6"/>
      <c r="D55" s="7"/>
      <c r="E55" s="52"/>
      <c r="F55" s="52"/>
      <c r="G55" s="52"/>
      <c r="H55" s="52"/>
      <c r="I55" s="8"/>
    </row>
    <row r="56" spans="2:9" ht="9" customHeight="1" x14ac:dyDescent="0.25">
      <c r="B56" s="5"/>
      <c r="C56" s="6"/>
      <c r="D56" s="7"/>
      <c r="E56" s="52"/>
      <c r="F56" s="52"/>
      <c r="G56" s="52"/>
      <c r="H56" s="52"/>
      <c r="I56" s="8"/>
    </row>
    <row r="57" spans="2:9" ht="9" customHeight="1" x14ac:dyDescent="0.25">
      <c r="B57" s="5"/>
      <c r="C57" s="6"/>
      <c r="D57" s="7"/>
      <c r="E57" s="52"/>
      <c r="F57" s="52"/>
      <c r="G57" s="52"/>
      <c r="H57" s="52"/>
      <c r="I57" s="8"/>
    </row>
    <row r="58" spans="2:9" ht="9" customHeight="1" x14ac:dyDescent="0.25">
      <c r="B58" s="5"/>
      <c r="C58" s="6"/>
      <c r="D58" s="7"/>
      <c r="E58" s="52"/>
      <c r="F58" s="52"/>
      <c r="G58" s="52"/>
      <c r="H58" s="52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54" t="str">
        <f>IF(Paramètres!C9&lt;&gt;"",Paramètres!C9,"")</f>
        <v>Lot n°XX</v>
      </c>
      <c r="F60" s="54"/>
      <c r="G60" s="54"/>
      <c r="H60" s="54"/>
      <c r="I60" s="8"/>
    </row>
    <row r="61" spans="2:9" ht="9" customHeight="1" x14ac:dyDescent="0.25">
      <c r="B61" s="5"/>
      <c r="C61" s="6"/>
      <c r="D61" s="7"/>
      <c r="E61" s="54"/>
      <c r="F61" s="54"/>
      <c r="G61" s="54"/>
      <c r="H61" s="54"/>
      <c r="I61" s="8"/>
    </row>
    <row r="62" spans="2:9" ht="9" customHeight="1" x14ac:dyDescent="0.25">
      <c r="B62" s="5"/>
      <c r="C62" s="6"/>
      <c r="D62" s="7"/>
      <c r="E62" s="54"/>
      <c r="F62" s="54"/>
      <c r="G62" s="54"/>
      <c r="H62" s="54"/>
      <c r="I62" s="8"/>
    </row>
    <row r="63" spans="2:9" ht="9" customHeight="1" x14ac:dyDescent="0.25">
      <c r="B63" s="5"/>
      <c r="C63" s="6"/>
      <c r="D63" s="7"/>
      <c r="E63" s="54" t="str">
        <f>IF(Paramètres!C11&lt;&gt;"",Paramètres!C11,"")</f>
        <v>ELECTRICITE</v>
      </c>
      <c r="F63" s="54"/>
      <c r="G63" s="54"/>
      <c r="H63" s="54"/>
      <c r="I63" s="8"/>
    </row>
    <row r="64" spans="2:9" ht="9" customHeight="1" x14ac:dyDescent="0.25">
      <c r="B64" s="5"/>
      <c r="C64" s="6"/>
      <c r="D64" s="7"/>
      <c r="E64" s="54"/>
      <c r="F64" s="54"/>
      <c r="G64" s="54"/>
      <c r="H64" s="54"/>
      <c r="I64" s="8"/>
    </row>
    <row r="65" spans="2:9" ht="9" customHeight="1" x14ac:dyDescent="0.25">
      <c r="B65" s="5"/>
      <c r="C65" s="6"/>
      <c r="D65" s="7"/>
      <c r="E65" s="54"/>
      <c r="F65" s="54"/>
      <c r="G65" s="54"/>
      <c r="H65" s="54"/>
      <c r="I65" s="8"/>
    </row>
    <row r="66" spans="2:9" ht="9" customHeight="1" x14ac:dyDescent="0.25">
      <c r="B66" s="5"/>
      <c r="C66" s="6"/>
      <c r="D66" s="7"/>
      <c r="E66" s="54"/>
      <c r="F66" s="54"/>
      <c r="G66" s="54"/>
      <c r="H66" s="54"/>
      <c r="I66" s="8"/>
    </row>
    <row r="67" spans="2:9" ht="9" customHeight="1" x14ac:dyDescent="0.25">
      <c r="B67" s="5"/>
      <c r="C67" s="6"/>
      <c r="D67" s="7"/>
      <c r="E67" s="54"/>
      <c r="F67" s="54"/>
      <c r="G67" s="54"/>
      <c r="H67" s="54"/>
      <c r="I67" s="8"/>
    </row>
    <row r="68" spans="2:9" ht="9" customHeight="1" x14ac:dyDescent="0.25">
      <c r="B68" s="5"/>
      <c r="C68" s="6"/>
      <c r="D68" s="7"/>
      <c r="E68" s="54"/>
      <c r="F68" s="54"/>
      <c r="G68" s="54"/>
      <c r="H68" s="54"/>
      <c r="I68" s="8"/>
    </row>
    <row r="69" spans="2:9" ht="9" customHeight="1" x14ac:dyDescent="0.25">
      <c r="B69" s="5"/>
      <c r="C69" s="6"/>
      <c r="D69" s="7"/>
      <c r="E69" s="54"/>
      <c r="F69" s="54"/>
      <c r="G69" s="54"/>
      <c r="H69" s="54"/>
      <c r="I69" s="8"/>
    </row>
    <row r="70" spans="2:9" ht="9" customHeight="1" x14ac:dyDescent="0.25">
      <c r="B70" s="5"/>
      <c r="C70" s="6"/>
      <c r="D70" s="7"/>
      <c r="E70" s="55" t="str">
        <f>IF(Paramètres!C3&lt;&gt;"",Paramètres!C3,"")</f>
        <v>DPGF</v>
      </c>
      <c r="F70" s="56"/>
      <c r="G70" s="56"/>
      <c r="H70" s="57"/>
      <c r="I70" s="8"/>
    </row>
    <row r="71" spans="2:9" ht="9" customHeight="1" x14ac:dyDescent="0.25">
      <c r="B71" s="65" t="s">
        <v>6</v>
      </c>
      <c r="C71" s="66"/>
      <c r="D71" s="7"/>
      <c r="E71" s="58"/>
      <c r="F71" s="53"/>
      <c r="G71" s="53"/>
      <c r="H71" s="59"/>
      <c r="I71" s="8"/>
    </row>
    <row r="72" spans="2:9" ht="9" customHeight="1" x14ac:dyDescent="0.25">
      <c r="B72" s="67"/>
      <c r="C72" s="66"/>
      <c r="D72" s="7"/>
      <c r="E72" s="58"/>
      <c r="F72" s="53"/>
      <c r="G72" s="53"/>
      <c r="H72" s="59"/>
      <c r="I72" s="8"/>
    </row>
    <row r="73" spans="2:9" ht="9" customHeight="1" x14ac:dyDescent="0.25">
      <c r="B73" s="67"/>
      <c r="C73" s="66"/>
      <c r="D73" s="7"/>
      <c r="E73" s="58"/>
      <c r="F73" s="53"/>
      <c r="G73" s="53"/>
      <c r="H73" s="59"/>
      <c r="I73" s="8"/>
    </row>
    <row r="74" spans="2:9" ht="9" customHeight="1" x14ac:dyDescent="0.25">
      <c r="B74" s="67"/>
      <c r="C74" s="66"/>
      <c r="D74" s="7"/>
      <c r="E74" s="58"/>
      <c r="F74" s="53"/>
      <c r="G74" s="53"/>
      <c r="H74" s="59"/>
      <c r="I74" s="8"/>
    </row>
    <row r="75" spans="2:9" ht="9" customHeight="1" x14ac:dyDescent="0.25">
      <c r="B75" s="67"/>
      <c r="C75" s="66"/>
      <c r="D75" s="7"/>
      <c r="E75" s="58"/>
      <c r="F75" s="53"/>
      <c r="G75" s="53"/>
      <c r="H75" s="59"/>
      <c r="I75" s="8"/>
    </row>
    <row r="76" spans="2:9" ht="9" customHeight="1" x14ac:dyDescent="0.25">
      <c r="B76" s="67"/>
      <c r="C76" s="66"/>
      <c r="D76" s="7"/>
      <c r="E76" s="60"/>
      <c r="F76" s="61"/>
      <c r="G76" s="61"/>
      <c r="H76" s="62"/>
      <c r="I76" s="8"/>
    </row>
    <row r="77" spans="2:9" ht="9" customHeight="1" x14ac:dyDescent="0.25">
      <c r="B77" s="67"/>
      <c r="C77" s="66"/>
      <c r="D77" s="7"/>
      <c r="E77" s="7"/>
      <c r="F77" s="7"/>
      <c r="G77" s="7"/>
      <c r="H77" s="7"/>
      <c r="I77" s="8"/>
    </row>
    <row r="78" spans="2:9" ht="9" customHeight="1" x14ac:dyDescent="0.25">
      <c r="B78" s="65" t="s">
        <v>5</v>
      </c>
      <c r="C78" s="66"/>
      <c r="D78" s="7"/>
      <c r="E78" s="7"/>
      <c r="F78" s="63" t="s">
        <v>0</v>
      </c>
      <c r="G78" s="63" t="str">
        <f>IF(Paramètres!C7&lt;&gt;"",Paramètres!C7,"")</f>
        <v>NM 24.0739</v>
      </c>
      <c r="H78" s="7"/>
      <c r="I78" s="8"/>
    </row>
    <row r="79" spans="2:9" ht="9" customHeight="1" x14ac:dyDescent="0.25">
      <c r="B79" s="67"/>
      <c r="C79" s="66"/>
      <c r="D79" s="7"/>
      <c r="E79" s="7"/>
      <c r="F79" s="63"/>
      <c r="G79" s="63"/>
      <c r="H79" s="7"/>
      <c r="I79" s="8"/>
    </row>
    <row r="80" spans="2:9" ht="9" customHeight="1" x14ac:dyDescent="0.25">
      <c r="B80" s="67"/>
      <c r="C80" s="66"/>
      <c r="D80" s="7"/>
      <c r="E80" s="7"/>
      <c r="F80" s="63" t="s">
        <v>1</v>
      </c>
      <c r="G80" s="63" t="str">
        <f>IF(Paramètres!C13&lt;&gt;"",Paramètres!C13,"")</f>
        <v>25/02/2025</v>
      </c>
      <c r="H80" s="7"/>
      <c r="I80" s="8"/>
    </row>
    <row r="81" spans="2:9" ht="9" customHeight="1" x14ac:dyDescent="0.25">
      <c r="B81" s="67"/>
      <c r="C81" s="66"/>
      <c r="D81" s="7"/>
      <c r="E81" s="7"/>
      <c r="F81" s="63"/>
      <c r="G81" s="63"/>
      <c r="H81" s="7"/>
      <c r="I81" s="8"/>
    </row>
    <row r="82" spans="2:9" ht="9" customHeight="1" x14ac:dyDescent="0.25">
      <c r="B82" s="67"/>
      <c r="C82" s="66"/>
      <c r="D82" s="7"/>
      <c r="E82" s="7"/>
      <c r="F82" s="63" t="s">
        <v>2</v>
      </c>
      <c r="G82" s="63" t="str">
        <f>IF(Paramètres!C15&lt;&gt;"",Paramètres!C15,"")</f>
        <v>PRO-DCE</v>
      </c>
      <c r="H82" s="7"/>
      <c r="I82" s="8"/>
    </row>
    <row r="83" spans="2:9" ht="9" customHeight="1" x14ac:dyDescent="0.25">
      <c r="B83" s="67"/>
      <c r="C83" s="66"/>
      <c r="D83" s="7"/>
      <c r="E83" s="7"/>
      <c r="F83" s="63"/>
      <c r="G83" s="63"/>
      <c r="H83" s="7"/>
      <c r="I83" s="8"/>
    </row>
    <row r="84" spans="2:9" ht="9" customHeight="1" x14ac:dyDescent="0.25">
      <c r="B84" s="67"/>
      <c r="C84" s="66"/>
      <c r="D84" s="7"/>
      <c r="E84" s="7"/>
      <c r="F84" s="63" t="s">
        <v>3</v>
      </c>
      <c r="G84" s="63" t="str">
        <f>IF(Paramètres!C17&lt;&gt;"",Paramètres!C17,"")</f>
        <v>A</v>
      </c>
      <c r="H84" s="7"/>
      <c r="I84" s="8"/>
    </row>
    <row r="85" spans="2:9" ht="9" customHeight="1" x14ac:dyDescent="0.25">
      <c r="B85" s="5"/>
      <c r="C85" s="6"/>
      <c r="D85" s="7"/>
      <c r="E85" s="7"/>
      <c r="F85" s="63"/>
      <c r="G85" s="63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8">
    <mergeCell ref="B78:C84"/>
    <mergeCell ref="B71:C77"/>
    <mergeCell ref="F82:F83"/>
    <mergeCell ref="G82:G83"/>
    <mergeCell ref="F84:F85"/>
    <mergeCell ref="G84:G85"/>
    <mergeCell ref="E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505"/>
  <sheetViews>
    <sheetView showGridLines="0" tabSelected="1" workbookViewId="0">
      <pane ySplit="3" topLeftCell="A4" activePane="bottomLeft" state="frozen"/>
      <selection pane="bottomLeft" activeCell="H10" sqref="H10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2.5" x14ac:dyDescent="0.25">
      <c r="A3" s="7" t="s">
        <v>23</v>
      </c>
      <c r="B3" s="13" t="s">
        <v>24</v>
      </c>
      <c r="C3" s="68" t="s">
        <v>25</v>
      </c>
      <c r="D3" s="68"/>
      <c r="E3" s="68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18.600000000000001" customHeight="1" x14ac:dyDescent="0.25">
      <c r="A4" s="7">
        <v>2</v>
      </c>
      <c r="B4" s="14" t="s">
        <v>37</v>
      </c>
      <c r="C4" s="69" t="s">
        <v>38</v>
      </c>
      <c r="D4" s="69"/>
      <c r="E4" s="69"/>
      <c r="F4" s="15"/>
      <c r="G4" s="15"/>
      <c r="H4" s="15"/>
      <c r="I4" s="15"/>
      <c r="J4" s="15"/>
      <c r="K4" s="7"/>
    </row>
    <row r="5" spans="1:17" hidden="1" x14ac:dyDescent="0.25">
      <c r="A5" s="7">
        <v>3</v>
      </c>
    </row>
    <row r="6" spans="1:17" hidden="1" x14ac:dyDescent="0.25">
      <c r="A6" s="7" t="s">
        <v>39</v>
      </c>
    </row>
    <row r="7" spans="1:17" ht="37.15" customHeight="1" x14ac:dyDescent="0.25">
      <c r="A7" s="7">
        <v>3</v>
      </c>
      <c r="B7" s="16">
        <v>2</v>
      </c>
      <c r="C7" s="70" t="s">
        <v>40</v>
      </c>
      <c r="D7" s="70"/>
      <c r="E7" s="70"/>
      <c r="F7" s="17"/>
      <c r="G7" s="17"/>
      <c r="H7" s="17"/>
      <c r="I7" s="17"/>
      <c r="J7" s="17"/>
      <c r="K7" s="7"/>
    </row>
    <row r="8" spans="1:17" x14ac:dyDescent="0.25">
      <c r="A8" s="7">
        <v>4</v>
      </c>
      <c r="B8" s="16" t="s">
        <v>41</v>
      </c>
      <c r="C8" s="71" t="s">
        <v>42</v>
      </c>
      <c r="D8" s="71"/>
      <c r="E8" s="71"/>
      <c r="F8" s="18"/>
      <c r="G8" s="18"/>
      <c r="H8" s="18"/>
      <c r="I8" s="18"/>
      <c r="J8" s="18"/>
      <c r="K8" s="7"/>
    </row>
    <row r="9" spans="1:17" hidden="1" x14ac:dyDescent="0.25">
      <c r="A9" s="7" t="s">
        <v>43</v>
      </c>
    </row>
    <row r="10" spans="1:17" x14ac:dyDescent="0.25">
      <c r="A10" s="7">
        <v>9</v>
      </c>
      <c r="B10" s="19" t="s">
        <v>44</v>
      </c>
      <c r="C10" s="72" t="s">
        <v>45</v>
      </c>
      <c r="D10" s="73"/>
      <c r="E10" s="73"/>
      <c r="F10" s="21" t="s">
        <v>46</v>
      </c>
      <c r="G10" s="22">
        <v>1</v>
      </c>
      <c r="H10" s="23"/>
      <c r="I10" s="24"/>
      <c r="J10" s="25">
        <f>IF(AND(G10= "",H10= ""), 0, ROUND(ROUND(I10, 2) * ROUND(IF(H10="",G10,H10),  0), 2))</f>
        <v>0</v>
      </c>
      <c r="K10" s="7"/>
      <c r="M10" s="26">
        <v>0.2</v>
      </c>
      <c r="Q10" s="7">
        <v>9337</v>
      </c>
    </row>
    <row r="11" spans="1:17" hidden="1" x14ac:dyDescent="0.25">
      <c r="A11" s="7" t="s">
        <v>47</v>
      </c>
    </row>
    <row r="12" spans="1:17" x14ac:dyDescent="0.25">
      <c r="A12" s="7" t="s">
        <v>48</v>
      </c>
      <c r="B12" s="20"/>
      <c r="C12" s="73"/>
      <c r="D12" s="73"/>
      <c r="E12" s="73"/>
      <c r="F12" s="20"/>
      <c r="G12" s="20"/>
      <c r="H12" s="20"/>
      <c r="I12" s="20"/>
      <c r="J12" s="20"/>
    </row>
    <row r="13" spans="1:17" x14ac:dyDescent="0.25">
      <c r="B13" s="20"/>
      <c r="C13" s="76" t="s">
        <v>42</v>
      </c>
      <c r="D13" s="77"/>
      <c r="E13" s="77"/>
      <c r="F13" s="74"/>
      <c r="G13" s="74"/>
      <c r="H13" s="74"/>
      <c r="I13" s="74"/>
      <c r="J13" s="75"/>
    </row>
    <row r="14" spans="1:17" x14ac:dyDescent="0.25">
      <c r="B14" s="20"/>
      <c r="C14" s="79"/>
      <c r="D14" s="52"/>
      <c r="E14" s="52"/>
      <c r="F14" s="52"/>
      <c r="G14" s="52"/>
      <c r="H14" s="52"/>
      <c r="I14" s="52"/>
      <c r="J14" s="78"/>
    </row>
    <row r="15" spans="1:17" x14ac:dyDescent="0.25">
      <c r="B15" s="20"/>
      <c r="C15" s="82" t="s">
        <v>49</v>
      </c>
      <c r="D15" s="83"/>
      <c r="E15" s="83"/>
      <c r="F15" s="80">
        <f>SUMIF(K9:K12, IF(K8="","",K8), J9:J12)</f>
        <v>0</v>
      </c>
      <c r="G15" s="80"/>
      <c r="H15" s="80"/>
      <c r="I15" s="80"/>
      <c r="J15" s="81"/>
    </row>
    <row r="16" spans="1:17" hidden="1" x14ac:dyDescent="0.25">
      <c r="B16" s="20"/>
      <c r="C16" s="86" t="s">
        <v>50</v>
      </c>
      <c r="D16" s="87"/>
      <c r="E16" s="87"/>
      <c r="F16" s="84">
        <f>ROUND(SUMIF(K9:K12, IF(K8="","",K8), J9:J12) * 0.2, 2)</f>
        <v>0</v>
      </c>
      <c r="G16" s="84"/>
      <c r="H16" s="84"/>
      <c r="I16" s="84"/>
      <c r="J16" s="85"/>
    </row>
    <row r="17" spans="1:17" hidden="1" x14ac:dyDescent="0.25">
      <c r="B17" s="20"/>
      <c r="C17" s="82" t="s">
        <v>51</v>
      </c>
      <c r="D17" s="83"/>
      <c r="E17" s="83"/>
      <c r="F17" s="80">
        <f>SUM(F15:F16)</f>
        <v>0</v>
      </c>
      <c r="G17" s="80"/>
      <c r="H17" s="80"/>
      <c r="I17" s="80"/>
      <c r="J17" s="81"/>
    </row>
    <row r="18" spans="1:17" x14ac:dyDescent="0.25">
      <c r="A18" s="7">
        <v>4</v>
      </c>
      <c r="B18" s="16" t="s">
        <v>52</v>
      </c>
      <c r="C18" s="71" t="s">
        <v>53</v>
      </c>
      <c r="D18" s="71"/>
      <c r="E18" s="71"/>
      <c r="F18" s="18"/>
      <c r="G18" s="18"/>
      <c r="H18" s="18"/>
      <c r="I18" s="18"/>
      <c r="J18" s="18"/>
      <c r="K18" s="7"/>
    </row>
    <row r="19" spans="1:17" hidden="1" x14ac:dyDescent="0.25">
      <c r="A19" s="7" t="s">
        <v>43</v>
      </c>
    </row>
    <row r="20" spans="1:17" hidden="1" x14ac:dyDescent="0.25">
      <c r="A20" s="7" t="s">
        <v>43</v>
      </c>
    </row>
    <row r="21" spans="1:17" x14ac:dyDescent="0.25">
      <c r="A21" s="7">
        <v>9</v>
      </c>
      <c r="B21" s="19" t="s">
        <v>54</v>
      </c>
      <c r="C21" s="72" t="s">
        <v>55</v>
      </c>
      <c r="D21" s="73"/>
      <c r="E21" s="73"/>
      <c r="F21" s="21" t="s">
        <v>12</v>
      </c>
      <c r="G21" s="22">
        <v>1</v>
      </c>
      <c r="H21" s="23"/>
      <c r="I21" s="24"/>
      <c r="J21" s="25">
        <f>IF(AND(G21= "",H21= ""), 0, ROUND(ROUND(I21, 2) * ROUND(IF(H21="",G21,H21),  0), 2))</f>
        <v>0</v>
      </c>
      <c r="K21" s="7"/>
      <c r="M21" s="26">
        <v>0.2</v>
      </c>
      <c r="Q21" s="7">
        <v>9337</v>
      </c>
    </row>
    <row r="22" spans="1:17" hidden="1" x14ac:dyDescent="0.25">
      <c r="A22" s="7" t="s">
        <v>47</v>
      </c>
    </row>
    <row r="23" spans="1:17" x14ac:dyDescent="0.25">
      <c r="A23" s="7" t="s">
        <v>48</v>
      </c>
      <c r="B23" s="20"/>
      <c r="C23" s="73"/>
      <c r="D23" s="73"/>
      <c r="E23" s="73"/>
      <c r="F23" s="20"/>
      <c r="G23" s="20"/>
      <c r="H23" s="20"/>
      <c r="I23" s="20"/>
      <c r="J23" s="20"/>
    </row>
    <row r="24" spans="1:17" x14ac:dyDescent="0.25">
      <c r="B24" s="20"/>
      <c r="C24" s="76" t="s">
        <v>53</v>
      </c>
      <c r="D24" s="77"/>
      <c r="E24" s="77"/>
      <c r="F24" s="74"/>
      <c r="G24" s="74"/>
      <c r="H24" s="74"/>
      <c r="I24" s="74"/>
      <c r="J24" s="75"/>
    </row>
    <row r="25" spans="1:17" x14ac:dyDescent="0.25">
      <c r="B25" s="20"/>
      <c r="C25" s="79"/>
      <c r="D25" s="52"/>
      <c r="E25" s="52"/>
      <c r="F25" s="52"/>
      <c r="G25" s="52"/>
      <c r="H25" s="52"/>
      <c r="I25" s="52"/>
      <c r="J25" s="78"/>
    </row>
    <row r="26" spans="1:17" x14ac:dyDescent="0.25">
      <c r="B26" s="20"/>
      <c r="C26" s="82" t="s">
        <v>49</v>
      </c>
      <c r="D26" s="83"/>
      <c r="E26" s="83"/>
      <c r="F26" s="80">
        <f>SUMIF(K19:K23, IF(K18="","",K18), J19:J23)</f>
        <v>0</v>
      </c>
      <c r="G26" s="80"/>
      <c r="H26" s="80"/>
      <c r="I26" s="80"/>
      <c r="J26" s="81"/>
    </row>
    <row r="27" spans="1:17" hidden="1" x14ac:dyDescent="0.25">
      <c r="B27" s="20"/>
      <c r="C27" s="86" t="s">
        <v>50</v>
      </c>
      <c r="D27" s="87"/>
      <c r="E27" s="87"/>
      <c r="F27" s="84">
        <f>ROUND(SUMIF(K19:K23, IF(K18="","",K18), J19:J23) * 0.2, 2)</f>
        <v>0</v>
      </c>
      <c r="G27" s="84"/>
      <c r="H27" s="84"/>
      <c r="I27" s="84"/>
      <c r="J27" s="85"/>
    </row>
    <row r="28" spans="1:17" hidden="1" x14ac:dyDescent="0.25">
      <c r="B28" s="20"/>
      <c r="C28" s="82" t="s">
        <v>51</v>
      </c>
      <c r="D28" s="83"/>
      <c r="E28" s="83"/>
      <c r="F28" s="80">
        <f>SUM(F26:F27)</f>
        <v>0</v>
      </c>
      <c r="G28" s="80"/>
      <c r="H28" s="80"/>
      <c r="I28" s="80"/>
      <c r="J28" s="81"/>
    </row>
    <row r="29" spans="1:17" ht="29.45" customHeight="1" x14ac:dyDescent="0.25">
      <c r="A29" s="7">
        <v>4</v>
      </c>
      <c r="B29" s="16" t="s">
        <v>56</v>
      </c>
      <c r="C29" s="71" t="s">
        <v>57</v>
      </c>
      <c r="D29" s="71"/>
      <c r="E29" s="71"/>
      <c r="F29" s="18"/>
      <c r="G29" s="18"/>
      <c r="H29" s="18"/>
      <c r="I29" s="18"/>
      <c r="J29" s="18"/>
      <c r="K29" s="7"/>
    </row>
    <row r="30" spans="1:17" hidden="1" x14ac:dyDescent="0.25">
      <c r="A30" s="7" t="s">
        <v>43</v>
      </c>
    </row>
    <row r="31" spans="1:17" hidden="1" x14ac:dyDescent="0.25">
      <c r="A31" s="7" t="s">
        <v>43</v>
      </c>
    </row>
    <row r="32" spans="1:17" x14ac:dyDescent="0.25">
      <c r="A32" s="7">
        <v>9</v>
      </c>
      <c r="B32" s="19" t="s">
        <v>58</v>
      </c>
      <c r="C32" s="72" t="s">
        <v>59</v>
      </c>
      <c r="D32" s="73"/>
      <c r="E32" s="73"/>
      <c r="F32" s="21" t="s">
        <v>12</v>
      </c>
      <c r="G32" s="22">
        <v>1</v>
      </c>
      <c r="H32" s="23"/>
      <c r="I32" s="24"/>
      <c r="J32" s="25">
        <f>IF(AND(G32= "",H32= ""), 0, ROUND(ROUND(I32, 2) * ROUND(IF(H32="",G32,H32),  0), 2))</f>
        <v>0</v>
      </c>
      <c r="K32" s="7"/>
      <c r="M32" s="26">
        <v>0.2</v>
      </c>
      <c r="Q32" s="7">
        <v>9337</v>
      </c>
    </row>
    <row r="33" spans="1:17" hidden="1" x14ac:dyDescent="0.25">
      <c r="A33" s="7" t="s">
        <v>47</v>
      </c>
    </row>
    <row r="34" spans="1:17" x14ac:dyDescent="0.25">
      <c r="A34" s="7" t="s">
        <v>48</v>
      </c>
      <c r="B34" s="20"/>
      <c r="C34" s="73"/>
      <c r="D34" s="73"/>
      <c r="E34" s="73"/>
      <c r="F34" s="20"/>
      <c r="G34" s="20"/>
      <c r="H34" s="20"/>
      <c r="I34" s="20"/>
      <c r="J34" s="20"/>
    </row>
    <row r="35" spans="1:17" ht="27.2" customHeight="1" x14ac:dyDescent="0.25">
      <c r="B35" s="20"/>
      <c r="C35" s="76" t="s">
        <v>57</v>
      </c>
      <c r="D35" s="77"/>
      <c r="E35" s="77"/>
      <c r="F35" s="74"/>
      <c r="G35" s="74"/>
      <c r="H35" s="74"/>
      <c r="I35" s="74"/>
      <c r="J35" s="75"/>
    </row>
    <row r="36" spans="1:17" x14ac:dyDescent="0.25">
      <c r="B36" s="20"/>
      <c r="C36" s="79"/>
      <c r="D36" s="52"/>
      <c r="E36" s="52"/>
      <c r="F36" s="52"/>
      <c r="G36" s="52"/>
      <c r="H36" s="52"/>
      <c r="I36" s="52"/>
      <c r="J36" s="78"/>
    </row>
    <row r="37" spans="1:17" x14ac:dyDescent="0.25">
      <c r="B37" s="20"/>
      <c r="C37" s="82" t="s">
        <v>49</v>
      </c>
      <c r="D37" s="83"/>
      <c r="E37" s="83"/>
      <c r="F37" s="80">
        <f>SUMIF(K30:K34, IF(K29="","",K29), J30:J34)</f>
        <v>0</v>
      </c>
      <c r="G37" s="80"/>
      <c r="H37" s="80"/>
      <c r="I37" s="80"/>
      <c r="J37" s="81"/>
    </row>
    <row r="38" spans="1:17" hidden="1" x14ac:dyDescent="0.25">
      <c r="B38" s="20"/>
      <c r="C38" s="86" t="s">
        <v>50</v>
      </c>
      <c r="D38" s="87"/>
      <c r="E38" s="87"/>
      <c r="F38" s="84">
        <f>ROUND(SUMIF(K30:K34, IF(K29="","",K29), J30:J34) * 0.2, 2)</f>
        <v>0</v>
      </c>
      <c r="G38" s="84"/>
      <c r="H38" s="84"/>
      <c r="I38" s="84"/>
      <c r="J38" s="85"/>
    </row>
    <row r="39" spans="1:17" hidden="1" x14ac:dyDescent="0.25">
      <c r="B39" s="20"/>
      <c r="C39" s="82" t="s">
        <v>51</v>
      </c>
      <c r="D39" s="83"/>
      <c r="E39" s="83"/>
      <c r="F39" s="80">
        <f>SUM(F37:F38)</f>
        <v>0</v>
      </c>
      <c r="G39" s="80"/>
      <c r="H39" s="80"/>
      <c r="I39" s="80"/>
      <c r="J39" s="81"/>
    </row>
    <row r="40" spans="1:17" x14ac:dyDescent="0.25">
      <c r="A40" s="7">
        <v>4</v>
      </c>
      <c r="B40" s="16" t="s">
        <v>60</v>
      </c>
      <c r="C40" s="71" t="s">
        <v>61</v>
      </c>
      <c r="D40" s="71"/>
      <c r="E40" s="71"/>
      <c r="F40" s="18"/>
      <c r="G40" s="18"/>
      <c r="H40" s="18"/>
      <c r="I40" s="18"/>
      <c r="J40" s="18"/>
      <c r="K40" s="7"/>
    </row>
    <row r="41" spans="1:17" hidden="1" x14ac:dyDescent="0.25">
      <c r="A41" s="7" t="s">
        <v>43</v>
      </c>
    </row>
    <row r="42" spans="1:17" x14ac:dyDescent="0.25">
      <c r="A42" s="7">
        <v>9</v>
      </c>
      <c r="B42" s="19" t="s">
        <v>62</v>
      </c>
      <c r="C42" s="72" t="s">
        <v>63</v>
      </c>
      <c r="D42" s="73"/>
      <c r="E42" s="73"/>
      <c r="F42" s="21" t="s">
        <v>12</v>
      </c>
      <c r="G42" s="22">
        <v>1</v>
      </c>
      <c r="H42" s="23"/>
      <c r="I42" s="24"/>
      <c r="J42" s="25">
        <f>IF(AND(G42= "",H42= ""), 0, ROUND(ROUND(I42, 2) * ROUND(IF(H42="",G42,H42),  0), 2))</f>
        <v>0</v>
      </c>
      <c r="K42" s="7"/>
      <c r="M42" s="26">
        <v>0.2</v>
      </c>
      <c r="Q42" s="7">
        <v>9337</v>
      </c>
    </row>
    <row r="43" spans="1:17" hidden="1" x14ac:dyDescent="0.25">
      <c r="A43" s="7" t="s">
        <v>47</v>
      </c>
    </row>
    <row r="44" spans="1:17" x14ac:dyDescent="0.25">
      <c r="A44" s="7" t="s">
        <v>48</v>
      </c>
      <c r="B44" s="20"/>
      <c r="C44" s="73"/>
      <c r="D44" s="73"/>
      <c r="E44" s="73"/>
      <c r="F44" s="20"/>
      <c r="G44" s="20"/>
      <c r="H44" s="20"/>
      <c r="I44" s="20"/>
      <c r="J44" s="20"/>
    </row>
    <row r="45" spans="1:17" x14ac:dyDescent="0.25">
      <c r="B45" s="20"/>
      <c r="C45" s="76" t="s">
        <v>61</v>
      </c>
      <c r="D45" s="77"/>
      <c r="E45" s="77"/>
      <c r="F45" s="74"/>
      <c r="G45" s="74"/>
      <c r="H45" s="74"/>
      <c r="I45" s="74"/>
      <c r="J45" s="75"/>
    </row>
    <row r="46" spans="1:17" x14ac:dyDescent="0.25">
      <c r="B46" s="20"/>
      <c r="C46" s="79"/>
      <c r="D46" s="52"/>
      <c r="E46" s="52"/>
      <c r="F46" s="52"/>
      <c r="G46" s="52"/>
      <c r="H46" s="52"/>
      <c r="I46" s="52"/>
      <c r="J46" s="78"/>
    </row>
    <row r="47" spans="1:17" x14ac:dyDescent="0.25">
      <c r="B47" s="20"/>
      <c r="C47" s="82" t="s">
        <v>49</v>
      </c>
      <c r="D47" s="83"/>
      <c r="E47" s="83"/>
      <c r="F47" s="80">
        <f>SUMIF(K41:K44, IF(K40="","",K40), J41:J44)</f>
        <v>0</v>
      </c>
      <c r="G47" s="80"/>
      <c r="H47" s="80"/>
      <c r="I47" s="80"/>
      <c r="J47" s="81"/>
    </row>
    <row r="48" spans="1:17" hidden="1" x14ac:dyDescent="0.25">
      <c r="B48" s="20"/>
      <c r="C48" s="86" t="s">
        <v>50</v>
      </c>
      <c r="D48" s="87"/>
      <c r="E48" s="87"/>
      <c r="F48" s="84">
        <f>ROUND(SUMIF(K41:K44, IF(K40="","",K40), J41:J44) * 0.2, 2)</f>
        <v>0</v>
      </c>
      <c r="G48" s="84"/>
      <c r="H48" s="84"/>
      <c r="I48" s="84"/>
      <c r="J48" s="85"/>
    </row>
    <row r="49" spans="1:17" hidden="1" x14ac:dyDescent="0.25">
      <c r="B49" s="20"/>
      <c r="C49" s="82" t="s">
        <v>51</v>
      </c>
      <c r="D49" s="83"/>
      <c r="E49" s="83"/>
      <c r="F49" s="80">
        <f>SUM(F47:F48)</f>
        <v>0</v>
      </c>
      <c r="G49" s="80"/>
      <c r="H49" s="80"/>
      <c r="I49" s="80"/>
      <c r="J49" s="81"/>
    </row>
    <row r="50" spans="1:17" x14ac:dyDescent="0.25">
      <c r="A50" s="7">
        <v>4</v>
      </c>
      <c r="B50" s="16" t="s">
        <v>64</v>
      </c>
      <c r="C50" s="71" t="s">
        <v>65</v>
      </c>
      <c r="D50" s="71"/>
      <c r="E50" s="71"/>
      <c r="F50" s="18"/>
      <c r="G50" s="18"/>
      <c r="H50" s="18"/>
      <c r="I50" s="18"/>
      <c r="J50" s="18"/>
      <c r="K50" s="7"/>
    </row>
    <row r="51" spans="1:17" hidden="1" x14ac:dyDescent="0.25">
      <c r="A51" s="7" t="s">
        <v>43</v>
      </c>
    </row>
    <row r="52" spans="1:17" hidden="1" x14ac:dyDescent="0.25">
      <c r="A52" s="7" t="s">
        <v>43</v>
      </c>
    </row>
    <row r="53" spans="1:17" x14ac:dyDescent="0.25">
      <c r="A53" s="7">
        <v>9</v>
      </c>
      <c r="B53" s="19" t="s">
        <v>66</v>
      </c>
      <c r="C53" s="72" t="s">
        <v>67</v>
      </c>
      <c r="D53" s="73"/>
      <c r="E53" s="73"/>
      <c r="F53" s="21" t="s">
        <v>46</v>
      </c>
      <c r="G53" s="22">
        <v>1</v>
      </c>
      <c r="H53" s="23"/>
      <c r="I53" s="24"/>
      <c r="J53" s="25">
        <f>IF(AND(G53= "",H53= ""), 0, ROUND(ROUND(I53, 2) * ROUND(IF(H53="",G53,H53),  0), 2))</f>
        <v>0</v>
      </c>
      <c r="K53" s="7"/>
      <c r="M53" s="26">
        <v>0.2</v>
      </c>
      <c r="Q53" s="7">
        <v>9337</v>
      </c>
    </row>
    <row r="54" spans="1:17" hidden="1" x14ac:dyDescent="0.25">
      <c r="A54" s="7" t="s">
        <v>47</v>
      </c>
    </row>
    <row r="55" spans="1:17" x14ac:dyDescent="0.25">
      <c r="A55" s="7">
        <v>9</v>
      </c>
      <c r="B55" s="19" t="s">
        <v>68</v>
      </c>
      <c r="C55" s="72" t="s">
        <v>69</v>
      </c>
      <c r="D55" s="73"/>
      <c r="E55" s="73"/>
      <c r="F55" s="21" t="s">
        <v>46</v>
      </c>
      <c r="G55" s="22">
        <v>1</v>
      </c>
      <c r="H55" s="23"/>
      <c r="I55" s="24"/>
      <c r="J55" s="25">
        <f>IF(AND(G55= "",H55= ""), 0, ROUND(ROUND(I55, 2) * ROUND(IF(H55="",G55,H55),  0), 2))</f>
        <v>0</v>
      </c>
      <c r="K55" s="7"/>
      <c r="M55" s="26">
        <v>0.2</v>
      </c>
      <c r="Q55" s="7">
        <v>9337</v>
      </c>
    </row>
    <row r="56" spans="1:17" hidden="1" x14ac:dyDescent="0.25">
      <c r="A56" s="7" t="s">
        <v>47</v>
      </c>
    </row>
    <row r="57" spans="1:17" hidden="1" x14ac:dyDescent="0.25">
      <c r="A57" s="7" t="s">
        <v>43</v>
      </c>
    </row>
    <row r="58" spans="1:17" x14ac:dyDescent="0.25">
      <c r="A58" s="7" t="s">
        <v>48</v>
      </c>
      <c r="B58" s="20"/>
      <c r="C58" s="73"/>
      <c r="D58" s="73"/>
      <c r="E58" s="73"/>
      <c r="F58" s="20"/>
      <c r="G58" s="20"/>
      <c r="H58" s="20"/>
      <c r="I58" s="20"/>
      <c r="J58" s="20"/>
    </row>
    <row r="59" spans="1:17" x14ac:dyDescent="0.25">
      <c r="B59" s="20"/>
      <c r="C59" s="76" t="s">
        <v>65</v>
      </c>
      <c r="D59" s="77"/>
      <c r="E59" s="77"/>
      <c r="F59" s="74"/>
      <c r="G59" s="74"/>
      <c r="H59" s="74"/>
      <c r="I59" s="74"/>
      <c r="J59" s="75"/>
    </row>
    <row r="60" spans="1:17" x14ac:dyDescent="0.25">
      <c r="B60" s="20"/>
      <c r="C60" s="79"/>
      <c r="D60" s="52"/>
      <c r="E60" s="52"/>
      <c r="F60" s="52"/>
      <c r="G60" s="52"/>
      <c r="H60" s="52"/>
      <c r="I60" s="52"/>
      <c r="J60" s="78"/>
    </row>
    <row r="61" spans="1:17" x14ac:dyDescent="0.25">
      <c r="B61" s="20"/>
      <c r="C61" s="82" t="s">
        <v>49</v>
      </c>
      <c r="D61" s="83"/>
      <c r="E61" s="83"/>
      <c r="F61" s="80">
        <f>SUMIF(K51:K58, IF(K50="","",K50), J51:J58)</f>
        <v>0</v>
      </c>
      <c r="G61" s="80"/>
      <c r="H61" s="80"/>
      <c r="I61" s="80"/>
      <c r="J61" s="81"/>
    </row>
    <row r="62" spans="1:17" hidden="1" x14ac:dyDescent="0.25">
      <c r="B62" s="20"/>
      <c r="C62" s="86" t="s">
        <v>50</v>
      </c>
      <c r="D62" s="87"/>
      <c r="E62" s="87"/>
      <c r="F62" s="84">
        <f>ROUND(SUMIF(K51:K58, IF(K50="","",K50), J51:J58) * 0.2, 2)</f>
        <v>0</v>
      </c>
      <c r="G62" s="84"/>
      <c r="H62" s="84"/>
      <c r="I62" s="84"/>
      <c r="J62" s="85"/>
    </row>
    <row r="63" spans="1:17" hidden="1" x14ac:dyDescent="0.25">
      <c r="B63" s="20"/>
      <c r="C63" s="82" t="s">
        <v>51</v>
      </c>
      <c r="D63" s="83"/>
      <c r="E63" s="83"/>
      <c r="F63" s="80">
        <f>SUM(F61:F62)</f>
        <v>0</v>
      </c>
      <c r="G63" s="80"/>
      <c r="H63" s="80"/>
      <c r="I63" s="80"/>
      <c r="J63" s="81"/>
    </row>
    <row r="64" spans="1:17" x14ac:dyDescent="0.25">
      <c r="A64" s="7">
        <v>4</v>
      </c>
      <c r="B64" s="16" t="s">
        <v>70</v>
      </c>
      <c r="C64" s="71" t="s">
        <v>71</v>
      </c>
      <c r="D64" s="71"/>
      <c r="E64" s="71"/>
      <c r="F64" s="18"/>
      <c r="G64" s="18"/>
      <c r="H64" s="18"/>
      <c r="I64" s="18"/>
      <c r="J64" s="18"/>
      <c r="K64" s="7"/>
    </row>
    <row r="65" spans="1:17" hidden="1" x14ac:dyDescent="0.25">
      <c r="A65" s="7" t="s">
        <v>43</v>
      </c>
    </row>
    <row r="66" spans="1:17" x14ac:dyDescent="0.25">
      <c r="A66" s="7">
        <v>9</v>
      </c>
      <c r="B66" s="19" t="s">
        <v>72</v>
      </c>
      <c r="C66" s="72" t="s">
        <v>73</v>
      </c>
      <c r="D66" s="73"/>
      <c r="E66" s="73"/>
      <c r="F66" s="21" t="s">
        <v>12</v>
      </c>
      <c r="G66" s="22">
        <v>1</v>
      </c>
      <c r="H66" s="23"/>
      <c r="I66" s="24"/>
      <c r="J66" s="25">
        <f>IF(AND(G66= "",H66= ""), 0, ROUND(ROUND(I66, 2) * ROUND(IF(H66="",G66,H66),  0), 2))</f>
        <v>0</v>
      </c>
      <c r="K66" s="7"/>
      <c r="M66" s="26">
        <v>0.2</v>
      </c>
      <c r="Q66" s="7">
        <v>9337</v>
      </c>
    </row>
    <row r="67" spans="1:17" hidden="1" x14ac:dyDescent="0.25">
      <c r="A67" s="7" t="s">
        <v>47</v>
      </c>
    </row>
    <row r="68" spans="1:17" x14ac:dyDescent="0.25">
      <c r="A68" s="7" t="s">
        <v>48</v>
      </c>
      <c r="B68" s="20"/>
      <c r="C68" s="73"/>
      <c r="D68" s="73"/>
      <c r="E68" s="73"/>
      <c r="F68" s="20"/>
      <c r="G68" s="20"/>
      <c r="H68" s="20"/>
      <c r="I68" s="20"/>
      <c r="J68" s="20"/>
    </row>
    <row r="69" spans="1:17" x14ac:dyDescent="0.25">
      <c r="B69" s="20"/>
      <c r="C69" s="76" t="s">
        <v>71</v>
      </c>
      <c r="D69" s="77"/>
      <c r="E69" s="77"/>
      <c r="F69" s="74"/>
      <c r="G69" s="74"/>
      <c r="H69" s="74"/>
      <c r="I69" s="74"/>
      <c r="J69" s="75"/>
    </row>
    <row r="70" spans="1:17" x14ac:dyDescent="0.25">
      <c r="B70" s="20"/>
      <c r="C70" s="79"/>
      <c r="D70" s="52"/>
      <c r="E70" s="52"/>
      <c r="F70" s="52"/>
      <c r="G70" s="52"/>
      <c r="H70" s="52"/>
      <c r="I70" s="52"/>
      <c r="J70" s="78"/>
    </row>
    <row r="71" spans="1:17" x14ac:dyDescent="0.25">
      <c r="B71" s="20"/>
      <c r="C71" s="82" t="s">
        <v>49</v>
      </c>
      <c r="D71" s="83"/>
      <c r="E71" s="83"/>
      <c r="F71" s="80">
        <f>SUMIF(K65:K68, IF(K64="","",K64), J65:J68)</f>
        <v>0</v>
      </c>
      <c r="G71" s="80"/>
      <c r="H71" s="80"/>
      <c r="I71" s="80"/>
      <c r="J71" s="81"/>
    </row>
    <row r="72" spans="1:17" hidden="1" x14ac:dyDescent="0.25">
      <c r="B72" s="20"/>
      <c r="C72" s="86" t="s">
        <v>50</v>
      </c>
      <c r="D72" s="87"/>
      <c r="E72" s="87"/>
      <c r="F72" s="84">
        <f>ROUND(SUMIF(K65:K68, IF(K64="","",K64), J65:J68) * 0.2, 2)</f>
        <v>0</v>
      </c>
      <c r="G72" s="84"/>
      <c r="H72" s="84"/>
      <c r="I72" s="84"/>
      <c r="J72" s="85"/>
    </row>
    <row r="73" spans="1:17" hidden="1" x14ac:dyDescent="0.25">
      <c r="B73" s="20"/>
      <c r="C73" s="82" t="s">
        <v>51</v>
      </c>
      <c r="D73" s="83"/>
      <c r="E73" s="83"/>
      <c r="F73" s="80">
        <f>SUM(F71:F72)</f>
        <v>0</v>
      </c>
      <c r="G73" s="80"/>
      <c r="H73" s="80"/>
      <c r="I73" s="80"/>
      <c r="J73" s="81"/>
    </row>
    <row r="74" spans="1:17" x14ac:dyDescent="0.25">
      <c r="A74" s="7" t="s">
        <v>39</v>
      </c>
      <c r="B74" s="20"/>
      <c r="C74" s="73"/>
      <c r="D74" s="73"/>
      <c r="E74" s="73"/>
      <c r="F74" s="20"/>
      <c r="G74" s="20"/>
      <c r="H74" s="20"/>
      <c r="I74" s="20"/>
      <c r="J74" s="20"/>
    </row>
    <row r="75" spans="1:17" ht="27.2" customHeight="1" x14ac:dyDescent="0.25">
      <c r="B75" s="20"/>
      <c r="C75" s="76" t="s">
        <v>40</v>
      </c>
      <c r="D75" s="77"/>
      <c r="E75" s="77"/>
      <c r="F75" s="74"/>
      <c r="G75" s="74"/>
      <c r="H75" s="74"/>
      <c r="I75" s="74"/>
      <c r="J75" s="75"/>
    </row>
    <row r="76" spans="1:17" x14ac:dyDescent="0.25">
      <c r="B76" s="20"/>
      <c r="C76" s="79"/>
      <c r="D76" s="52"/>
      <c r="E76" s="52"/>
      <c r="F76" s="52"/>
      <c r="G76" s="52"/>
      <c r="H76" s="52"/>
      <c r="I76" s="52"/>
      <c r="J76" s="78"/>
    </row>
    <row r="77" spans="1:17" x14ac:dyDescent="0.25">
      <c r="B77" s="20"/>
      <c r="C77" s="86" t="s">
        <v>49</v>
      </c>
      <c r="D77" s="87"/>
      <c r="E77" s="87"/>
      <c r="F77" s="84">
        <f>SUMIF(K8:K74, IF(K7="","",K7), J8:J74)</f>
        <v>0</v>
      </c>
      <c r="G77" s="84"/>
      <c r="H77" s="84"/>
      <c r="I77" s="84"/>
      <c r="J77" s="85"/>
    </row>
    <row r="78" spans="1:17" ht="16.899999999999999" customHeight="1" x14ac:dyDescent="0.25">
      <c r="B78" s="20"/>
      <c r="C78" s="86" t="s">
        <v>50</v>
      </c>
      <c r="D78" s="87"/>
      <c r="E78" s="87"/>
      <c r="F78" s="84">
        <f>ROUND(SUMIF(K8:K74, IF(K7="","",K7), J8:J74) * 0.2, 2)</f>
        <v>0</v>
      </c>
      <c r="G78" s="84"/>
      <c r="H78" s="84"/>
      <c r="I78" s="84"/>
      <c r="J78" s="85"/>
    </row>
    <row r="79" spans="1:17" x14ac:dyDescent="0.25">
      <c r="B79" s="20"/>
      <c r="C79" s="82" t="s">
        <v>51</v>
      </c>
      <c r="D79" s="83"/>
      <c r="E79" s="83"/>
      <c r="F79" s="80">
        <f>SUM(F77:F78)</f>
        <v>0</v>
      </c>
      <c r="G79" s="80"/>
      <c r="H79" s="80"/>
      <c r="I79" s="80"/>
      <c r="J79" s="81"/>
    </row>
    <row r="80" spans="1:17" ht="37.15" customHeight="1" x14ac:dyDescent="0.25">
      <c r="A80" s="7">
        <v>3</v>
      </c>
      <c r="B80" s="16">
        <v>3</v>
      </c>
      <c r="C80" s="70" t="s">
        <v>74</v>
      </c>
      <c r="D80" s="70"/>
      <c r="E80" s="70"/>
      <c r="F80" s="17"/>
      <c r="G80" s="17"/>
      <c r="H80" s="17"/>
      <c r="I80" s="17"/>
      <c r="J80" s="17"/>
      <c r="K80" s="7"/>
    </row>
    <row r="81" spans="1:17" hidden="1" x14ac:dyDescent="0.25">
      <c r="A81" s="7" t="s">
        <v>75</v>
      </c>
    </row>
    <row r="82" spans="1:17" hidden="1" x14ac:dyDescent="0.25">
      <c r="A82" s="7" t="s">
        <v>75</v>
      </c>
    </row>
    <row r="83" spans="1:17" hidden="1" x14ac:dyDescent="0.25">
      <c r="A83" s="7" t="s">
        <v>75</v>
      </c>
    </row>
    <row r="84" spans="1:17" hidden="1" x14ac:dyDescent="0.25">
      <c r="A84" s="7" t="s">
        <v>75</v>
      </c>
    </row>
    <row r="85" spans="1:17" hidden="1" x14ac:dyDescent="0.25">
      <c r="A85" s="7" t="s">
        <v>75</v>
      </c>
    </row>
    <row r="86" spans="1:17" hidden="1" x14ac:dyDescent="0.25">
      <c r="A86" s="7" t="s">
        <v>75</v>
      </c>
    </row>
    <row r="87" spans="1:17" hidden="1" x14ac:dyDescent="0.25">
      <c r="A87" s="7" t="s">
        <v>75</v>
      </c>
    </row>
    <row r="88" spans="1:17" hidden="1" x14ac:dyDescent="0.25">
      <c r="A88" s="7" t="s">
        <v>75</v>
      </c>
    </row>
    <row r="89" spans="1:17" ht="39.4" customHeight="1" x14ac:dyDescent="0.25">
      <c r="A89" s="7">
        <v>9</v>
      </c>
      <c r="B89" s="19" t="s">
        <v>76</v>
      </c>
      <c r="C89" s="72" t="s">
        <v>77</v>
      </c>
      <c r="D89" s="73"/>
      <c r="E89" s="73"/>
      <c r="F89" s="21" t="s">
        <v>46</v>
      </c>
      <c r="G89" s="22">
        <v>1</v>
      </c>
      <c r="H89" s="23"/>
      <c r="I89" s="24"/>
      <c r="J89" s="25">
        <f>IF(AND(G89= "",H89= ""), 0, ROUND(ROUND(I89, 2) * ROUND(IF(H89="",G89,H89),  0), 2))</f>
        <v>0</v>
      </c>
      <c r="K89" s="7"/>
      <c r="M89" s="26">
        <v>0.2</v>
      </c>
      <c r="Q89" s="7">
        <v>9337</v>
      </c>
    </row>
    <row r="90" spans="1:17" hidden="1" x14ac:dyDescent="0.25">
      <c r="A90" s="7" t="s">
        <v>47</v>
      </c>
    </row>
    <row r="91" spans="1:17" ht="27.2" customHeight="1" x14ac:dyDescent="0.25">
      <c r="A91" s="7">
        <v>9</v>
      </c>
      <c r="B91" s="19" t="s">
        <v>78</v>
      </c>
      <c r="C91" s="72" t="s">
        <v>79</v>
      </c>
      <c r="D91" s="73"/>
      <c r="E91" s="73"/>
      <c r="F91" s="21" t="s">
        <v>46</v>
      </c>
      <c r="G91" s="22">
        <v>1</v>
      </c>
      <c r="H91" s="23"/>
      <c r="I91" s="24"/>
      <c r="J91" s="25">
        <f>IF(AND(G91= "",H91= ""), 0, ROUND(ROUND(I91, 2) * ROUND(IF(H91="",G91,H91),  0), 2))</f>
        <v>0</v>
      </c>
      <c r="K91" s="7"/>
      <c r="M91" s="26">
        <v>0.2</v>
      </c>
      <c r="Q91" s="7">
        <v>9337</v>
      </c>
    </row>
    <row r="92" spans="1:17" hidden="1" x14ac:dyDescent="0.25">
      <c r="A92" s="7" t="s">
        <v>47</v>
      </c>
    </row>
    <row r="93" spans="1:17" ht="39.4" customHeight="1" x14ac:dyDescent="0.25">
      <c r="A93" s="7">
        <v>9</v>
      </c>
      <c r="B93" s="19" t="s">
        <v>80</v>
      </c>
      <c r="C93" s="72" t="s">
        <v>81</v>
      </c>
      <c r="D93" s="73"/>
      <c r="E93" s="73"/>
      <c r="F93" s="21" t="s">
        <v>46</v>
      </c>
      <c r="G93" s="22">
        <v>1</v>
      </c>
      <c r="H93" s="23"/>
      <c r="I93" s="24"/>
      <c r="J93" s="25">
        <f>IF(AND(G93= "",H93= ""), 0, ROUND(ROUND(I93, 2) * ROUND(IF(H93="",G93,H93),  0), 2))</f>
        <v>0</v>
      </c>
      <c r="K93" s="7"/>
      <c r="M93" s="26">
        <v>0.2</v>
      </c>
      <c r="Q93" s="7">
        <v>9337</v>
      </c>
    </row>
    <row r="94" spans="1:17" hidden="1" x14ac:dyDescent="0.25">
      <c r="A94" s="7" t="s">
        <v>47</v>
      </c>
    </row>
    <row r="95" spans="1:17" ht="39.4" customHeight="1" x14ac:dyDescent="0.25">
      <c r="A95" s="7">
        <v>9</v>
      </c>
      <c r="B95" s="19" t="s">
        <v>82</v>
      </c>
      <c r="C95" s="72" t="s">
        <v>83</v>
      </c>
      <c r="D95" s="73"/>
      <c r="E95" s="73"/>
      <c r="F95" s="21" t="s">
        <v>46</v>
      </c>
      <c r="G95" s="22">
        <v>1</v>
      </c>
      <c r="H95" s="23"/>
      <c r="I95" s="24"/>
      <c r="J95" s="25">
        <f>IF(AND(G95= "",H95= ""), 0, ROUND(ROUND(I95, 2) * ROUND(IF(H95="",G95,H95),  0), 2))</f>
        <v>0</v>
      </c>
      <c r="K95" s="7"/>
      <c r="M95" s="26">
        <v>0.2</v>
      </c>
      <c r="Q95" s="7">
        <v>9337</v>
      </c>
    </row>
    <row r="96" spans="1:17" hidden="1" x14ac:dyDescent="0.25">
      <c r="A96" s="7" t="s">
        <v>47</v>
      </c>
    </row>
    <row r="97" spans="1:17" ht="61.9" customHeight="1" x14ac:dyDescent="0.25">
      <c r="A97" s="7">
        <v>9</v>
      </c>
      <c r="B97" s="19" t="s">
        <v>84</v>
      </c>
      <c r="C97" s="72" t="s">
        <v>85</v>
      </c>
      <c r="D97" s="73"/>
      <c r="E97" s="73"/>
      <c r="F97" s="21" t="s">
        <v>46</v>
      </c>
      <c r="G97" s="22">
        <v>1</v>
      </c>
      <c r="H97" s="23"/>
      <c r="I97" s="24"/>
      <c r="J97" s="25">
        <f>IF(AND(G97= "",H97= ""), 0, ROUND(ROUND(I97, 2) * ROUND(IF(H97="",G97,H97),  0), 2))</f>
        <v>0</v>
      </c>
      <c r="K97" s="7"/>
      <c r="M97" s="26">
        <v>0.2</v>
      </c>
      <c r="Q97" s="7">
        <v>9337</v>
      </c>
    </row>
    <row r="98" spans="1:17" hidden="1" x14ac:dyDescent="0.25">
      <c r="A98" s="7" t="s">
        <v>47</v>
      </c>
    </row>
    <row r="99" spans="1:17" ht="39.4" customHeight="1" x14ac:dyDescent="0.25">
      <c r="A99" s="7">
        <v>9</v>
      </c>
      <c r="B99" s="19" t="s">
        <v>86</v>
      </c>
      <c r="C99" s="72" t="s">
        <v>87</v>
      </c>
      <c r="D99" s="73"/>
      <c r="E99" s="73"/>
      <c r="F99" s="21" t="s">
        <v>88</v>
      </c>
      <c r="G99" s="28">
        <v>1</v>
      </c>
      <c r="H99" s="29"/>
      <c r="I99" s="24"/>
      <c r="J99" s="25">
        <f>IF(AND(G99= "",H99= ""), 0, ROUND(ROUND(I99, 2) * ROUND(IF(H99="",G99,H99),  3), 2))</f>
        <v>0</v>
      </c>
      <c r="K99" s="7"/>
      <c r="M99" s="26">
        <v>0.2</v>
      </c>
      <c r="Q99" s="7">
        <v>9337</v>
      </c>
    </row>
    <row r="100" spans="1:17" hidden="1" x14ac:dyDescent="0.25">
      <c r="A100" s="7" t="s">
        <v>47</v>
      </c>
    </row>
    <row r="101" spans="1:17" x14ac:dyDescent="0.25">
      <c r="A101" s="7" t="s">
        <v>39</v>
      </c>
      <c r="B101" s="20"/>
      <c r="C101" s="73"/>
      <c r="D101" s="73"/>
      <c r="E101" s="73"/>
      <c r="F101" s="20"/>
      <c r="G101" s="20"/>
      <c r="H101" s="20"/>
      <c r="I101" s="20"/>
      <c r="J101" s="20"/>
    </row>
    <row r="102" spans="1:17" x14ac:dyDescent="0.25">
      <c r="B102" s="20"/>
      <c r="C102" s="76" t="s">
        <v>74</v>
      </c>
      <c r="D102" s="77"/>
      <c r="E102" s="77"/>
      <c r="F102" s="74"/>
      <c r="G102" s="74"/>
      <c r="H102" s="74"/>
      <c r="I102" s="74"/>
      <c r="J102" s="75"/>
    </row>
    <row r="103" spans="1:17" x14ac:dyDescent="0.25">
      <c r="B103" s="20"/>
      <c r="C103" s="79"/>
      <c r="D103" s="52"/>
      <c r="E103" s="52"/>
      <c r="F103" s="52"/>
      <c r="G103" s="52"/>
      <c r="H103" s="52"/>
      <c r="I103" s="52"/>
      <c r="J103" s="78"/>
    </row>
    <row r="104" spans="1:17" x14ac:dyDescent="0.25">
      <c r="B104" s="20"/>
      <c r="C104" s="86" t="s">
        <v>49</v>
      </c>
      <c r="D104" s="87"/>
      <c r="E104" s="87"/>
      <c r="F104" s="84">
        <f>SUMIF(K81:K101, IF(K80="","",K80), J81:J101)</f>
        <v>0</v>
      </c>
      <c r="G104" s="84"/>
      <c r="H104" s="84"/>
      <c r="I104" s="84"/>
      <c r="J104" s="85"/>
    </row>
    <row r="105" spans="1:17" ht="16.899999999999999" customHeight="1" x14ac:dyDescent="0.25">
      <c r="B105" s="20"/>
      <c r="C105" s="86" t="s">
        <v>50</v>
      </c>
      <c r="D105" s="87"/>
      <c r="E105" s="87"/>
      <c r="F105" s="84">
        <f>ROUND(SUMIF(K81:K101, IF(K80="","",K80), J81:J101) * 0.2, 2)</f>
        <v>0</v>
      </c>
      <c r="G105" s="84"/>
      <c r="H105" s="84"/>
      <c r="I105" s="84"/>
      <c r="J105" s="85"/>
    </row>
    <row r="106" spans="1:17" x14ac:dyDescent="0.25">
      <c r="B106" s="20"/>
      <c r="C106" s="82" t="s">
        <v>51</v>
      </c>
      <c r="D106" s="83"/>
      <c r="E106" s="83"/>
      <c r="F106" s="80">
        <f>SUM(F104:F105)</f>
        <v>0</v>
      </c>
      <c r="G106" s="80"/>
      <c r="H106" s="80"/>
      <c r="I106" s="80"/>
      <c r="J106" s="81"/>
    </row>
    <row r="107" spans="1:17" ht="37.15" customHeight="1" x14ac:dyDescent="0.25">
      <c r="A107" s="7">
        <v>3</v>
      </c>
      <c r="B107" s="16">
        <v>4</v>
      </c>
      <c r="C107" s="70" t="s">
        <v>89</v>
      </c>
      <c r="D107" s="70"/>
      <c r="E107" s="70"/>
      <c r="F107" s="17"/>
      <c r="G107" s="17"/>
      <c r="H107" s="17"/>
      <c r="I107" s="17"/>
      <c r="J107" s="17"/>
      <c r="K107" s="7"/>
    </row>
    <row r="108" spans="1:17" ht="29.45" customHeight="1" x14ac:dyDescent="0.25">
      <c r="A108" s="7">
        <v>4</v>
      </c>
      <c r="B108" s="16" t="s">
        <v>90</v>
      </c>
      <c r="C108" s="71" t="s">
        <v>91</v>
      </c>
      <c r="D108" s="71"/>
      <c r="E108" s="71"/>
      <c r="F108" s="18"/>
      <c r="G108" s="18"/>
      <c r="H108" s="18"/>
      <c r="I108" s="18"/>
      <c r="J108" s="18"/>
      <c r="K108" s="7"/>
    </row>
    <row r="109" spans="1:17" ht="16.899999999999999" customHeight="1" x14ac:dyDescent="0.25">
      <c r="A109" s="7">
        <v>5</v>
      </c>
      <c r="B109" s="16" t="s">
        <v>92</v>
      </c>
      <c r="C109" s="88" t="s">
        <v>93</v>
      </c>
      <c r="D109" s="88"/>
      <c r="E109" s="88"/>
      <c r="F109" s="30"/>
      <c r="G109" s="30"/>
      <c r="H109" s="30"/>
      <c r="I109" s="30"/>
      <c r="J109" s="30"/>
      <c r="K109" s="7"/>
    </row>
    <row r="110" spans="1:17" hidden="1" x14ac:dyDescent="0.25">
      <c r="A110" s="7" t="s">
        <v>94</v>
      </c>
    </row>
    <row r="111" spans="1:17" hidden="1" x14ac:dyDescent="0.25">
      <c r="A111" s="7" t="s">
        <v>95</v>
      </c>
    </row>
    <row r="112" spans="1:17" x14ac:dyDescent="0.25">
      <c r="A112" s="7" t="s">
        <v>48</v>
      </c>
      <c r="B112" s="20"/>
      <c r="C112" s="73"/>
      <c r="D112" s="73"/>
      <c r="E112" s="73"/>
      <c r="F112" s="20"/>
      <c r="G112" s="20"/>
      <c r="H112" s="20"/>
      <c r="I112" s="20"/>
      <c r="J112" s="20"/>
    </row>
    <row r="113" spans="1:11" ht="27.2" customHeight="1" x14ac:dyDescent="0.25">
      <c r="B113" s="20"/>
      <c r="C113" s="76" t="s">
        <v>91</v>
      </c>
      <c r="D113" s="77"/>
      <c r="E113" s="77"/>
      <c r="F113" s="74"/>
      <c r="G113" s="74"/>
      <c r="H113" s="74"/>
      <c r="I113" s="74"/>
      <c r="J113" s="75"/>
    </row>
    <row r="114" spans="1:11" x14ac:dyDescent="0.25">
      <c r="B114" s="20"/>
      <c r="C114" s="79"/>
      <c r="D114" s="52"/>
      <c r="E114" s="52"/>
      <c r="F114" s="52"/>
      <c r="G114" s="52"/>
      <c r="H114" s="52"/>
      <c r="I114" s="52"/>
      <c r="J114" s="78"/>
    </row>
    <row r="115" spans="1:11" x14ac:dyDescent="0.25">
      <c r="B115" s="20"/>
      <c r="C115" s="82" t="s">
        <v>49</v>
      </c>
      <c r="D115" s="83"/>
      <c r="E115" s="83"/>
      <c r="F115" s="80">
        <f>SUMIF(K109:K112, IF(K108="","",K108), J109:J112)</f>
        <v>0</v>
      </c>
      <c r="G115" s="80"/>
      <c r="H115" s="80"/>
      <c r="I115" s="80"/>
      <c r="J115" s="81"/>
    </row>
    <row r="116" spans="1:11" hidden="1" x14ac:dyDescent="0.25">
      <c r="B116" s="20"/>
      <c r="C116" s="86" t="s">
        <v>50</v>
      </c>
      <c r="D116" s="87"/>
      <c r="E116" s="87"/>
      <c r="F116" s="84">
        <f>ROUND(SUMIF(K109:K112, IF(K108="","",K108), J109:J112) * 0.2, 2)</f>
        <v>0</v>
      </c>
      <c r="G116" s="84"/>
      <c r="H116" s="84"/>
      <c r="I116" s="84"/>
      <c r="J116" s="85"/>
    </row>
    <row r="117" spans="1:11" hidden="1" x14ac:dyDescent="0.25">
      <c r="B117" s="20"/>
      <c r="C117" s="82" t="s">
        <v>51</v>
      </c>
      <c r="D117" s="83"/>
      <c r="E117" s="83"/>
      <c r="F117" s="80">
        <f>SUM(F115:F116)</f>
        <v>0</v>
      </c>
      <c r="G117" s="80"/>
      <c r="H117" s="80"/>
      <c r="I117" s="80"/>
      <c r="J117" s="81"/>
    </row>
    <row r="118" spans="1:11" ht="15.75" customHeight="1" x14ac:dyDescent="0.25">
      <c r="A118" s="7">
        <v>4</v>
      </c>
      <c r="B118" s="16" t="s">
        <v>96</v>
      </c>
      <c r="C118" s="71" t="s">
        <v>97</v>
      </c>
      <c r="D118" s="71"/>
      <c r="E118" s="71"/>
      <c r="F118" s="18"/>
      <c r="G118" s="18"/>
      <c r="H118" s="18"/>
      <c r="I118" s="18"/>
      <c r="J118" s="18"/>
      <c r="K118" s="7"/>
    </row>
    <row r="119" spans="1:11" hidden="1" x14ac:dyDescent="0.25">
      <c r="A119" s="7" t="s">
        <v>43</v>
      </c>
    </row>
    <row r="120" spans="1:11" hidden="1" x14ac:dyDescent="0.25">
      <c r="A120" s="7" t="s">
        <v>43</v>
      </c>
    </row>
    <row r="121" spans="1:11" hidden="1" x14ac:dyDescent="0.25">
      <c r="A121" s="7" t="s">
        <v>43</v>
      </c>
    </row>
    <row r="122" spans="1:11" x14ac:dyDescent="0.25">
      <c r="A122" s="7">
        <v>5</v>
      </c>
      <c r="B122" s="16" t="s">
        <v>98</v>
      </c>
      <c r="C122" s="88" t="s">
        <v>99</v>
      </c>
      <c r="D122" s="88"/>
      <c r="E122" s="88"/>
      <c r="F122" s="30"/>
      <c r="G122" s="30"/>
      <c r="H122" s="30"/>
      <c r="I122" s="30"/>
      <c r="J122" s="30"/>
      <c r="K122" s="7"/>
    </row>
    <row r="123" spans="1:11" hidden="1" x14ac:dyDescent="0.25">
      <c r="A123" s="7" t="s">
        <v>94</v>
      </c>
    </row>
    <row r="124" spans="1:11" hidden="1" x14ac:dyDescent="0.25">
      <c r="A124" s="7" t="s">
        <v>94</v>
      </c>
    </row>
    <row r="125" spans="1:11" hidden="1" x14ac:dyDescent="0.25">
      <c r="A125" s="7" t="s">
        <v>94</v>
      </c>
    </row>
    <row r="126" spans="1:11" hidden="1" x14ac:dyDescent="0.25">
      <c r="A126" s="7" t="s">
        <v>94</v>
      </c>
    </row>
    <row r="127" spans="1:11" hidden="1" x14ac:dyDescent="0.25">
      <c r="A127" s="7" t="s">
        <v>94</v>
      </c>
    </row>
    <row r="128" spans="1:11" hidden="1" x14ac:dyDescent="0.25">
      <c r="A128" s="7" t="s">
        <v>94</v>
      </c>
    </row>
    <row r="129" spans="1:17" hidden="1" x14ac:dyDescent="0.25">
      <c r="A129" s="7" t="s">
        <v>94</v>
      </c>
    </row>
    <row r="130" spans="1:17" hidden="1" x14ac:dyDescent="0.25">
      <c r="A130" s="7" t="s">
        <v>94</v>
      </c>
    </row>
    <row r="131" spans="1:17" hidden="1" x14ac:dyDescent="0.25">
      <c r="A131" s="7" t="s">
        <v>94</v>
      </c>
    </row>
    <row r="132" spans="1:17" hidden="1" x14ac:dyDescent="0.25">
      <c r="A132" s="7" t="s">
        <v>94</v>
      </c>
    </row>
    <row r="133" spans="1:17" hidden="1" x14ac:dyDescent="0.25">
      <c r="A133" s="7" t="s">
        <v>94</v>
      </c>
    </row>
    <row r="134" spans="1:17" hidden="1" x14ac:dyDescent="0.25">
      <c r="A134" s="7" t="s">
        <v>94</v>
      </c>
    </row>
    <row r="135" spans="1:17" hidden="1" x14ac:dyDescent="0.25">
      <c r="A135" s="7" t="s">
        <v>94</v>
      </c>
    </row>
    <row r="136" spans="1:17" hidden="1" x14ac:dyDescent="0.25">
      <c r="A136" s="7" t="s">
        <v>94</v>
      </c>
    </row>
    <row r="137" spans="1:17" hidden="1" x14ac:dyDescent="0.25">
      <c r="A137" s="7" t="s">
        <v>94</v>
      </c>
    </row>
    <row r="138" spans="1:17" hidden="1" x14ac:dyDescent="0.25">
      <c r="A138" s="7" t="s">
        <v>94</v>
      </c>
    </row>
    <row r="139" spans="1:17" hidden="1" x14ac:dyDescent="0.25">
      <c r="A139" s="7" t="s">
        <v>94</v>
      </c>
    </row>
    <row r="140" spans="1:17" hidden="1" x14ac:dyDescent="0.25">
      <c r="A140" s="7" t="s">
        <v>94</v>
      </c>
    </row>
    <row r="141" spans="1:17" ht="98.45" customHeight="1" x14ac:dyDescent="0.25">
      <c r="A141" s="7">
        <v>9</v>
      </c>
      <c r="B141" s="19" t="s">
        <v>100</v>
      </c>
      <c r="C141" s="72" t="s">
        <v>101</v>
      </c>
      <c r="D141" s="73"/>
      <c r="E141" s="73"/>
      <c r="F141" s="21" t="s">
        <v>46</v>
      </c>
      <c r="G141" s="22">
        <v>1</v>
      </c>
      <c r="H141" s="23"/>
      <c r="I141" s="24"/>
      <c r="J141" s="25">
        <f>IF(AND(G141= "",H141= ""), 0, ROUND(ROUND(I141, 2) * ROUND(IF(H141="",G141,H141),  0), 2))</f>
        <v>0</v>
      </c>
      <c r="K141" s="7"/>
      <c r="M141" s="26">
        <v>0.2</v>
      </c>
      <c r="Q141" s="7">
        <v>9337</v>
      </c>
    </row>
    <row r="142" spans="1:17" hidden="1" x14ac:dyDescent="0.25">
      <c r="A142" s="7" t="s">
        <v>47</v>
      </c>
    </row>
    <row r="143" spans="1:17" hidden="1" x14ac:dyDescent="0.25">
      <c r="A143" s="7" t="s">
        <v>95</v>
      </c>
    </row>
    <row r="144" spans="1:17" x14ac:dyDescent="0.25">
      <c r="A144" s="7" t="s">
        <v>48</v>
      </c>
      <c r="B144" s="20"/>
      <c r="C144" s="73"/>
      <c r="D144" s="73"/>
      <c r="E144" s="73"/>
      <c r="F144" s="20"/>
      <c r="G144" s="20"/>
      <c r="H144" s="20"/>
      <c r="I144" s="20"/>
      <c r="J144" s="20"/>
    </row>
    <row r="145" spans="1:11" x14ac:dyDescent="0.25">
      <c r="B145" s="20"/>
      <c r="C145" s="76" t="s">
        <v>97</v>
      </c>
      <c r="D145" s="77"/>
      <c r="E145" s="77"/>
      <c r="F145" s="74"/>
      <c r="G145" s="74"/>
      <c r="H145" s="74"/>
      <c r="I145" s="74"/>
      <c r="J145" s="75"/>
    </row>
    <row r="146" spans="1:11" x14ac:dyDescent="0.25">
      <c r="B146" s="20"/>
      <c r="C146" s="79"/>
      <c r="D146" s="52"/>
      <c r="E146" s="52"/>
      <c r="F146" s="52"/>
      <c r="G146" s="52"/>
      <c r="H146" s="52"/>
      <c r="I146" s="52"/>
      <c r="J146" s="78"/>
    </row>
    <row r="147" spans="1:11" x14ac:dyDescent="0.25">
      <c r="B147" s="20"/>
      <c r="C147" s="82" t="s">
        <v>49</v>
      </c>
      <c r="D147" s="83"/>
      <c r="E147" s="83"/>
      <c r="F147" s="80">
        <f>SUMIF(K119:K144, IF(K118="","",K118), J119:J144)</f>
        <v>0</v>
      </c>
      <c r="G147" s="80"/>
      <c r="H147" s="80"/>
      <c r="I147" s="80"/>
      <c r="J147" s="81"/>
    </row>
    <row r="148" spans="1:11" hidden="1" x14ac:dyDescent="0.25">
      <c r="B148" s="20"/>
      <c r="C148" s="86" t="s">
        <v>50</v>
      </c>
      <c r="D148" s="87"/>
      <c r="E148" s="87"/>
      <c r="F148" s="84">
        <f>ROUND(SUMIF(K119:K144, IF(K118="","",K118), J119:J144) * 0.2, 2)</f>
        <v>0</v>
      </c>
      <c r="G148" s="84"/>
      <c r="H148" s="84"/>
      <c r="I148" s="84"/>
      <c r="J148" s="85"/>
    </row>
    <row r="149" spans="1:11" hidden="1" x14ac:dyDescent="0.25">
      <c r="B149" s="20"/>
      <c r="C149" s="82" t="s">
        <v>51</v>
      </c>
      <c r="D149" s="83"/>
      <c r="E149" s="83"/>
      <c r="F149" s="80">
        <f>SUM(F147:F148)</f>
        <v>0</v>
      </c>
      <c r="G149" s="80"/>
      <c r="H149" s="80"/>
      <c r="I149" s="80"/>
      <c r="J149" s="81"/>
    </row>
    <row r="150" spans="1:11" ht="15.75" customHeight="1" x14ac:dyDescent="0.25">
      <c r="A150" s="7">
        <v>4</v>
      </c>
      <c r="B150" s="16" t="s">
        <v>102</v>
      </c>
      <c r="C150" s="71" t="s">
        <v>103</v>
      </c>
      <c r="D150" s="71"/>
      <c r="E150" s="71"/>
      <c r="F150" s="18"/>
      <c r="G150" s="18"/>
      <c r="H150" s="18"/>
      <c r="I150" s="18"/>
      <c r="J150" s="18"/>
      <c r="K150" s="7"/>
    </row>
    <row r="151" spans="1:11" hidden="1" x14ac:dyDescent="0.25">
      <c r="A151" s="7" t="s">
        <v>43</v>
      </c>
    </row>
    <row r="152" spans="1:11" hidden="1" x14ac:dyDescent="0.25">
      <c r="A152" s="7" t="s">
        <v>43</v>
      </c>
    </row>
    <row r="153" spans="1:11" hidden="1" x14ac:dyDescent="0.25">
      <c r="A153" s="7" t="s">
        <v>43</v>
      </c>
    </row>
    <row r="154" spans="1:11" hidden="1" x14ac:dyDescent="0.25">
      <c r="A154" s="7" t="s">
        <v>43</v>
      </c>
    </row>
    <row r="155" spans="1:11" hidden="1" x14ac:dyDescent="0.25">
      <c r="A155" s="7" t="s">
        <v>43</v>
      </c>
    </row>
    <row r="156" spans="1:11" x14ac:dyDescent="0.25">
      <c r="A156" s="7">
        <v>5</v>
      </c>
      <c r="B156" s="16" t="s">
        <v>104</v>
      </c>
      <c r="C156" s="88" t="s">
        <v>105</v>
      </c>
      <c r="D156" s="88"/>
      <c r="E156" s="88"/>
      <c r="F156" s="30"/>
      <c r="G156" s="30"/>
      <c r="H156" s="30"/>
      <c r="I156" s="30"/>
      <c r="J156" s="30"/>
      <c r="K156" s="7"/>
    </row>
    <row r="157" spans="1:11" hidden="1" x14ac:dyDescent="0.25">
      <c r="A157" s="7" t="s">
        <v>94</v>
      </c>
    </row>
    <row r="158" spans="1:11" hidden="1" x14ac:dyDescent="0.25">
      <c r="A158" s="7" t="s">
        <v>94</v>
      </c>
    </row>
    <row r="159" spans="1:11" hidden="1" x14ac:dyDescent="0.25">
      <c r="A159" s="7" t="s">
        <v>94</v>
      </c>
    </row>
    <row r="160" spans="1:11" hidden="1" x14ac:dyDescent="0.25">
      <c r="A160" s="7" t="s">
        <v>94</v>
      </c>
    </row>
    <row r="161" spans="1:17" ht="27.2" customHeight="1" x14ac:dyDescent="0.25">
      <c r="A161" s="7">
        <v>9</v>
      </c>
      <c r="B161" s="19" t="s">
        <v>106</v>
      </c>
      <c r="C161" s="72" t="s">
        <v>107</v>
      </c>
      <c r="D161" s="73"/>
      <c r="E161" s="73"/>
      <c r="F161" s="21" t="s">
        <v>46</v>
      </c>
      <c r="G161" s="22">
        <v>1</v>
      </c>
      <c r="H161" s="23"/>
      <c r="I161" s="24"/>
      <c r="J161" s="25">
        <f>IF(AND(G161= "",H161= ""), 0, ROUND(ROUND(I161, 2) * ROUND(IF(H161="",G161,H161),  0), 2))</f>
        <v>0</v>
      </c>
      <c r="K161" s="7"/>
      <c r="M161" s="26">
        <v>0.2</v>
      </c>
      <c r="Q161" s="7">
        <v>9337</v>
      </c>
    </row>
    <row r="162" spans="1:17" hidden="1" x14ac:dyDescent="0.25">
      <c r="A162" s="7" t="s">
        <v>47</v>
      </c>
    </row>
    <row r="163" spans="1:17" hidden="1" x14ac:dyDescent="0.25">
      <c r="A163" s="7" t="s">
        <v>95</v>
      </c>
    </row>
    <row r="164" spans="1:17" x14ac:dyDescent="0.25">
      <c r="A164" s="7" t="s">
        <v>48</v>
      </c>
      <c r="B164" s="20"/>
      <c r="C164" s="73"/>
      <c r="D164" s="73"/>
      <c r="E164" s="73"/>
      <c r="F164" s="20"/>
      <c r="G164" s="20"/>
      <c r="H164" s="20"/>
      <c r="I164" s="20"/>
      <c r="J164" s="20"/>
    </row>
    <row r="165" spans="1:17" x14ac:dyDescent="0.25">
      <c r="B165" s="20"/>
      <c r="C165" s="76" t="s">
        <v>103</v>
      </c>
      <c r="D165" s="77"/>
      <c r="E165" s="77"/>
      <c r="F165" s="74"/>
      <c r="G165" s="74"/>
      <c r="H165" s="74"/>
      <c r="I165" s="74"/>
      <c r="J165" s="75"/>
    </row>
    <row r="166" spans="1:17" x14ac:dyDescent="0.25">
      <c r="B166" s="20"/>
      <c r="C166" s="79"/>
      <c r="D166" s="52"/>
      <c r="E166" s="52"/>
      <c r="F166" s="52"/>
      <c r="G166" s="52"/>
      <c r="H166" s="52"/>
      <c r="I166" s="52"/>
      <c r="J166" s="78"/>
    </row>
    <row r="167" spans="1:17" x14ac:dyDescent="0.25">
      <c r="B167" s="20"/>
      <c r="C167" s="82" t="s">
        <v>49</v>
      </c>
      <c r="D167" s="83"/>
      <c r="E167" s="83"/>
      <c r="F167" s="80">
        <f>SUMIF(K151:K164, IF(K150="","",K150), J151:J164)</f>
        <v>0</v>
      </c>
      <c r="G167" s="80"/>
      <c r="H167" s="80"/>
      <c r="I167" s="80"/>
      <c r="J167" s="81"/>
    </row>
    <row r="168" spans="1:17" hidden="1" x14ac:dyDescent="0.25">
      <c r="B168" s="20"/>
      <c r="C168" s="86" t="s">
        <v>50</v>
      </c>
      <c r="D168" s="87"/>
      <c r="E168" s="87"/>
      <c r="F168" s="84">
        <f>ROUND(SUMIF(K151:K164, IF(K150="","",K150), J151:J164) * 0.2, 2)</f>
        <v>0</v>
      </c>
      <c r="G168" s="84"/>
      <c r="H168" s="84"/>
      <c r="I168" s="84"/>
      <c r="J168" s="85"/>
    </row>
    <row r="169" spans="1:17" hidden="1" x14ac:dyDescent="0.25">
      <c r="B169" s="20"/>
      <c r="C169" s="82" t="s">
        <v>51</v>
      </c>
      <c r="D169" s="83"/>
      <c r="E169" s="83"/>
      <c r="F169" s="80">
        <f>SUM(F167:F168)</f>
        <v>0</v>
      </c>
      <c r="G169" s="80"/>
      <c r="H169" s="80"/>
      <c r="I169" s="80"/>
      <c r="J169" s="81"/>
    </row>
    <row r="170" spans="1:17" x14ac:dyDescent="0.25">
      <c r="A170" s="7">
        <v>4</v>
      </c>
      <c r="B170" s="16" t="s">
        <v>108</v>
      </c>
      <c r="C170" s="71" t="s">
        <v>109</v>
      </c>
      <c r="D170" s="71"/>
      <c r="E170" s="71"/>
      <c r="F170" s="18"/>
      <c r="G170" s="18"/>
      <c r="H170" s="18"/>
      <c r="I170" s="18"/>
      <c r="J170" s="18"/>
      <c r="K170" s="7"/>
    </row>
    <row r="171" spans="1:17" hidden="1" x14ac:dyDescent="0.25">
      <c r="A171" s="7" t="s">
        <v>43</v>
      </c>
    </row>
    <row r="172" spans="1:17" hidden="1" x14ac:dyDescent="0.25">
      <c r="A172" s="7" t="s">
        <v>43</v>
      </c>
    </row>
    <row r="173" spans="1:17" hidden="1" x14ac:dyDescent="0.25">
      <c r="A173" s="7" t="s">
        <v>43</v>
      </c>
    </row>
    <row r="174" spans="1:17" hidden="1" x14ac:dyDescent="0.25">
      <c r="A174" s="7" t="s">
        <v>43</v>
      </c>
    </row>
    <row r="175" spans="1:17" hidden="1" x14ac:dyDescent="0.25">
      <c r="A175" s="7" t="s">
        <v>43</v>
      </c>
    </row>
    <row r="176" spans="1:17" hidden="1" x14ac:dyDescent="0.25">
      <c r="A176" s="7" t="s">
        <v>43</v>
      </c>
    </row>
    <row r="177" spans="1:11" hidden="1" x14ac:dyDescent="0.25">
      <c r="A177" s="7" t="s">
        <v>43</v>
      </c>
    </row>
    <row r="178" spans="1:11" hidden="1" x14ac:dyDescent="0.25">
      <c r="A178" s="7" t="s">
        <v>43</v>
      </c>
    </row>
    <row r="179" spans="1:11" ht="16.899999999999999" customHeight="1" x14ac:dyDescent="0.25">
      <c r="A179" s="7">
        <v>5</v>
      </c>
      <c r="B179" s="16" t="s">
        <v>110</v>
      </c>
      <c r="C179" s="88" t="s">
        <v>111</v>
      </c>
      <c r="D179" s="88"/>
      <c r="E179" s="88"/>
      <c r="F179" s="30"/>
      <c r="G179" s="30"/>
      <c r="H179" s="30"/>
      <c r="I179" s="30"/>
      <c r="J179" s="30"/>
      <c r="K179" s="7"/>
    </row>
    <row r="180" spans="1:11" hidden="1" x14ac:dyDescent="0.25">
      <c r="A180" s="7" t="s">
        <v>94</v>
      </c>
    </row>
    <row r="181" spans="1:11" hidden="1" x14ac:dyDescent="0.25">
      <c r="A181" s="7" t="s">
        <v>94</v>
      </c>
    </row>
    <row r="182" spans="1:11" hidden="1" x14ac:dyDescent="0.25">
      <c r="A182" s="7" t="s">
        <v>94</v>
      </c>
    </row>
    <row r="183" spans="1:11" hidden="1" x14ac:dyDescent="0.25">
      <c r="A183" s="7" t="s">
        <v>94</v>
      </c>
    </row>
    <row r="184" spans="1:11" hidden="1" x14ac:dyDescent="0.25">
      <c r="A184" s="7" t="s">
        <v>94</v>
      </c>
    </row>
    <row r="185" spans="1:11" hidden="1" x14ac:dyDescent="0.25">
      <c r="A185" s="7" t="s">
        <v>94</v>
      </c>
    </row>
    <row r="186" spans="1:11" hidden="1" x14ac:dyDescent="0.25">
      <c r="A186" s="7" t="s">
        <v>94</v>
      </c>
    </row>
    <row r="187" spans="1:11" hidden="1" x14ac:dyDescent="0.25">
      <c r="A187" s="7" t="s">
        <v>94</v>
      </c>
    </row>
    <row r="188" spans="1:11" hidden="1" x14ac:dyDescent="0.25">
      <c r="A188" s="7" t="s">
        <v>94</v>
      </c>
    </row>
    <row r="189" spans="1:11" hidden="1" x14ac:dyDescent="0.25">
      <c r="A189" s="7" t="s">
        <v>94</v>
      </c>
    </row>
    <row r="190" spans="1:11" hidden="1" x14ac:dyDescent="0.25">
      <c r="A190" s="7" t="s">
        <v>94</v>
      </c>
    </row>
    <row r="191" spans="1:11" hidden="1" x14ac:dyDescent="0.25">
      <c r="A191" s="7" t="s">
        <v>94</v>
      </c>
    </row>
    <row r="192" spans="1:11" hidden="1" x14ac:dyDescent="0.25">
      <c r="A192" s="7" t="s">
        <v>94</v>
      </c>
    </row>
    <row r="193" spans="1:17" hidden="1" x14ac:dyDescent="0.25">
      <c r="A193" s="7" t="s">
        <v>94</v>
      </c>
    </row>
    <row r="194" spans="1:17" hidden="1" x14ac:dyDescent="0.25">
      <c r="A194" s="7" t="s">
        <v>94</v>
      </c>
    </row>
    <row r="195" spans="1:17" hidden="1" x14ac:dyDescent="0.25">
      <c r="A195" s="7" t="s">
        <v>94</v>
      </c>
    </row>
    <row r="196" spans="1:17" hidden="1" x14ac:dyDescent="0.25">
      <c r="A196" s="7" t="s">
        <v>94</v>
      </c>
    </row>
    <row r="197" spans="1:17" hidden="1" x14ac:dyDescent="0.25">
      <c r="A197" s="31" t="s">
        <v>112</v>
      </c>
    </row>
    <row r="198" spans="1:17" x14ac:dyDescent="0.25">
      <c r="A198" s="7">
        <v>9</v>
      </c>
      <c r="B198" s="19" t="s">
        <v>113</v>
      </c>
      <c r="C198" s="72" t="s">
        <v>114</v>
      </c>
      <c r="D198" s="73"/>
      <c r="E198" s="73"/>
      <c r="F198" s="21" t="s">
        <v>12</v>
      </c>
      <c r="G198" s="22">
        <v>7</v>
      </c>
      <c r="H198" s="23"/>
      <c r="I198" s="24"/>
      <c r="J198" s="25">
        <f>IF(AND(G198= "",H198= ""), 0, ROUND(ROUND(I198, 2) * ROUND(IF(H198="",G198,H198),  0), 2))</f>
        <v>0</v>
      </c>
      <c r="K198" s="7"/>
      <c r="M198" s="26">
        <v>0.2</v>
      </c>
      <c r="Q198" s="7">
        <v>9337</v>
      </c>
    </row>
    <row r="199" spans="1:17" hidden="1" x14ac:dyDescent="0.25">
      <c r="A199" s="7" t="s">
        <v>47</v>
      </c>
    </row>
    <row r="200" spans="1:17" x14ac:dyDescent="0.25">
      <c r="A200" s="7">
        <v>9</v>
      </c>
      <c r="B200" s="19" t="s">
        <v>115</v>
      </c>
      <c r="C200" s="72" t="s">
        <v>116</v>
      </c>
      <c r="D200" s="73"/>
      <c r="E200" s="73"/>
      <c r="F200" s="21" t="s">
        <v>12</v>
      </c>
      <c r="G200" s="22">
        <v>2</v>
      </c>
      <c r="H200" s="23"/>
      <c r="I200" s="24"/>
      <c r="J200" s="25">
        <f>IF(AND(G200= "",H200= ""), 0, ROUND(ROUND(I200, 2) * ROUND(IF(H200="",G200,H200),  0), 2))</f>
        <v>0</v>
      </c>
      <c r="K200" s="7"/>
      <c r="M200" s="26">
        <v>0.2</v>
      </c>
      <c r="Q200" s="7">
        <v>9337</v>
      </c>
    </row>
    <row r="201" spans="1:17" hidden="1" x14ac:dyDescent="0.25">
      <c r="A201" s="7" t="s">
        <v>47</v>
      </c>
    </row>
    <row r="202" spans="1:17" hidden="1" x14ac:dyDescent="0.25">
      <c r="A202" s="7" t="s">
        <v>95</v>
      </c>
    </row>
    <row r="203" spans="1:17" ht="16.899999999999999" customHeight="1" x14ac:dyDescent="0.25">
      <c r="A203" s="7">
        <v>5</v>
      </c>
      <c r="B203" s="16" t="s">
        <v>117</v>
      </c>
      <c r="C203" s="88" t="s">
        <v>118</v>
      </c>
      <c r="D203" s="88"/>
      <c r="E203" s="88"/>
      <c r="F203" s="30"/>
      <c r="G203" s="30"/>
      <c r="H203" s="30"/>
      <c r="I203" s="30"/>
      <c r="J203" s="30"/>
      <c r="K203" s="7"/>
    </row>
    <row r="204" spans="1:17" hidden="1" x14ac:dyDescent="0.25">
      <c r="A204" s="7" t="s">
        <v>94</v>
      </c>
    </row>
    <row r="205" spans="1:17" hidden="1" x14ac:dyDescent="0.25">
      <c r="A205" s="7" t="s">
        <v>94</v>
      </c>
    </row>
    <row r="206" spans="1:17" ht="39.4" customHeight="1" x14ac:dyDescent="0.25">
      <c r="A206" s="7">
        <v>9</v>
      </c>
      <c r="B206" s="19" t="s">
        <v>119</v>
      </c>
      <c r="C206" s="72" t="s">
        <v>120</v>
      </c>
      <c r="D206" s="73"/>
      <c r="E206" s="73"/>
      <c r="F206" s="21" t="s">
        <v>46</v>
      </c>
      <c r="G206" s="22">
        <v>3</v>
      </c>
      <c r="H206" s="23"/>
      <c r="I206" s="24"/>
      <c r="J206" s="25">
        <f>IF(AND(G206= "",H206= ""), 0, ROUND(ROUND(I206, 2) * ROUND(IF(H206="",G206,H206),  0), 2))</f>
        <v>0</v>
      </c>
      <c r="K206" s="7"/>
      <c r="M206" s="26">
        <v>0.2</v>
      </c>
      <c r="Q206" s="7">
        <v>9337</v>
      </c>
    </row>
    <row r="207" spans="1:17" hidden="1" x14ac:dyDescent="0.25">
      <c r="A207" s="7" t="s">
        <v>47</v>
      </c>
    </row>
    <row r="208" spans="1:17" hidden="1" x14ac:dyDescent="0.25">
      <c r="A208" s="7" t="s">
        <v>94</v>
      </c>
    </row>
    <row r="209" spans="1:17" hidden="1" x14ac:dyDescent="0.25">
      <c r="A209" s="7" t="s">
        <v>95</v>
      </c>
    </row>
    <row r="210" spans="1:17" ht="16.899999999999999" customHeight="1" x14ac:dyDescent="0.25">
      <c r="A210" s="7">
        <v>5</v>
      </c>
      <c r="B210" s="16" t="s">
        <v>121</v>
      </c>
      <c r="C210" s="88" t="s">
        <v>122</v>
      </c>
      <c r="D210" s="88"/>
      <c r="E210" s="88"/>
      <c r="F210" s="30"/>
      <c r="G210" s="30"/>
      <c r="H210" s="30"/>
      <c r="I210" s="30"/>
      <c r="J210" s="30"/>
      <c r="K210" s="7"/>
    </row>
    <row r="211" spans="1:17" hidden="1" x14ac:dyDescent="0.25">
      <c r="A211" s="7" t="s">
        <v>94</v>
      </c>
    </row>
    <row r="212" spans="1:17" ht="39.4" customHeight="1" x14ac:dyDescent="0.25">
      <c r="A212" s="7">
        <v>9</v>
      </c>
      <c r="B212" s="19" t="s">
        <v>123</v>
      </c>
      <c r="C212" s="72" t="s">
        <v>124</v>
      </c>
      <c r="D212" s="73"/>
      <c r="E212" s="73"/>
      <c r="F212" s="21" t="s">
        <v>46</v>
      </c>
      <c r="G212" s="22">
        <v>3</v>
      </c>
      <c r="H212" s="23"/>
      <c r="I212" s="24"/>
      <c r="J212" s="25">
        <f>IF(AND(G212= "",H212= ""), 0, ROUND(ROUND(I212, 2) * ROUND(IF(H212="",G212,H212),  0), 2))</f>
        <v>0</v>
      </c>
      <c r="K212" s="7"/>
      <c r="M212" s="26">
        <v>0.2</v>
      </c>
      <c r="Q212" s="7">
        <v>9337</v>
      </c>
    </row>
    <row r="213" spans="1:17" hidden="1" x14ac:dyDescent="0.25">
      <c r="A213" s="7" t="s">
        <v>47</v>
      </c>
    </row>
    <row r="214" spans="1:17" hidden="1" x14ac:dyDescent="0.25">
      <c r="A214" s="7" t="s">
        <v>94</v>
      </c>
    </row>
    <row r="215" spans="1:17" hidden="1" x14ac:dyDescent="0.25">
      <c r="A215" s="7" t="s">
        <v>94</v>
      </c>
    </row>
    <row r="216" spans="1:17" hidden="1" x14ac:dyDescent="0.25">
      <c r="A216" s="31" t="s">
        <v>112</v>
      </c>
    </row>
    <row r="217" spans="1:17" x14ac:dyDescent="0.25">
      <c r="A217" s="7" t="s">
        <v>125</v>
      </c>
      <c r="B217" s="32"/>
      <c r="C217" s="89" t="s">
        <v>126</v>
      </c>
      <c r="D217" s="89"/>
      <c r="E217" s="89"/>
      <c r="F217" s="32"/>
      <c r="G217" s="32"/>
      <c r="H217" s="32"/>
      <c r="I217" s="32"/>
      <c r="J217" s="32"/>
    </row>
    <row r="218" spans="1:17" ht="27.2" customHeight="1" x14ac:dyDescent="0.25">
      <c r="A218" s="7">
        <v>9</v>
      </c>
      <c r="B218" s="19" t="s">
        <v>127</v>
      </c>
      <c r="C218" s="72" t="s">
        <v>128</v>
      </c>
      <c r="D218" s="73"/>
      <c r="E218" s="73"/>
      <c r="F218" s="21" t="s">
        <v>12</v>
      </c>
      <c r="G218" s="22">
        <v>2</v>
      </c>
      <c r="H218" s="23"/>
      <c r="I218" s="24"/>
      <c r="J218" s="25">
        <f>IF(AND(G218= "",H218= ""), 0, ROUND(ROUND(I218, 2) * ROUND(IF(H218="",G218,H218),  0), 2))</f>
        <v>0</v>
      </c>
      <c r="K218" s="7" t="s">
        <v>129</v>
      </c>
      <c r="L218" s="7">
        <v>110993</v>
      </c>
      <c r="M218" s="26">
        <v>0.2</v>
      </c>
      <c r="Q218" s="7">
        <v>9337</v>
      </c>
    </row>
    <row r="219" spans="1:17" hidden="1" x14ac:dyDescent="0.25">
      <c r="A219" s="7" t="s">
        <v>47</v>
      </c>
    </row>
    <row r="220" spans="1:17" hidden="1" x14ac:dyDescent="0.25">
      <c r="A220" s="7" t="s">
        <v>95</v>
      </c>
    </row>
    <row r="221" spans="1:17" x14ac:dyDescent="0.25">
      <c r="A221" s="7">
        <v>5</v>
      </c>
      <c r="B221" s="16" t="s">
        <v>130</v>
      </c>
      <c r="C221" s="88" t="s">
        <v>131</v>
      </c>
      <c r="D221" s="88"/>
      <c r="E221" s="88"/>
      <c r="F221" s="30"/>
      <c r="G221" s="30"/>
      <c r="H221" s="30"/>
      <c r="I221" s="30"/>
      <c r="J221" s="30"/>
      <c r="K221" s="7"/>
    </row>
    <row r="222" spans="1:17" hidden="1" x14ac:dyDescent="0.25">
      <c r="A222" s="7" t="s">
        <v>94</v>
      </c>
    </row>
    <row r="223" spans="1:17" hidden="1" x14ac:dyDescent="0.25">
      <c r="A223" s="7" t="s">
        <v>94</v>
      </c>
    </row>
    <row r="224" spans="1:17" hidden="1" x14ac:dyDescent="0.25">
      <c r="A224" s="7" t="s">
        <v>94</v>
      </c>
    </row>
    <row r="225" spans="1:17" ht="27.2" customHeight="1" x14ac:dyDescent="0.25">
      <c r="A225" s="7">
        <v>9</v>
      </c>
      <c r="B225" s="19" t="s">
        <v>132</v>
      </c>
      <c r="C225" s="72" t="s">
        <v>133</v>
      </c>
      <c r="D225" s="73"/>
      <c r="E225" s="73"/>
      <c r="F225" s="21" t="s">
        <v>46</v>
      </c>
      <c r="G225" s="22">
        <v>1</v>
      </c>
      <c r="H225" s="23"/>
      <c r="I225" s="24"/>
      <c r="J225" s="25">
        <f>IF(AND(G225= "",H225= ""), 0, ROUND(ROUND(I225, 2) * ROUND(IF(H225="",G225,H225),  0), 2))</f>
        <v>0</v>
      </c>
      <c r="K225" s="7"/>
      <c r="M225" s="26">
        <v>0.2</v>
      </c>
      <c r="Q225" s="7">
        <v>9337</v>
      </c>
    </row>
    <row r="226" spans="1:17" hidden="1" x14ac:dyDescent="0.25">
      <c r="A226" s="7" t="s">
        <v>47</v>
      </c>
    </row>
    <row r="227" spans="1:17" hidden="1" x14ac:dyDescent="0.25">
      <c r="A227" s="7" t="s">
        <v>95</v>
      </c>
    </row>
    <row r="228" spans="1:17" x14ac:dyDescent="0.25">
      <c r="A228" s="7" t="s">
        <v>48</v>
      </c>
      <c r="B228" s="20"/>
      <c r="C228" s="73"/>
      <c r="D228" s="73"/>
      <c r="E228" s="73"/>
      <c r="F228" s="20"/>
      <c r="G228" s="20"/>
      <c r="H228" s="20"/>
      <c r="I228" s="20"/>
      <c r="J228" s="20"/>
    </row>
    <row r="229" spans="1:17" x14ac:dyDescent="0.25">
      <c r="B229" s="20"/>
      <c r="C229" s="76" t="s">
        <v>109</v>
      </c>
      <c r="D229" s="77"/>
      <c r="E229" s="77"/>
      <c r="F229" s="74"/>
      <c r="G229" s="74"/>
      <c r="H229" s="74"/>
      <c r="I229" s="74"/>
      <c r="J229" s="75"/>
    </row>
    <row r="230" spans="1:17" x14ac:dyDescent="0.25">
      <c r="B230" s="20"/>
      <c r="C230" s="79"/>
      <c r="D230" s="52"/>
      <c r="E230" s="52"/>
      <c r="F230" s="52"/>
      <c r="G230" s="52"/>
      <c r="H230" s="52"/>
      <c r="I230" s="52"/>
      <c r="J230" s="78"/>
    </row>
    <row r="231" spans="1:17" x14ac:dyDescent="0.25">
      <c r="B231" s="20"/>
      <c r="C231" s="82" t="s">
        <v>49</v>
      </c>
      <c r="D231" s="83"/>
      <c r="E231" s="83"/>
      <c r="F231" s="80">
        <f>SUMIF(K171:K228, IF(K170="","",K170), J171:J228)</f>
        <v>0</v>
      </c>
      <c r="G231" s="80"/>
      <c r="H231" s="80"/>
      <c r="I231" s="80"/>
      <c r="J231" s="81"/>
    </row>
    <row r="232" spans="1:17" hidden="1" x14ac:dyDescent="0.25">
      <c r="B232" s="20"/>
      <c r="C232" s="86" t="s">
        <v>50</v>
      </c>
      <c r="D232" s="87"/>
      <c r="E232" s="87"/>
      <c r="F232" s="84">
        <f>ROUND(SUMIF(K171:K228, IF(K170="","",K170), J171:J228) * 0.2, 2)</f>
        <v>0</v>
      </c>
      <c r="G232" s="84"/>
      <c r="H232" s="84"/>
      <c r="I232" s="84"/>
      <c r="J232" s="85"/>
    </row>
    <row r="233" spans="1:17" hidden="1" x14ac:dyDescent="0.25">
      <c r="B233" s="20"/>
      <c r="C233" s="82" t="s">
        <v>51</v>
      </c>
      <c r="D233" s="83"/>
      <c r="E233" s="83"/>
      <c r="F233" s="80">
        <f>SUM(F231:F232)</f>
        <v>0</v>
      </c>
      <c r="G233" s="80"/>
      <c r="H233" s="80"/>
      <c r="I233" s="80"/>
      <c r="J233" s="81"/>
    </row>
    <row r="234" spans="1:17" ht="15.75" customHeight="1" x14ac:dyDescent="0.25">
      <c r="A234" s="7">
        <v>4</v>
      </c>
      <c r="B234" s="16" t="s">
        <v>134</v>
      </c>
      <c r="C234" s="71" t="s">
        <v>135</v>
      </c>
      <c r="D234" s="71"/>
      <c r="E234" s="71"/>
      <c r="F234" s="18"/>
      <c r="G234" s="18"/>
      <c r="H234" s="18"/>
      <c r="I234" s="18"/>
      <c r="J234" s="18"/>
      <c r="K234" s="7"/>
    </row>
    <row r="235" spans="1:17" hidden="1" x14ac:dyDescent="0.25">
      <c r="A235" s="7" t="s">
        <v>43</v>
      </c>
    </row>
    <row r="236" spans="1:17" hidden="1" x14ac:dyDescent="0.25">
      <c r="A236" s="7" t="s">
        <v>43</v>
      </c>
    </row>
    <row r="237" spans="1:17" hidden="1" x14ac:dyDescent="0.25">
      <c r="A237" s="7" t="s">
        <v>43</v>
      </c>
    </row>
    <row r="238" spans="1:17" x14ac:dyDescent="0.25">
      <c r="A238" s="7">
        <v>9</v>
      </c>
      <c r="B238" s="19" t="s">
        <v>136</v>
      </c>
      <c r="C238" s="72" t="s">
        <v>137</v>
      </c>
      <c r="D238" s="73"/>
      <c r="E238" s="73"/>
      <c r="F238" s="21" t="s">
        <v>138</v>
      </c>
      <c r="G238" s="33">
        <v>20</v>
      </c>
      <c r="H238" s="34"/>
      <c r="I238" s="24"/>
      <c r="J238" s="25">
        <f>IF(AND(G238= "",H238= ""), 0, ROUND(ROUND(I238, 2) * ROUND(IF(H238="",G238,H238),  2), 2))</f>
        <v>0</v>
      </c>
      <c r="K238" s="7"/>
      <c r="M238" s="26">
        <v>0.2</v>
      </c>
      <c r="Q238" s="7">
        <v>9337</v>
      </c>
    </row>
    <row r="239" spans="1:17" hidden="1" x14ac:dyDescent="0.25">
      <c r="A239" s="7" t="s">
        <v>47</v>
      </c>
    </row>
    <row r="240" spans="1:17" hidden="1" x14ac:dyDescent="0.25">
      <c r="A240" s="7" t="s">
        <v>43</v>
      </c>
    </row>
    <row r="241" spans="1:17" hidden="1" x14ac:dyDescent="0.25">
      <c r="A241" s="7" t="s">
        <v>43</v>
      </c>
    </row>
    <row r="242" spans="1:17" ht="22.9" customHeight="1" x14ac:dyDescent="0.25">
      <c r="A242" s="7">
        <v>9</v>
      </c>
      <c r="B242" s="19" t="s">
        <v>139</v>
      </c>
      <c r="C242" s="72" t="s">
        <v>140</v>
      </c>
      <c r="D242" s="73"/>
      <c r="E242" s="73"/>
      <c r="F242" s="21" t="s">
        <v>138</v>
      </c>
      <c r="G242" s="33">
        <v>150</v>
      </c>
      <c r="H242" s="34"/>
      <c r="I242" s="24"/>
      <c r="J242" s="25">
        <f>IF(AND(G242= "",H242= ""), 0, ROUND(ROUND(I242, 2) * ROUND(IF(H242="",G242,H242),  2), 2))</f>
        <v>0</v>
      </c>
      <c r="K242" s="7"/>
      <c r="M242" s="26">
        <v>0.2</v>
      </c>
      <c r="Q242" s="7">
        <v>9337</v>
      </c>
    </row>
    <row r="243" spans="1:17" hidden="1" x14ac:dyDescent="0.25">
      <c r="A243" s="7" t="s">
        <v>47</v>
      </c>
    </row>
    <row r="244" spans="1:17" hidden="1" x14ac:dyDescent="0.25">
      <c r="A244" s="7" t="s">
        <v>43</v>
      </c>
    </row>
    <row r="245" spans="1:17" ht="27.2" customHeight="1" x14ac:dyDescent="0.25">
      <c r="A245" s="7">
        <v>9</v>
      </c>
      <c r="B245" s="19" t="s">
        <v>141</v>
      </c>
      <c r="C245" s="72" t="s">
        <v>142</v>
      </c>
      <c r="D245" s="73"/>
      <c r="E245" s="73"/>
      <c r="F245" s="21" t="s">
        <v>46</v>
      </c>
      <c r="G245" s="22">
        <v>1</v>
      </c>
      <c r="H245" s="23"/>
      <c r="I245" s="24"/>
      <c r="J245" s="25">
        <f>IF(AND(G245= "",H245= ""), 0, ROUND(ROUND(I245, 2) * ROUND(IF(H245="",G245,H245),  0), 2))</f>
        <v>0</v>
      </c>
      <c r="K245" s="7"/>
      <c r="M245" s="26">
        <v>0.2</v>
      </c>
      <c r="Q245" s="7">
        <v>9337</v>
      </c>
    </row>
    <row r="246" spans="1:17" hidden="1" x14ac:dyDescent="0.25">
      <c r="A246" s="7" t="s">
        <v>47</v>
      </c>
    </row>
    <row r="247" spans="1:17" x14ac:dyDescent="0.25">
      <c r="A247" s="7" t="s">
        <v>48</v>
      </c>
      <c r="B247" s="20"/>
      <c r="C247" s="73"/>
      <c r="D247" s="73"/>
      <c r="E247" s="73"/>
      <c r="F247" s="20"/>
      <c r="G247" s="20"/>
      <c r="H247" s="20"/>
      <c r="I247" s="20"/>
      <c r="J247" s="20"/>
    </row>
    <row r="248" spans="1:17" x14ac:dyDescent="0.25">
      <c r="B248" s="20"/>
      <c r="C248" s="76" t="s">
        <v>135</v>
      </c>
      <c r="D248" s="77"/>
      <c r="E248" s="77"/>
      <c r="F248" s="74"/>
      <c r="G248" s="74"/>
      <c r="H248" s="74"/>
      <c r="I248" s="74"/>
      <c r="J248" s="75"/>
    </row>
    <row r="249" spans="1:17" x14ac:dyDescent="0.25">
      <c r="B249" s="20"/>
      <c r="C249" s="79"/>
      <c r="D249" s="52"/>
      <c r="E249" s="52"/>
      <c r="F249" s="52"/>
      <c r="G249" s="52"/>
      <c r="H249" s="52"/>
      <c r="I249" s="52"/>
      <c r="J249" s="78"/>
    </row>
    <row r="250" spans="1:17" x14ac:dyDescent="0.25">
      <c r="B250" s="20"/>
      <c r="C250" s="82" t="s">
        <v>49</v>
      </c>
      <c r="D250" s="83"/>
      <c r="E250" s="83"/>
      <c r="F250" s="80">
        <f>SUMIF(K235:K247, IF(K234="","",K234), J235:J247)</f>
        <v>0</v>
      </c>
      <c r="G250" s="80"/>
      <c r="H250" s="80"/>
      <c r="I250" s="80"/>
      <c r="J250" s="81"/>
    </row>
    <row r="251" spans="1:17" hidden="1" x14ac:dyDescent="0.25">
      <c r="B251" s="20"/>
      <c r="C251" s="86" t="s">
        <v>50</v>
      </c>
      <c r="D251" s="87"/>
      <c r="E251" s="87"/>
      <c r="F251" s="84">
        <f>ROUND(SUMIF(K235:K247, IF(K234="","",K234), J235:J247) * 0.2, 2)</f>
        <v>0</v>
      </c>
      <c r="G251" s="84"/>
      <c r="H251" s="84"/>
      <c r="I251" s="84"/>
      <c r="J251" s="85"/>
    </row>
    <row r="252" spans="1:17" hidden="1" x14ac:dyDescent="0.25">
      <c r="B252" s="20"/>
      <c r="C252" s="82" t="s">
        <v>51</v>
      </c>
      <c r="D252" s="83"/>
      <c r="E252" s="83"/>
      <c r="F252" s="80">
        <f>SUM(F250:F251)</f>
        <v>0</v>
      </c>
      <c r="G252" s="80"/>
      <c r="H252" s="80"/>
      <c r="I252" s="80"/>
      <c r="J252" s="81"/>
    </row>
    <row r="253" spans="1:17" x14ac:dyDescent="0.25">
      <c r="A253" s="7">
        <v>4</v>
      </c>
      <c r="B253" s="16" t="s">
        <v>143</v>
      </c>
      <c r="C253" s="71" t="s">
        <v>144</v>
      </c>
      <c r="D253" s="71"/>
      <c r="E253" s="71"/>
      <c r="F253" s="18"/>
      <c r="G253" s="18"/>
      <c r="H253" s="18"/>
      <c r="I253" s="18"/>
      <c r="J253" s="18"/>
      <c r="K253" s="7"/>
    </row>
    <row r="254" spans="1:17" hidden="1" x14ac:dyDescent="0.25">
      <c r="A254" s="7" t="s">
        <v>43</v>
      </c>
    </row>
    <row r="255" spans="1:17" hidden="1" x14ac:dyDescent="0.25">
      <c r="A255" s="7" t="s">
        <v>43</v>
      </c>
    </row>
    <row r="256" spans="1:17" hidden="1" x14ac:dyDescent="0.25">
      <c r="A256" s="7" t="s">
        <v>43</v>
      </c>
    </row>
    <row r="257" spans="1:11" hidden="1" x14ac:dyDescent="0.25">
      <c r="A257" s="7" t="s">
        <v>43</v>
      </c>
    </row>
    <row r="258" spans="1:11" hidden="1" x14ac:dyDescent="0.25">
      <c r="A258" s="7" t="s">
        <v>43</v>
      </c>
    </row>
    <row r="259" spans="1:11" hidden="1" x14ac:dyDescent="0.25">
      <c r="A259" s="7" t="s">
        <v>43</v>
      </c>
    </row>
    <row r="260" spans="1:11" hidden="1" x14ac:dyDescent="0.25">
      <c r="A260" s="7" t="s">
        <v>43</v>
      </c>
    </row>
    <row r="261" spans="1:11" hidden="1" x14ac:dyDescent="0.25">
      <c r="A261" s="7" t="s">
        <v>43</v>
      </c>
    </row>
    <row r="262" spans="1:11" hidden="1" x14ac:dyDescent="0.25">
      <c r="A262" s="7" t="s">
        <v>43</v>
      </c>
    </row>
    <row r="263" spans="1:11" hidden="1" x14ac:dyDescent="0.25">
      <c r="A263" s="7" t="s">
        <v>43</v>
      </c>
    </row>
    <row r="264" spans="1:11" hidden="1" x14ac:dyDescent="0.25">
      <c r="A264" s="7" t="s">
        <v>43</v>
      </c>
    </row>
    <row r="265" spans="1:11" hidden="1" x14ac:dyDescent="0.25">
      <c r="A265" s="7" t="s">
        <v>43</v>
      </c>
    </row>
    <row r="266" spans="1:11" hidden="1" x14ac:dyDescent="0.25">
      <c r="A266" s="7" t="s">
        <v>43</v>
      </c>
    </row>
    <row r="267" spans="1:11" hidden="1" x14ac:dyDescent="0.25">
      <c r="A267" s="7" t="s">
        <v>43</v>
      </c>
    </row>
    <row r="268" spans="1:11" hidden="1" x14ac:dyDescent="0.25">
      <c r="A268" s="7" t="s">
        <v>43</v>
      </c>
    </row>
    <row r="269" spans="1:11" x14ac:dyDescent="0.25">
      <c r="A269" s="7">
        <v>5</v>
      </c>
      <c r="B269" s="16" t="s">
        <v>145</v>
      </c>
      <c r="C269" s="88" t="s">
        <v>146</v>
      </c>
      <c r="D269" s="88"/>
      <c r="E269" s="88"/>
      <c r="F269" s="30"/>
      <c r="G269" s="30"/>
      <c r="H269" s="30"/>
      <c r="I269" s="30"/>
      <c r="J269" s="30"/>
      <c r="K269" s="7"/>
    </row>
    <row r="270" spans="1:11" ht="33.75" customHeight="1" x14ac:dyDescent="0.25">
      <c r="A270" s="7">
        <v>6</v>
      </c>
      <c r="B270" s="16" t="s">
        <v>147</v>
      </c>
      <c r="C270" s="90" t="s">
        <v>148</v>
      </c>
      <c r="D270" s="90"/>
      <c r="E270" s="90"/>
      <c r="F270" s="35"/>
      <c r="G270" s="35"/>
      <c r="H270" s="35"/>
      <c r="I270" s="35"/>
      <c r="J270" s="35"/>
      <c r="K270" s="7"/>
    </row>
    <row r="271" spans="1:11" hidden="1" x14ac:dyDescent="0.25">
      <c r="A271" s="7" t="s">
        <v>149</v>
      </c>
    </row>
    <row r="272" spans="1:11" x14ac:dyDescent="0.25">
      <c r="A272" s="7" t="s">
        <v>150</v>
      </c>
      <c r="B272" s="32"/>
      <c r="C272" s="89" t="s">
        <v>151</v>
      </c>
      <c r="D272" s="89"/>
      <c r="E272" s="89"/>
      <c r="F272" s="32"/>
      <c r="G272" s="32"/>
      <c r="H272" s="32"/>
      <c r="I272" s="32"/>
      <c r="J272" s="32"/>
    </row>
    <row r="273" spans="1:17" ht="27.2" customHeight="1" x14ac:dyDescent="0.25">
      <c r="A273" s="7">
        <v>9</v>
      </c>
      <c r="B273" s="19" t="s">
        <v>152</v>
      </c>
      <c r="C273" s="72" t="s">
        <v>153</v>
      </c>
      <c r="D273" s="73"/>
      <c r="E273" s="73"/>
      <c r="F273" s="21" t="s">
        <v>46</v>
      </c>
      <c r="G273" s="22">
        <v>1</v>
      </c>
      <c r="H273" s="23"/>
      <c r="I273" s="24"/>
      <c r="J273" s="25">
        <f>IF(AND(G273= "",H273= ""), 0, ROUND(ROUND(I273, 2) * ROUND(IF(H273="",G273,H273),  0), 2))</f>
        <v>0</v>
      </c>
      <c r="K273" s="7"/>
      <c r="M273" s="26">
        <v>0.2</v>
      </c>
      <c r="Q273" s="7">
        <v>9337</v>
      </c>
    </row>
    <row r="274" spans="1:17" hidden="1" x14ac:dyDescent="0.25">
      <c r="A274" s="7" t="s">
        <v>47</v>
      </c>
    </row>
    <row r="275" spans="1:17" ht="27.2" customHeight="1" x14ac:dyDescent="0.25">
      <c r="A275" s="7">
        <v>9</v>
      </c>
      <c r="B275" s="19" t="s">
        <v>154</v>
      </c>
      <c r="C275" s="72" t="s">
        <v>155</v>
      </c>
      <c r="D275" s="73"/>
      <c r="E275" s="73"/>
      <c r="F275" s="21" t="s">
        <v>46</v>
      </c>
      <c r="G275" s="22">
        <v>1</v>
      </c>
      <c r="H275" s="23"/>
      <c r="I275" s="24"/>
      <c r="J275" s="25">
        <f>IF(AND(G275= "",H275= ""), 0, ROUND(ROUND(I275, 2) * ROUND(IF(H275="",G275,H275),  0), 2))</f>
        <v>0</v>
      </c>
      <c r="K275" s="7"/>
      <c r="M275" s="26">
        <v>0.2</v>
      </c>
      <c r="Q275" s="7">
        <v>9337</v>
      </c>
    </row>
    <row r="276" spans="1:17" hidden="1" x14ac:dyDescent="0.25">
      <c r="A276" s="7" t="s">
        <v>47</v>
      </c>
    </row>
    <row r="277" spans="1:17" hidden="1" x14ac:dyDescent="0.25">
      <c r="A277" s="7" t="s">
        <v>156</v>
      </c>
    </row>
    <row r="278" spans="1:17" ht="33.75" customHeight="1" x14ac:dyDescent="0.25">
      <c r="A278" s="7">
        <v>6</v>
      </c>
      <c r="B278" s="16" t="s">
        <v>157</v>
      </c>
      <c r="C278" s="90" t="s">
        <v>158</v>
      </c>
      <c r="D278" s="90"/>
      <c r="E278" s="90"/>
      <c r="F278" s="35"/>
      <c r="G278" s="35"/>
      <c r="H278" s="35"/>
      <c r="I278" s="35"/>
      <c r="J278" s="35"/>
      <c r="K278" s="7"/>
    </row>
    <row r="279" spans="1:17" hidden="1" x14ac:dyDescent="0.25">
      <c r="A279" s="7" t="s">
        <v>149</v>
      </c>
    </row>
    <row r="280" spans="1:17" hidden="1" x14ac:dyDescent="0.25">
      <c r="A280" s="7" t="s">
        <v>159</v>
      </c>
    </row>
    <row r="281" spans="1:17" hidden="1" x14ac:dyDescent="0.25">
      <c r="A281" s="7" t="s">
        <v>159</v>
      </c>
    </row>
    <row r="282" spans="1:17" hidden="1" x14ac:dyDescent="0.25">
      <c r="A282" s="31" t="s">
        <v>160</v>
      </c>
    </row>
    <row r="283" spans="1:17" ht="27.2" customHeight="1" x14ac:dyDescent="0.25">
      <c r="A283" s="7">
        <v>9</v>
      </c>
      <c r="B283" s="19" t="s">
        <v>161</v>
      </c>
      <c r="C283" s="72" t="s">
        <v>162</v>
      </c>
      <c r="D283" s="73"/>
      <c r="E283" s="73"/>
      <c r="F283" s="21" t="s">
        <v>12</v>
      </c>
      <c r="G283" s="22">
        <v>24</v>
      </c>
      <c r="H283" s="23"/>
      <c r="I283" s="24"/>
      <c r="J283" s="25">
        <f>IF(AND(G283= "",H283= ""), 0, ROUND(ROUND(I283, 2) * ROUND(IF(H283="",G283,H283),  0), 2))</f>
        <v>0</v>
      </c>
      <c r="K283" s="7"/>
      <c r="M283" s="26">
        <v>0.2</v>
      </c>
      <c r="Q283" s="7">
        <v>9337</v>
      </c>
    </row>
    <row r="284" spans="1:17" hidden="1" x14ac:dyDescent="0.25">
      <c r="A284" s="7" t="s">
        <v>47</v>
      </c>
    </row>
    <row r="285" spans="1:17" hidden="1" x14ac:dyDescent="0.25">
      <c r="A285" s="7" t="s">
        <v>156</v>
      </c>
    </row>
    <row r="286" spans="1:17" hidden="1" x14ac:dyDescent="0.25">
      <c r="A286" s="7" t="s">
        <v>95</v>
      </c>
    </row>
    <row r="287" spans="1:17" x14ac:dyDescent="0.25">
      <c r="A287" s="7" t="s">
        <v>48</v>
      </c>
      <c r="B287" s="20"/>
      <c r="C287" s="73"/>
      <c r="D287" s="73"/>
      <c r="E287" s="73"/>
      <c r="F287" s="20"/>
      <c r="G287" s="20"/>
      <c r="H287" s="20"/>
      <c r="I287" s="20"/>
      <c r="J287" s="20"/>
    </row>
    <row r="288" spans="1:17" x14ac:dyDescent="0.25">
      <c r="B288" s="20"/>
      <c r="C288" s="76" t="s">
        <v>144</v>
      </c>
      <c r="D288" s="77"/>
      <c r="E288" s="77"/>
      <c r="F288" s="74"/>
      <c r="G288" s="74"/>
      <c r="H288" s="74"/>
      <c r="I288" s="74"/>
      <c r="J288" s="75"/>
    </row>
    <row r="289" spans="1:11" x14ac:dyDescent="0.25">
      <c r="B289" s="20"/>
      <c r="C289" s="79"/>
      <c r="D289" s="52"/>
      <c r="E289" s="52"/>
      <c r="F289" s="52"/>
      <c r="G289" s="52"/>
      <c r="H289" s="52"/>
      <c r="I289" s="52"/>
      <c r="J289" s="78"/>
    </row>
    <row r="290" spans="1:11" x14ac:dyDescent="0.25">
      <c r="B290" s="20"/>
      <c r="C290" s="82" t="s">
        <v>49</v>
      </c>
      <c r="D290" s="83"/>
      <c r="E290" s="83"/>
      <c r="F290" s="80">
        <f>SUMIF(K254:K287, IF(K253="","",K253), J254:J287)</f>
        <v>0</v>
      </c>
      <c r="G290" s="80"/>
      <c r="H290" s="80"/>
      <c r="I290" s="80"/>
      <c r="J290" s="81"/>
    </row>
    <row r="291" spans="1:11" hidden="1" x14ac:dyDescent="0.25">
      <c r="B291" s="20"/>
      <c r="C291" s="86" t="s">
        <v>50</v>
      </c>
      <c r="D291" s="87"/>
      <c r="E291" s="87"/>
      <c r="F291" s="84">
        <f>ROUND(SUMIF(K254:K287, IF(K253="","",K253), J254:J287) * 0.2, 2)</f>
        <v>0</v>
      </c>
      <c r="G291" s="84"/>
      <c r="H291" s="84"/>
      <c r="I291" s="84"/>
      <c r="J291" s="85"/>
    </row>
    <row r="292" spans="1:11" hidden="1" x14ac:dyDescent="0.25">
      <c r="B292" s="20"/>
      <c r="C292" s="82" t="s">
        <v>51</v>
      </c>
      <c r="D292" s="83"/>
      <c r="E292" s="83"/>
      <c r="F292" s="80">
        <f>SUM(F290:F291)</f>
        <v>0</v>
      </c>
      <c r="G292" s="80"/>
      <c r="H292" s="80"/>
      <c r="I292" s="80"/>
      <c r="J292" s="81"/>
    </row>
    <row r="293" spans="1:11" ht="29.45" customHeight="1" x14ac:dyDescent="0.25">
      <c r="A293" s="7">
        <v>4</v>
      </c>
      <c r="B293" s="16" t="s">
        <v>163</v>
      </c>
      <c r="C293" s="71" t="s">
        <v>164</v>
      </c>
      <c r="D293" s="71"/>
      <c r="E293" s="71"/>
      <c r="F293" s="18"/>
      <c r="G293" s="18"/>
      <c r="H293" s="18"/>
      <c r="I293" s="18"/>
      <c r="J293" s="18"/>
      <c r="K293" s="7"/>
    </row>
    <row r="294" spans="1:11" hidden="1" x14ac:dyDescent="0.25">
      <c r="A294" s="7" t="s">
        <v>43</v>
      </c>
    </row>
    <row r="295" spans="1:11" hidden="1" x14ac:dyDescent="0.25">
      <c r="A295" s="7" t="s">
        <v>43</v>
      </c>
    </row>
    <row r="296" spans="1:11" hidden="1" x14ac:dyDescent="0.25">
      <c r="A296" s="7" t="s">
        <v>43</v>
      </c>
    </row>
    <row r="297" spans="1:11" hidden="1" x14ac:dyDescent="0.25">
      <c r="A297" s="7" t="s">
        <v>43</v>
      </c>
    </row>
    <row r="298" spans="1:11" hidden="1" x14ac:dyDescent="0.25">
      <c r="A298" s="7" t="s">
        <v>43</v>
      </c>
    </row>
    <row r="299" spans="1:11" hidden="1" x14ac:dyDescent="0.25">
      <c r="A299" s="7" t="s">
        <v>43</v>
      </c>
    </row>
    <row r="300" spans="1:11" hidden="1" x14ac:dyDescent="0.25">
      <c r="A300" s="7" t="s">
        <v>43</v>
      </c>
    </row>
    <row r="301" spans="1:11" hidden="1" x14ac:dyDescent="0.25">
      <c r="A301" s="7" t="s">
        <v>43</v>
      </c>
    </row>
    <row r="302" spans="1:11" hidden="1" x14ac:dyDescent="0.25">
      <c r="A302" s="7" t="s">
        <v>43</v>
      </c>
    </row>
    <row r="303" spans="1:11" hidden="1" x14ac:dyDescent="0.25">
      <c r="A303" s="7" t="s">
        <v>43</v>
      </c>
    </row>
    <row r="304" spans="1:11" hidden="1" x14ac:dyDescent="0.25">
      <c r="A304" s="7" t="s">
        <v>43</v>
      </c>
    </row>
    <row r="305" spans="1:17" hidden="1" x14ac:dyDescent="0.25">
      <c r="A305" s="7" t="s">
        <v>43</v>
      </c>
    </row>
    <row r="306" spans="1:17" x14ac:dyDescent="0.25">
      <c r="A306" s="7">
        <v>5</v>
      </c>
      <c r="B306" s="16" t="s">
        <v>165</v>
      </c>
      <c r="C306" s="88" t="s">
        <v>166</v>
      </c>
      <c r="D306" s="88"/>
      <c r="E306" s="88"/>
      <c r="F306" s="30"/>
      <c r="G306" s="30"/>
      <c r="H306" s="30"/>
      <c r="I306" s="30"/>
      <c r="J306" s="30"/>
      <c r="K306" s="7"/>
    </row>
    <row r="307" spans="1:17" hidden="1" x14ac:dyDescent="0.25">
      <c r="A307" s="7" t="s">
        <v>94</v>
      </c>
    </row>
    <row r="308" spans="1:17" hidden="1" x14ac:dyDescent="0.25">
      <c r="A308" s="7" t="s">
        <v>94</v>
      </c>
    </row>
    <row r="309" spans="1:17" hidden="1" x14ac:dyDescent="0.25">
      <c r="A309" s="7" t="s">
        <v>94</v>
      </c>
    </row>
    <row r="310" spans="1:17" hidden="1" x14ac:dyDescent="0.25">
      <c r="A310" s="7" t="s">
        <v>94</v>
      </c>
    </row>
    <row r="311" spans="1:17" hidden="1" x14ac:dyDescent="0.25">
      <c r="A311" s="7" t="s">
        <v>94</v>
      </c>
    </row>
    <row r="312" spans="1:17" ht="27.2" customHeight="1" x14ac:dyDescent="0.25">
      <c r="A312" s="7">
        <v>9</v>
      </c>
      <c r="B312" s="19" t="s">
        <v>167</v>
      </c>
      <c r="C312" s="72" t="s">
        <v>168</v>
      </c>
      <c r="D312" s="73"/>
      <c r="E312" s="73"/>
      <c r="F312" s="21" t="s">
        <v>138</v>
      </c>
      <c r="G312" s="33">
        <v>1500</v>
      </c>
      <c r="H312" s="34"/>
      <c r="I312" s="24"/>
      <c r="J312" s="25">
        <f>IF(AND(G312= "",H312= ""), 0, ROUND(ROUND(I312, 2) * ROUND(IF(H312="",G312,H312),  2), 2))</f>
        <v>0</v>
      </c>
      <c r="K312" s="7"/>
      <c r="M312" s="26">
        <v>0.2</v>
      </c>
      <c r="Q312" s="7">
        <v>9337</v>
      </c>
    </row>
    <row r="313" spans="1:17" hidden="1" x14ac:dyDescent="0.25">
      <c r="A313" s="7" t="s">
        <v>47</v>
      </c>
    </row>
    <row r="314" spans="1:17" ht="27.2" customHeight="1" x14ac:dyDescent="0.25">
      <c r="A314" s="7">
        <v>9</v>
      </c>
      <c r="B314" s="19" t="s">
        <v>169</v>
      </c>
      <c r="C314" s="72" t="s">
        <v>170</v>
      </c>
      <c r="D314" s="73"/>
      <c r="E314" s="73"/>
      <c r="F314" s="21" t="s">
        <v>46</v>
      </c>
      <c r="G314" s="22">
        <v>1</v>
      </c>
      <c r="H314" s="23"/>
      <c r="I314" s="24"/>
      <c r="J314" s="25">
        <f>IF(AND(G314= "",H314= ""), 0, ROUND(ROUND(I314, 2) * ROUND(IF(H314="",G314,H314),  0), 2))</f>
        <v>0</v>
      </c>
      <c r="K314" s="7"/>
      <c r="M314" s="26">
        <v>0.2</v>
      </c>
      <c r="Q314" s="7">
        <v>9337</v>
      </c>
    </row>
    <row r="315" spans="1:17" hidden="1" x14ac:dyDescent="0.25">
      <c r="A315" s="7" t="s">
        <v>47</v>
      </c>
    </row>
    <row r="316" spans="1:17" hidden="1" x14ac:dyDescent="0.25">
      <c r="A316" s="7" t="s">
        <v>94</v>
      </c>
    </row>
    <row r="317" spans="1:17" hidden="1" x14ac:dyDescent="0.25">
      <c r="A317" s="7" t="s">
        <v>95</v>
      </c>
    </row>
    <row r="318" spans="1:17" ht="16.899999999999999" customHeight="1" x14ac:dyDescent="0.25">
      <c r="A318" s="7">
        <v>5</v>
      </c>
      <c r="B318" s="16" t="s">
        <v>171</v>
      </c>
      <c r="C318" s="88" t="s">
        <v>172</v>
      </c>
      <c r="D318" s="88"/>
      <c r="E318" s="88"/>
      <c r="F318" s="30"/>
      <c r="G318" s="30"/>
      <c r="H318" s="30"/>
      <c r="I318" s="30"/>
      <c r="J318" s="30"/>
      <c r="K318" s="7"/>
    </row>
    <row r="319" spans="1:17" hidden="1" x14ac:dyDescent="0.25">
      <c r="A319" s="7" t="s">
        <v>94</v>
      </c>
    </row>
    <row r="320" spans="1:17" hidden="1" x14ac:dyDescent="0.25">
      <c r="A320" s="7" t="s">
        <v>94</v>
      </c>
    </row>
    <row r="321" spans="1:17" hidden="1" x14ac:dyDescent="0.25">
      <c r="A321" s="7" t="s">
        <v>94</v>
      </c>
    </row>
    <row r="322" spans="1:17" hidden="1" x14ac:dyDescent="0.25">
      <c r="A322" s="7" t="s">
        <v>94</v>
      </c>
    </row>
    <row r="323" spans="1:17" hidden="1" x14ac:dyDescent="0.25">
      <c r="A323" s="7" t="s">
        <v>94</v>
      </c>
    </row>
    <row r="324" spans="1:17" hidden="1" x14ac:dyDescent="0.25">
      <c r="A324" s="7" t="s">
        <v>94</v>
      </c>
    </row>
    <row r="325" spans="1:17" ht="27.2" customHeight="1" x14ac:dyDescent="0.25">
      <c r="A325" s="7">
        <v>9</v>
      </c>
      <c r="B325" s="19" t="s">
        <v>173</v>
      </c>
      <c r="C325" s="72" t="s">
        <v>174</v>
      </c>
      <c r="D325" s="73"/>
      <c r="E325" s="73"/>
      <c r="F325" s="21" t="s">
        <v>46</v>
      </c>
      <c r="G325" s="22">
        <v>1</v>
      </c>
      <c r="H325" s="23"/>
      <c r="I325" s="24"/>
      <c r="J325" s="25">
        <f>IF(AND(G325= "",H325= ""), 0, ROUND(ROUND(I325, 2) * ROUND(IF(H325="",G325,H325),  0), 2))</f>
        <v>0</v>
      </c>
      <c r="K325" s="7"/>
      <c r="M325" s="26">
        <v>0.2</v>
      </c>
      <c r="Q325" s="7">
        <v>9337</v>
      </c>
    </row>
    <row r="326" spans="1:17" hidden="1" x14ac:dyDescent="0.25">
      <c r="A326" s="7" t="s">
        <v>47</v>
      </c>
    </row>
    <row r="327" spans="1:17" hidden="1" x14ac:dyDescent="0.25">
      <c r="A327" s="7" t="s">
        <v>95</v>
      </c>
    </row>
    <row r="328" spans="1:17" ht="16.899999999999999" customHeight="1" x14ac:dyDescent="0.25">
      <c r="A328" s="7">
        <v>5</v>
      </c>
      <c r="B328" s="16" t="s">
        <v>175</v>
      </c>
      <c r="C328" s="88" t="s">
        <v>176</v>
      </c>
      <c r="D328" s="88"/>
      <c r="E328" s="88"/>
      <c r="F328" s="30"/>
      <c r="G328" s="30"/>
      <c r="H328" s="30"/>
      <c r="I328" s="30"/>
      <c r="J328" s="30"/>
      <c r="K328" s="7"/>
    </row>
    <row r="329" spans="1:17" hidden="1" x14ac:dyDescent="0.25">
      <c r="A329" s="7" t="s">
        <v>94</v>
      </c>
    </row>
    <row r="330" spans="1:17" hidden="1" x14ac:dyDescent="0.25">
      <c r="A330" s="7" t="s">
        <v>94</v>
      </c>
    </row>
    <row r="331" spans="1:17" hidden="1" x14ac:dyDescent="0.25">
      <c r="A331" s="7" t="s">
        <v>94</v>
      </c>
    </row>
    <row r="332" spans="1:17" hidden="1" x14ac:dyDescent="0.25">
      <c r="A332" s="7" t="s">
        <v>94</v>
      </c>
    </row>
    <row r="333" spans="1:17" hidden="1" x14ac:dyDescent="0.25">
      <c r="A333" s="7" t="s">
        <v>94</v>
      </c>
    </row>
    <row r="334" spans="1:17" ht="27.2" customHeight="1" x14ac:dyDescent="0.25">
      <c r="A334" s="7">
        <v>9</v>
      </c>
      <c r="B334" s="19" t="s">
        <v>177</v>
      </c>
      <c r="C334" s="72" t="s">
        <v>178</v>
      </c>
      <c r="D334" s="73"/>
      <c r="E334" s="73"/>
      <c r="F334" s="21" t="s">
        <v>88</v>
      </c>
      <c r="G334" s="28">
        <v>1</v>
      </c>
      <c r="H334" s="29"/>
      <c r="I334" s="24"/>
      <c r="J334" s="25">
        <f>IF(AND(G334= "",H334= ""), 0, ROUND(ROUND(I334, 2) * ROUND(IF(H334="",G334,H334),  3), 2))</f>
        <v>0</v>
      </c>
      <c r="K334" s="7"/>
      <c r="M334" s="26">
        <v>0.2</v>
      </c>
      <c r="Q334" s="7">
        <v>9337</v>
      </c>
    </row>
    <row r="335" spans="1:17" hidden="1" x14ac:dyDescent="0.25">
      <c r="A335" s="7" t="s">
        <v>47</v>
      </c>
    </row>
    <row r="336" spans="1:17" hidden="1" x14ac:dyDescent="0.25">
      <c r="A336" s="7" t="s">
        <v>95</v>
      </c>
    </row>
    <row r="337" spans="1:17" hidden="1" x14ac:dyDescent="0.25">
      <c r="A337" s="7" t="s">
        <v>43</v>
      </c>
    </row>
    <row r="338" spans="1:17" x14ac:dyDescent="0.25">
      <c r="A338" s="7">
        <v>5</v>
      </c>
      <c r="B338" s="16" t="s">
        <v>179</v>
      </c>
      <c r="C338" s="88" t="s">
        <v>180</v>
      </c>
      <c r="D338" s="88"/>
      <c r="E338" s="88"/>
      <c r="F338" s="30"/>
      <c r="G338" s="30"/>
      <c r="H338" s="30"/>
      <c r="I338" s="30"/>
      <c r="J338" s="30"/>
      <c r="K338" s="7"/>
    </row>
    <row r="339" spans="1:17" hidden="1" x14ac:dyDescent="0.25">
      <c r="A339" s="7" t="s">
        <v>94</v>
      </c>
    </row>
    <row r="340" spans="1:17" hidden="1" x14ac:dyDescent="0.25">
      <c r="A340" s="7" t="s">
        <v>94</v>
      </c>
    </row>
    <row r="341" spans="1:17" hidden="1" x14ac:dyDescent="0.25">
      <c r="A341" s="7" t="s">
        <v>94</v>
      </c>
    </row>
    <row r="342" spans="1:17" hidden="1" x14ac:dyDescent="0.25">
      <c r="A342" s="7" t="s">
        <v>94</v>
      </c>
    </row>
    <row r="343" spans="1:17" ht="22.9" customHeight="1" x14ac:dyDescent="0.25">
      <c r="A343" s="7">
        <v>9</v>
      </c>
      <c r="B343" s="19" t="s">
        <v>181</v>
      </c>
      <c r="C343" s="72" t="s">
        <v>182</v>
      </c>
      <c r="D343" s="73"/>
      <c r="E343" s="73"/>
      <c r="F343" s="21" t="s">
        <v>12</v>
      </c>
      <c r="G343" s="22">
        <v>1</v>
      </c>
      <c r="H343" s="23"/>
      <c r="I343" s="24"/>
      <c r="J343" s="25">
        <f>IF(AND(G343= "",H343= ""), 0, ROUND(ROUND(I343, 2) * ROUND(IF(H343="",G343,H343),  0), 2))</f>
        <v>0</v>
      </c>
      <c r="K343" s="7"/>
      <c r="M343" s="26">
        <v>0.2</v>
      </c>
      <c r="Q343" s="7">
        <v>9337</v>
      </c>
    </row>
    <row r="344" spans="1:17" hidden="1" x14ac:dyDescent="0.25">
      <c r="A344" s="7" t="s">
        <v>47</v>
      </c>
    </row>
    <row r="345" spans="1:17" hidden="1" x14ac:dyDescent="0.25">
      <c r="A345" s="7" t="s">
        <v>95</v>
      </c>
    </row>
    <row r="346" spans="1:17" x14ac:dyDescent="0.25">
      <c r="A346" s="7" t="s">
        <v>48</v>
      </c>
      <c r="B346" s="20"/>
      <c r="C346" s="73"/>
      <c r="D346" s="73"/>
      <c r="E346" s="73"/>
      <c r="F346" s="20"/>
      <c r="G346" s="20"/>
      <c r="H346" s="20"/>
      <c r="I346" s="20"/>
      <c r="J346" s="20"/>
    </row>
    <row r="347" spans="1:17" x14ac:dyDescent="0.25">
      <c r="B347" s="20"/>
      <c r="C347" s="76" t="s">
        <v>164</v>
      </c>
      <c r="D347" s="77"/>
      <c r="E347" s="77"/>
      <c r="F347" s="74"/>
      <c r="G347" s="74"/>
      <c r="H347" s="74"/>
      <c r="I347" s="74"/>
      <c r="J347" s="75"/>
    </row>
    <row r="348" spans="1:17" x14ac:dyDescent="0.25">
      <c r="B348" s="20"/>
      <c r="C348" s="79"/>
      <c r="D348" s="52"/>
      <c r="E348" s="52"/>
      <c r="F348" s="52"/>
      <c r="G348" s="52"/>
      <c r="H348" s="52"/>
      <c r="I348" s="52"/>
      <c r="J348" s="78"/>
    </row>
    <row r="349" spans="1:17" x14ac:dyDescent="0.25">
      <c r="B349" s="20"/>
      <c r="C349" s="82" t="s">
        <v>49</v>
      </c>
      <c r="D349" s="83"/>
      <c r="E349" s="83"/>
      <c r="F349" s="80">
        <f>SUMIF(K294:K346, IF(K293="","",K293), J294:J346)</f>
        <v>0</v>
      </c>
      <c r="G349" s="80"/>
      <c r="H349" s="80"/>
      <c r="I349" s="80"/>
      <c r="J349" s="81"/>
    </row>
    <row r="350" spans="1:17" hidden="1" x14ac:dyDescent="0.25">
      <c r="B350" s="20"/>
      <c r="C350" s="86" t="s">
        <v>50</v>
      </c>
      <c r="D350" s="87"/>
      <c r="E350" s="87"/>
      <c r="F350" s="84">
        <f>ROUND(SUMIF(K294:K346, IF(K293="","",K293), J294:J346) * 0.2, 2)</f>
        <v>0</v>
      </c>
      <c r="G350" s="84"/>
      <c r="H350" s="84"/>
      <c r="I350" s="84"/>
      <c r="J350" s="85"/>
    </row>
    <row r="351" spans="1:17" hidden="1" x14ac:dyDescent="0.25">
      <c r="B351" s="20"/>
      <c r="C351" s="82" t="s">
        <v>51</v>
      </c>
      <c r="D351" s="83"/>
      <c r="E351" s="83"/>
      <c r="F351" s="80">
        <f>SUM(F349:F350)</f>
        <v>0</v>
      </c>
      <c r="G351" s="80"/>
      <c r="H351" s="80"/>
      <c r="I351" s="80"/>
      <c r="J351" s="81"/>
    </row>
    <row r="352" spans="1:17" x14ac:dyDescent="0.25">
      <c r="A352" s="7" t="s">
        <v>39</v>
      </c>
      <c r="B352" s="20"/>
      <c r="C352" s="73"/>
      <c r="D352" s="73"/>
      <c r="E352" s="73"/>
      <c r="F352" s="20"/>
      <c r="G352" s="20"/>
      <c r="H352" s="20"/>
      <c r="I352" s="20"/>
      <c r="J352" s="20"/>
    </row>
    <row r="353" spans="1:17" ht="27.2" customHeight="1" x14ac:dyDescent="0.25">
      <c r="B353" s="20"/>
      <c r="C353" s="76" t="s">
        <v>89</v>
      </c>
      <c r="D353" s="77"/>
      <c r="E353" s="77"/>
      <c r="F353" s="74"/>
      <c r="G353" s="74"/>
      <c r="H353" s="74"/>
      <c r="I353" s="74"/>
      <c r="J353" s="75"/>
    </row>
    <row r="354" spans="1:17" x14ac:dyDescent="0.25">
      <c r="B354" s="20"/>
      <c r="C354" s="79"/>
      <c r="D354" s="52"/>
      <c r="E354" s="52"/>
      <c r="F354" s="52"/>
      <c r="G354" s="52"/>
      <c r="H354" s="52"/>
      <c r="I354" s="52"/>
      <c r="J354" s="78"/>
    </row>
    <row r="355" spans="1:17" x14ac:dyDescent="0.25">
      <c r="B355" s="20"/>
      <c r="C355" s="86" t="s">
        <v>49</v>
      </c>
      <c r="D355" s="87"/>
      <c r="E355" s="87"/>
      <c r="F355" s="84">
        <f>SUMIF(K108:K352, IF(K107="","",K107), J108:J352)</f>
        <v>0</v>
      </c>
      <c r="G355" s="84"/>
      <c r="H355" s="84"/>
      <c r="I355" s="84"/>
      <c r="J355" s="85"/>
    </row>
    <row r="356" spans="1:17" ht="16.899999999999999" customHeight="1" x14ac:dyDescent="0.25">
      <c r="B356" s="20"/>
      <c r="C356" s="86" t="s">
        <v>50</v>
      </c>
      <c r="D356" s="87"/>
      <c r="E356" s="87"/>
      <c r="F356" s="84">
        <f>ROUND(SUMIF(K108:K352, IF(K107="","",K107), J108:J352) * 0.2, 2)</f>
        <v>0</v>
      </c>
      <c r="G356" s="84"/>
      <c r="H356" s="84"/>
      <c r="I356" s="84"/>
      <c r="J356" s="85"/>
    </row>
    <row r="357" spans="1:17" x14ac:dyDescent="0.25">
      <c r="B357" s="20"/>
      <c r="C357" s="82" t="s">
        <v>51</v>
      </c>
      <c r="D357" s="83"/>
      <c r="E357" s="83"/>
      <c r="F357" s="80">
        <f>SUM(F355:F356)</f>
        <v>0</v>
      </c>
      <c r="G357" s="80"/>
      <c r="H357" s="80"/>
      <c r="I357" s="80"/>
      <c r="J357" s="81"/>
    </row>
    <row r="358" spans="1:17" ht="18.600000000000001" customHeight="1" x14ac:dyDescent="0.25">
      <c r="A358" s="7">
        <v>3</v>
      </c>
      <c r="B358" s="16">
        <v>5</v>
      </c>
      <c r="C358" s="70" t="s">
        <v>183</v>
      </c>
      <c r="D358" s="70"/>
      <c r="E358" s="70"/>
      <c r="F358" s="17"/>
      <c r="G358" s="17"/>
      <c r="H358" s="17"/>
      <c r="I358" s="17"/>
      <c r="J358" s="17"/>
      <c r="K358" s="7"/>
    </row>
    <row r="359" spans="1:17" x14ac:dyDescent="0.25">
      <c r="A359" s="7">
        <v>4</v>
      </c>
      <c r="B359" s="16" t="s">
        <v>184</v>
      </c>
      <c r="C359" s="71" t="s">
        <v>185</v>
      </c>
      <c r="D359" s="71"/>
      <c r="E359" s="71"/>
      <c r="F359" s="18"/>
      <c r="G359" s="18"/>
      <c r="H359" s="18"/>
      <c r="I359" s="18"/>
      <c r="J359" s="18"/>
      <c r="K359" s="7"/>
    </row>
    <row r="360" spans="1:17" hidden="1" x14ac:dyDescent="0.25">
      <c r="A360" s="7" t="s">
        <v>43</v>
      </c>
    </row>
    <row r="361" spans="1:17" hidden="1" x14ac:dyDescent="0.25">
      <c r="A361" s="7" t="s">
        <v>43</v>
      </c>
    </row>
    <row r="362" spans="1:17" hidden="1" x14ac:dyDescent="0.25">
      <c r="A362" s="7" t="s">
        <v>43</v>
      </c>
    </row>
    <row r="363" spans="1:17" hidden="1" x14ac:dyDescent="0.25">
      <c r="A363" s="7" t="s">
        <v>43</v>
      </c>
    </row>
    <row r="364" spans="1:17" hidden="1" x14ac:dyDescent="0.25">
      <c r="A364" s="7" t="s">
        <v>43</v>
      </c>
    </row>
    <row r="365" spans="1:17" x14ac:dyDescent="0.25">
      <c r="A365" s="7">
        <v>9</v>
      </c>
      <c r="B365" s="19" t="s">
        <v>186</v>
      </c>
      <c r="C365" s="72" t="s">
        <v>187</v>
      </c>
      <c r="D365" s="73"/>
      <c r="E365" s="73"/>
      <c r="F365" s="21" t="s">
        <v>46</v>
      </c>
      <c r="G365" s="22">
        <v>1</v>
      </c>
      <c r="H365" s="23"/>
      <c r="I365" s="24"/>
      <c r="J365" s="25">
        <f>IF(AND(G365= "",H365= ""), 0, ROUND(ROUND(I365, 2) * ROUND(IF(H365="",G365,H365),  0), 2))</f>
        <v>0</v>
      </c>
      <c r="K365" s="7"/>
      <c r="M365" s="26">
        <v>0.2</v>
      </c>
      <c r="Q365" s="7">
        <v>9337</v>
      </c>
    </row>
    <row r="366" spans="1:17" hidden="1" x14ac:dyDescent="0.25">
      <c r="A366" s="7" t="s">
        <v>47</v>
      </c>
    </row>
    <row r="367" spans="1:17" x14ac:dyDescent="0.25">
      <c r="A367" s="7" t="s">
        <v>48</v>
      </c>
      <c r="B367" s="20"/>
      <c r="C367" s="73"/>
      <c r="D367" s="73"/>
      <c r="E367" s="73"/>
      <c r="F367" s="20"/>
      <c r="G367" s="20"/>
      <c r="H367" s="20"/>
      <c r="I367" s="20"/>
      <c r="J367" s="20"/>
    </row>
    <row r="368" spans="1:17" x14ac:dyDescent="0.25">
      <c r="B368" s="20"/>
      <c r="C368" s="76" t="s">
        <v>185</v>
      </c>
      <c r="D368" s="77"/>
      <c r="E368" s="77"/>
      <c r="F368" s="74"/>
      <c r="G368" s="74"/>
      <c r="H368" s="74"/>
      <c r="I368" s="74"/>
      <c r="J368" s="75"/>
    </row>
    <row r="369" spans="1:17" x14ac:dyDescent="0.25">
      <c r="B369" s="20"/>
      <c r="C369" s="79"/>
      <c r="D369" s="52"/>
      <c r="E369" s="52"/>
      <c r="F369" s="52"/>
      <c r="G369" s="52"/>
      <c r="H369" s="52"/>
      <c r="I369" s="52"/>
      <c r="J369" s="78"/>
    </row>
    <row r="370" spans="1:17" x14ac:dyDescent="0.25">
      <c r="B370" s="20"/>
      <c r="C370" s="82" t="s">
        <v>49</v>
      </c>
      <c r="D370" s="83"/>
      <c r="E370" s="83"/>
      <c r="F370" s="80">
        <f>SUMIF(K360:K367, IF(K359="","",K359), J360:J367)</f>
        <v>0</v>
      </c>
      <c r="G370" s="80"/>
      <c r="H370" s="80"/>
      <c r="I370" s="80"/>
      <c r="J370" s="81"/>
    </row>
    <row r="371" spans="1:17" hidden="1" x14ac:dyDescent="0.25">
      <c r="B371" s="20"/>
      <c r="C371" s="86" t="s">
        <v>50</v>
      </c>
      <c r="D371" s="87"/>
      <c r="E371" s="87"/>
      <c r="F371" s="84">
        <f>ROUND(SUMIF(K360:K367, IF(K359="","",K359), J360:J367) * 0.2, 2)</f>
        <v>0</v>
      </c>
      <c r="G371" s="84"/>
      <c r="H371" s="84"/>
      <c r="I371" s="84"/>
      <c r="J371" s="85"/>
    </row>
    <row r="372" spans="1:17" hidden="1" x14ac:dyDescent="0.25">
      <c r="B372" s="20"/>
      <c r="C372" s="82" t="s">
        <v>51</v>
      </c>
      <c r="D372" s="83"/>
      <c r="E372" s="83"/>
      <c r="F372" s="80">
        <f>SUM(F370:F371)</f>
        <v>0</v>
      </c>
      <c r="G372" s="80"/>
      <c r="H372" s="80"/>
      <c r="I372" s="80"/>
      <c r="J372" s="81"/>
    </row>
    <row r="373" spans="1:17" x14ac:dyDescent="0.25">
      <c r="A373" s="7">
        <v>4</v>
      </c>
      <c r="B373" s="16" t="s">
        <v>188</v>
      </c>
      <c r="C373" s="71" t="s">
        <v>189</v>
      </c>
      <c r="D373" s="71"/>
      <c r="E373" s="71"/>
      <c r="F373" s="18"/>
      <c r="G373" s="18"/>
      <c r="H373" s="18"/>
      <c r="I373" s="18"/>
      <c r="J373" s="18"/>
      <c r="K373" s="7"/>
    </row>
    <row r="374" spans="1:17" hidden="1" x14ac:dyDescent="0.25">
      <c r="A374" s="7" t="s">
        <v>43</v>
      </c>
    </row>
    <row r="375" spans="1:17" hidden="1" x14ac:dyDescent="0.25">
      <c r="A375" s="7" t="s">
        <v>43</v>
      </c>
    </row>
    <row r="376" spans="1:17" hidden="1" x14ac:dyDescent="0.25">
      <c r="A376" s="7" t="s">
        <v>43</v>
      </c>
    </row>
    <row r="377" spans="1:17" x14ac:dyDescent="0.25">
      <c r="A377" s="7">
        <v>9</v>
      </c>
      <c r="B377" s="19" t="s">
        <v>190</v>
      </c>
      <c r="C377" s="72" t="s">
        <v>73</v>
      </c>
      <c r="D377" s="73"/>
      <c r="E377" s="73"/>
      <c r="F377" s="21" t="s">
        <v>46</v>
      </c>
      <c r="G377" s="22">
        <v>1</v>
      </c>
      <c r="H377" s="23"/>
      <c r="I377" s="24"/>
      <c r="J377" s="25">
        <f>IF(AND(G377= "",H377= ""), 0, ROUND(ROUND(I377, 2) * ROUND(IF(H377="",G377,H377),  0), 2))</f>
        <v>0</v>
      </c>
      <c r="K377" s="7"/>
      <c r="M377" s="26">
        <v>0.2</v>
      </c>
      <c r="Q377" s="7">
        <v>9337</v>
      </c>
    </row>
    <row r="378" spans="1:17" hidden="1" x14ac:dyDescent="0.25">
      <c r="A378" s="7" t="s">
        <v>47</v>
      </c>
    </row>
    <row r="379" spans="1:17" x14ac:dyDescent="0.25">
      <c r="A379" s="7" t="s">
        <v>48</v>
      </c>
      <c r="B379" s="20"/>
      <c r="C379" s="73"/>
      <c r="D379" s="73"/>
      <c r="E379" s="73"/>
      <c r="F379" s="20"/>
      <c r="G379" s="20"/>
      <c r="H379" s="20"/>
      <c r="I379" s="20"/>
      <c r="J379" s="20"/>
    </row>
    <row r="380" spans="1:17" x14ac:dyDescent="0.25">
      <c r="B380" s="20"/>
      <c r="C380" s="76" t="s">
        <v>189</v>
      </c>
      <c r="D380" s="77"/>
      <c r="E380" s="77"/>
      <c r="F380" s="74"/>
      <c r="G380" s="74"/>
      <c r="H380" s="74"/>
      <c r="I380" s="74"/>
      <c r="J380" s="75"/>
    </row>
    <row r="381" spans="1:17" x14ac:dyDescent="0.25">
      <c r="B381" s="20"/>
      <c r="C381" s="79"/>
      <c r="D381" s="52"/>
      <c r="E381" s="52"/>
      <c r="F381" s="52"/>
      <c r="G381" s="52"/>
      <c r="H381" s="52"/>
      <c r="I381" s="52"/>
      <c r="J381" s="78"/>
    </row>
    <row r="382" spans="1:17" x14ac:dyDescent="0.25">
      <c r="B382" s="20"/>
      <c r="C382" s="82" t="s">
        <v>49</v>
      </c>
      <c r="D382" s="83"/>
      <c r="E382" s="83"/>
      <c r="F382" s="80">
        <f>SUMIF(K374:K379, IF(K373="","",K373), J374:J379)</f>
        <v>0</v>
      </c>
      <c r="G382" s="80"/>
      <c r="H382" s="80"/>
      <c r="I382" s="80"/>
      <c r="J382" s="81"/>
    </row>
    <row r="383" spans="1:17" hidden="1" x14ac:dyDescent="0.25">
      <c r="B383" s="20"/>
      <c r="C383" s="86" t="s">
        <v>50</v>
      </c>
      <c r="D383" s="87"/>
      <c r="E383" s="87"/>
      <c r="F383" s="84">
        <f>ROUND(SUMIF(K374:K379, IF(K373="","",K373), J374:J379) * 0.2, 2)</f>
        <v>0</v>
      </c>
      <c r="G383" s="84"/>
      <c r="H383" s="84"/>
      <c r="I383" s="84"/>
      <c r="J383" s="85"/>
    </row>
    <row r="384" spans="1:17" hidden="1" x14ac:dyDescent="0.25">
      <c r="B384" s="20"/>
      <c r="C384" s="82" t="s">
        <v>51</v>
      </c>
      <c r="D384" s="83"/>
      <c r="E384" s="83"/>
      <c r="F384" s="80">
        <f>SUM(F382:F383)</f>
        <v>0</v>
      </c>
      <c r="G384" s="80"/>
      <c r="H384" s="80"/>
      <c r="I384" s="80"/>
      <c r="J384" s="81"/>
    </row>
    <row r="385" spans="1:17" ht="15.75" customHeight="1" x14ac:dyDescent="0.25">
      <c r="A385" s="7">
        <v>4</v>
      </c>
      <c r="B385" s="16" t="s">
        <v>191</v>
      </c>
      <c r="C385" s="71" t="s">
        <v>192</v>
      </c>
      <c r="D385" s="71"/>
      <c r="E385" s="71"/>
      <c r="F385" s="18"/>
      <c r="G385" s="18"/>
      <c r="H385" s="18"/>
      <c r="I385" s="18"/>
      <c r="J385" s="18"/>
      <c r="K385" s="7"/>
    </row>
    <row r="386" spans="1:17" hidden="1" x14ac:dyDescent="0.25">
      <c r="A386" s="7" t="s">
        <v>43</v>
      </c>
    </row>
    <row r="387" spans="1:17" hidden="1" x14ac:dyDescent="0.25">
      <c r="A387" s="7" t="s">
        <v>43</v>
      </c>
    </row>
    <row r="388" spans="1:17" hidden="1" x14ac:dyDescent="0.25">
      <c r="A388" s="7" t="s">
        <v>43</v>
      </c>
    </row>
    <row r="389" spans="1:17" hidden="1" x14ac:dyDescent="0.25">
      <c r="A389" s="7" t="s">
        <v>43</v>
      </c>
    </row>
    <row r="390" spans="1:17" x14ac:dyDescent="0.25">
      <c r="A390" s="7">
        <v>9</v>
      </c>
      <c r="B390" s="19" t="s">
        <v>193</v>
      </c>
      <c r="C390" s="72" t="s">
        <v>73</v>
      </c>
      <c r="D390" s="73"/>
      <c r="E390" s="73"/>
      <c r="F390" s="21" t="s">
        <v>46</v>
      </c>
      <c r="G390" s="22">
        <v>1</v>
      </c>
      <c r="H390" s="23"/>
      <c r="I390" s="24"/>
      <c r="J390" s="25">
        <f>IF(AND(G390= "",H390= ""), 0, ROUND(ROUND(I390, 2) * ROUND(IF(H390="",G390,H390),  0), 2))</f>
        <v>0</v>
      </c>
      <c r="K390" s="7"/>
      <c r="M390" s="26">
        <v>0.2</v>
      </c>
      <c r="Q390" s="7">
        <v>9337</v>
      </c>
    </row>
    <row r="391" spans="1:17" hidden="1" x14ac:dyDescent="0.25">
      <c r="A391" s="7" t="s">
        <v>47</v>
      </c>
    </row>
    <row r="392" spans="1:17" x14ac:dyDescent="0.25">
      <c r="A392" s="7" t="s">
        <v>48</v>
      </c>
      <c r="B392" s="20"/>
      <c r="C392" s="73"/>
      <c r="D392" s="73"/>
      <c r="E392" s="73"/>
      <c r="F392" s="20"/>
      <c r="G392" s="20"/>
      <c r="H392" s="20"/>
      <c r="I392" s="20"/>
      <c r="J392" s="20"/>
    </row>
    <row r="393" spans="1:17" x14ac:dyDescent="0.25">
      <c r="B393" s="20"/>
      <c r="C393" s="76" t="s">
        <v>192</v>
      </c>
      <c r="D393" s="77"/>
      <c r="E393" s="77"/>
      <c r="F393" s="74"/>
      <c r="G393" s="74"/>
      <c r="H393" s="74"/>
      <c r="I393" s="74"/>
      <c r="J393" s="75"/>
    </row>
    <row r="394" spans="1:17" x14ac:dyDescent="0.25">
      <c r="B394" s="20"/>
      <c r="C394" s="79"/>
      <c r="D394" s="52"/>
      <c r="E394" s="52"/>
      <c r="F394" s="52"/>
      <c r="G394" s="52"/>
      <c r="H394" s="52"/>
      <c r="I394" s="52"/>
      <c r="J394" s="78"/>
    </row>
    <row r="395" spans="1:17" x14ac:dyDescent="0.25">
      <c r="B395" s="20"/>
      <c r="C395" s="82" t="s">
        <v>49</v>
      </c>
      <c r="D395" s="83"/>
      <c r="E395" s="83"/>
      <c r="F395" s="80">
        <f>SUMIF(K386:K392, IF(K385="","",K385), J386:J392)</f>
        <v>0</v>
      </c>
      <c r="G395" s="80"/>
      <c r="H395" s="80"/>
      <c r="I395" s="80"/>
      <c r="J395" s="81"/>
    </row>
    <row r="396" spans="1:17" hidden="1" x14ac:dyDescent="0.25">
      <c r="B396" s="20"/>
      <c r="C396" s="86" t="s">
        <v>50</v>
      </c>
      <c r="D396" s="87"/>
      <c r="E396" s="87"/>
      <c r="F396" s="84">
        <f>ROUND(SUMIF(K386:K392, IF(K385="","",K385), J386:J392) * 0.2, 2)</f>
        <v>0</v>
      </c>
      <c r="G396" s="84"/>
      <c r="H396" s="84"/>
      <c r="I396" s="84"/>
      <c r="J396" s="85"/>
    </row>
    <row r="397" spans="1:17" hidden="1" x14ac:dyDescent="0.25">
      <c r="B397" s="20"/>
      <c r="C397" s="82" t="s">
        <v>51</v>
      </c>
      <c r="D397" s="83"/>
      <c r="E397" s="83"/>
      <c r="F397" s="80">
        <f>SUM(F395:F396)</f>
        <v>0</v>
      </c>
      <c r="G397" s="80"/>
      <c r="H397" s="80"/>
      <c r="I397" s="80"/>
      <c r="J397" s="81"/>
    </row>
    <row r="398" spans="1:17" x14ac:dyDescent="0.25">
      <c r="A398" s="7">
        <v>4</v>
      </c>
      <c r="B398" s="16" t="s">
        <v>194</v>
      </c>
      <c r="C398" s="71" t="s">
        <v>195</v>
      </c>
      <c r="D398" s="71"/>
      <c r="E398" s="71"/>
      <c r="F398" s="18"/>
      <c r="G398" s="18"/>
      <c r="H398" s="18"/>
      <c r="I398" s="18"/>
      <c r="J398" s="18"/>
      <c r="K398" s="7"/>
    </row>
    <row r="399" spans="1:17" hidden="1" x14ac:dyDescent="0.25">
      <c r="A399" s="7" t="s">
        <v>43</v>
      </c>
    </row>
    <row r="400" spans="1:17" hidden="1" x14ac:dyDescent="0.25">
      <c r="A400" s="7" t="s">
        <v>43</v>
      </c>
    </row>
    <row r="401" spans="1:17" hidden="1" x14ac:dyDescent="0.25">
      <c r="A401" s="7" t="s">
        <v>43</v>
      </c>
    </row>
    <row r="402" spans="1:17" hidden="1" x14ac:dyDescent="0.25">
      <c r="A402" s="7" t="s">
        <v>43</v>
      </c>
    </row>
    <row r="403" spans="1:17" hidden="1" x14ac:dyDescent="0.25">
      <c r="A403" s="7" t="s">
        <v>43</v>
      </c>
    </row>
    <row r="404" spans="1:17" x14ac:dyDescent="0.25">
      <c r="A404" s="7">
        <v>9</v>
      </c>
      <c r="B404" s="19" t="s">
        <v>196</v>
      </c>
      <c r="C404" s="72" t="s">
        <v>197</v>
      </c>
      <c r="D404" s="73"/>
      <c r="E404" s="73"/>
      <c r="F404" s="21" t="s">
        <v>12</v>
      </c>
      <c r="G404" s="22">
        <v>1</v>
      </c>
      <c r="H404" s="23"/>
      <c r="I404" s="24"/>
      <c r="J404" s="25">
        <f>IF(AND(G404= "",H404= ""), 0, ROUND(ROUND(I404, 2) * ROUND(IF(H404="",G404,H404),  0), 2))</f>
        <v>0</v>
      </c>
      <c r="K404" s="7"/>
      <c r="M404" s="26">
        <v>0.2</v>
      </c>
      <c r="Q404" s="7">
        <v>9337</v>
      </c>
    </row>
    <row r="405" spans="1:17" hidden="1" x14ac:dyDescent="0.25">
      <c r="A405" s="7" t="s">
        <v>47</v>
      </c>
    </row>
    <row r="406" spans="1:17" hidden="1" x14ac:dyDescent="0.25">
      <c r="A406" s="7" t="s">
        <v>43</v>
      </c>
    </row>
    <row r="407" spans="1:17" x14ac:dyDescent="0.25">
      <c r="A407" s="7" t="s">
        <v>48</v>
      </c>
      <c r="B407" s="20"/>
      <c r="C407" s="73"/>
      <c r="D407" s="73"/>
      <c r="E407" s="73"/>
      <c r="F407" s="20"/>
      <c r="G407" s="20"/>
      <c r="H407" s="20"/>
      <c r="I407" s="20"/>
      <c r="J407" s="20"/>
    </row>
    <row r="408" spans="1:17" x14ac:dyDescent="0.25">
      <c r="B408" s="20"/>
      <c r="C408" s="76" t="s">
        <v>195</v>
      </c>
      <c r="D408" s="77"/>
      <c r="E408" s="77"/>
      <c r="F408" s="74"/>
      <c r="G408" s="74"/>
      <c r="H408" s="74"/>
      <c r="I408" s="74"/>
      <c r="J408" s="75"/>
    </row>
    <row r="409" spans="1:17" x14ac:dyDescent="0.25">
      <c r="B409" s="20"/>
      <c r="C409" s="79"/>
      <c r="D409" s="52"/>
      <c r="E409" s="52"/>
      <c r="F409" s="52"/>
      <c r="G409" s="52"/>
      <c r="H409" s="52"/>
      <c r="I409" s="52"/>
      <c r="J409" s="78"/>
    </row>
    <row r="410" spans="1:17" x14ac:dyDescent="0.25">
      <c r="B410" s="20"/>
      <c r="C410" s="82" t="s">
        <v>49</v>
      </c>
      <c r="D410" s="83"/>
      <c r="E410" s="83"/>
      <c r="F410" s="80">
        <f>SUMIF(K399:K407, IF(K398="","",K398), J399:J407)</f>
        <v>0</v>
      </c>
      <c r="G410" s="80"/>
      <c r="H410" s="80"/>
      <c r="I410" s="80"/>
      <c r="J410" s="81"/>
    </row>
    <row r="411" spans="1:17" hidden="1" x14ac:dyDescent="0.25">
      <c r="B411" s="20"/>
      <c r="C411" s="86" t="s">
        <v>50</v>
      </c>
      <c r="D411" s="87"/>
      <c r="E411" s="87"/>
      <c r="F411" s="84">
        <f>ROUND(SUMIF(K399:K407, IF(K398="","",K398), J399:J407) * 0.2, 2)</f>
        <v>0</v>
      </c>
      <c r="G411" s="84"/>
      <c r="H411" s="84"/>
      <c r="I411" s="84"/>
      <c r="J411" s="85"/>
    </row>
    <row r="412" spans="1:17" hidden="1" x14ac:dyDescent="0.25">
      <c r="B412" s="20"/>
      <c r="C412" s="82" t="s">
        <v>51</v>
      </c>
      <c r="D412" s="83"/>
      <c r="E412" s="83"/>
      <c r="F412" s="80">
        <f>SUM(F410:F411)</f>
        <v>0</v>
      </c>
      <c r="G412" s="80"/>
      <c r="H412" s="80"/>
      <c r="I412" s="80"/>
      <c r="J412" s="81"/>
    </row>
    <row r="413" spans="1:17" x14ac:dyDescent="0.25">
      <c r="A413" s="7">
        <v>4</v>
      </c>
      <c r="B413" s="16" t="s">
        <v>198</v>
      </c>
      <c r="C413" s="71" t="s">
        <v>199</v>
      </c>
      <c r="D413" s="71"/>
      <c r="E413" s="71"/>
      <c r="F413" s="18"/>
      <c r="G413" s="18"/>
      <c r="H413" s="18"/>
      <c r="I413" s="18"/>
      <c r="J413" s="18"/>
      <c r="K413" s="7"/>
    </row>
    <row r="414" spans="1:17" hidden="1" x14ac:dyDescent="0.25">
      <c r="A414" s="7" t="s">
        <v>43</v>
      </c>
    </row>
    <row r="415" spans="1:17" hidden="1" x14ac:dyDescent="0.25">
      <c r="A415" s="7" t="s">
        <v>43</v>
      </c>
    </row>
    <row r="416" spans="1:17" hidden="1" x14ac:dyDescent="0.25">
      <c r="A416" s="7" t="s">
        <v>43</v>
      </c>
    </row>
    <row r="417" spans="1:17" hidden="1" x14ac:dyDescent="0.25">
      <c r="A417" s="7" t="s">
        <v>43</v>
      </c>
    </row>
    <row r="418" spans="1:17" hidden="1" x14ac:dyDescent="0.25">
      <c r="A418" s="7" t="s">
        <v>43</v>
      </c>
    </row>
    <row r="419" spans="1:17" hidden="1" x14ac:dyDescent="0.25">
      <c r="A419" s="7" t="s">
        <v>43</v>
      </c>
    </row>
    <row r="420" spans="1:17" hidden="1" x14ac:dyDescent="0.25">
      <c r="A420" s="7" t="s">
        <v>43</v>
      </c>
    </row>
    <row r="421" spans="1:17" hidden="1" x14ac:dyDescent="0.25">
      <c r="A421" s="7" t="s">
        <v>43</v>
      </c>
    </row>
    <row r="422" spans="1:17" hidden="1" x14ac:dyDescent="0.25">
      <c r="A422" s="7" t="s">
        <v>43</v>
      </c>
    </row>
    <row r="423" spans="1:17" hidden="1" x14ac:dyDescent="0.25">
      <c r="A423" s="7" t="s">
        <v>43</v>
      </c>
    </row>
    <row r="424" spans="1:17" hidden="1" x14ac:dyDescent="0.25">
      <c r="A424" s="7" t="s">
        <v>43</v>
      </c>
    </row>
    <row r="425" spans="1:17" x14ac:dyDescent="0.25">
      <c r="A425" s="7">
        <v>9</v>
      </c>
      <c r="B425" s="19" t="s">
        <v>200</v>
      </c>
      <c r="C425" s="72" t="s">
        <v>73</v>
      </c>
      <c r="D425" s="73"/>
      <c r="E425" s="73"/>
      <c r="F425" s="21" t="s">
        <v>46</v>
      </c>
      <c r="G425" s="22">
        <v>1</v>
      </c>
      <c r="H425" s="23"/>
      <c r="I425" s="24"/>
      <c r="J425" s="25">
        <f>IF(AND(G425= "",H425= ""), 0, ROUND(ROUND(I425, 2) * ROUND(IF(H425="",G425,H425),  0), 2))</f>
        <v>0</v>
      </c>
      <c r="K425" s="7"/>
      <c r="M425" s="26">
        <v>0.2</v>
      </c>
      <c r="Q425" s="7">
        <v>9337</v>
      </c>
    </row>
    <row r="426" spans="1:17" hidden="1" x14ac:dyDescent="0.25">
      <c r="A426" s="7" t="s">
        <v>47</v>
      </c>
    </row>
    <row r="427" spans="1:17" x14ac:dyDescent="0.25">
      <c r="A427" s="7" t="s">
        <v>48</v>
      </c>
      <c r="B427" s="20"/>
      <c r="C427" s="73"/>
      <c r="D427" s="73"/>
      <c r="E427" s="73"/>
      <c r="F427" s="20"/>
      <c r="G427" s="20"/>
      <c r="H427" s="20"/>
      <c r="I427" s="20"/>
      <c r="J427" s="20"/>
    </row>
    <row r="428" spans="1:17" x14ac:dyDescent="0.25">
      <c r="B428" s="20"/>
      <c r="C428" s="76" t="s">
        <v>199</v>
      </c>
      <c r="D428" s="77"/>
      <c r="E428" s="77"/>
      <c r="F428" s="74"/>
      <c r="G428" s="74"/>
      <c r="H428" s="74"/>
      <c r="I428" s="74"/>
      <c r="J428" s="75"/>
    </row>
    <row r="429" spans="1:17" x14ac:dyDescent="0.25">
      <c r="B429" s="20"/>
      <c r="C429" s="79"/>
      <c r="D429" s="52"/>
      <c r="E429" s="52"/>
      <c r="F429" s="52"/>
      <c r="G429" s="52"/>
      <c r="H429" s="52"/>
      <c r="I429" s="52"/>
      <c r="J429" s="78"/>
    </row>
    <row r="430" spans="1:17" x14ac:dyDescent="0.25">
      <c r="B430" s="20"/>
      <c r="C430" s="82" t="s">
        <v>49</v>
      </c>
      <c r="D430" s="83"/>
      <c r="E430" s="83"/>
      <c r="F430" s="80">
        <f>SUMIF(K414:K427, IF(K413="","",K413), J414:J427)</f>
        <v>0</v>
      </c>
      <c r="G430" s="80"/>
      <c r="H430" s="80"/>
      <c r="I430" s="80"/>
      <c r="J430" s="81"/>
    </row>
    <row r="431" spans="1:17" hidden="1" x14ac:dyDescent="0.25">
      <c r="B431" s="20"/>
      <c r="C431" s="86" t="s">
        <v>50</v>
      </c>
      <c r="D431" s="87"/>
      <c r="E431" s="87"/>
      <c r="F431" s="84">
        <f>ROUND(SUMIF(K414:K427, IF(K413="","",K413), J414:J427) * 0.2, 2)</f>
        <v>0</v>
      </c>
      <c r="G431" s="84"/>
      <c r="H431" s="84"/>
      <c r="I431" s="84"/>
      <c r="J431" s="85"/>
    </row>
    <row r="432" spans="1:17" hidden="1" x14ac:dyDescent="0.25">
      <c r="B432" s="20"/>
      <c r="C432" s="82" t="s">
        <v>51</v>
      </c>
      <c r="D432" s="83"/>
      <c r="E432" s="83"/>
      <c r="F432" s="80">
        <f>SUM(F430:F431)</f>
        <v>0</v>
      </c>
      <c r="G432" s="80"/>
      <c r="H432" s="80"/>
      <c r="I432" s="80"/>
      <c r="J432" s="81"/>
    </row>
    <row r="433" spans="1:10" x14ac:dyDescent="0.25">
      <c r="A433" s="7" t="s">
        <v>39</v>
      </c>
      <c r="B433" s="20"/>
      <c r="C433" s="73"/>
      <c r="D433" s="73"/>
      <c r="E433" s="73"/>
      <c r="F433" s="20"/>
      <c r="G433" s="20"/>
      <c r="H433" s="20"/>
      <c r="I433" s="20"/>
      <c r="J433" s="20"/>
    </row>
    <row r="434" spans="1:10" x14ac:dyDescent="0.25">
      <c r="B434" s="20"/>
      <c r="C434" s="76" t="s">
        <v>183</v>
      </c>
      <c r="D434" s="77"/>
      <c r="E434" s="77"/>
      <c r="F434" s="74"/>
      <c r="G434" s="74"/>
      <c r="H434" s="74"/>
      <c r="I434" s="74"/>
      <c r="J434" s="75"/>
    </row>
    <row r="435" spans="1:10" x14ac:dyDescent="0.25">
      <c r="B435" s="20"/>
      <c r="C435" s="79"/>
      <c r="D435" s="52"/>
      <c r="E435" s="52"/>
      <c r="F435" s="52"/>
      <c r="G435" s="52"/>
      <c r="H435" s="52"/>
      <c r="I435" s="52"/>
      <c r="J435" s="78"/>
    </row>
    <row r="436" spans="1:10" x14ac:dyDescent="0.25">
      <c r="B436" s="20"/>
      <c r="C436" s="86" t="s">
        <v>49</v>
      </c>
      <c r="D436" s="87"/>
      <c r="E436" s="87"/>
      <c r="F436" s="84">
        <f>SUMIF(K359:K433, IF(K358="","",K358), J359:J433)</f>
        <v>0</v>
      </c>
      <c r="G436" s="84"/>
      <c r="H436" s="84"/>
      <c r="I436" s="84"/>
      <c r="J436" s="85"/>
    </row>
    <row r="437" spans="1:10" ht="16.899999999999999" customHeight="1" x14ac:dyDescent="0.25">
      <c r="B437" s="20"/>
      <c r="C437" s="86" t="s">
        <v>50</v>
      </c>
      <c r="D437" s="87"/>
      <c r="E437" s="87"/>
      <c r="F437" s="84">
        <f>ROUND(SUMIF(K359:K433, IF(K358="","",K358), J359:J433) * 0.2, 2)</f>
        <v>0</v>
      </c>
      <c r="G437" s="84"/>
      <c r="H437" s="84"/>
      <c r="I437" s="84"/>
      <c r="J437" s="85"/>
    </row>
    <row r="438" spans="1:10" x14ac:dyDescent="0.25">
      <c r="B438" s="20"/>
      <c r="C438" s="82" t="s">
        <v>51</v>
      </c>
      <c r="D438" s="83"/>
      <c r="E438" s="83"/>
      <c r="F438" s="80">
        <f>SUM(F436:F437)</f>
        <v>0</v>
      </c>
      <c r="G438" s="80"/>
      <c r="H438" s="80"/>
      <c r="I438" s="80"/>
      <c r="J438" s="81"/>
    </row>
    <row r="439" spans="1:10" ht="37.15" customHeight="1" x14ac:dyDescent="0.25">
      <c r="B439" s="3"/>
      <c r="C439" s="91" t="s">
        <v>201</v>
      </c>
      <c r="D439" s="91"/>
      <c r="E439" s="91"/>
      <c r="F439" s="91"/>
      <c r="G439" s="91"/>
      <c r="H439" s="91"/>
      <c r="I439" s="91"/>
      <c r="J439" s="91"/>
    </row>
    <row r="441" spans="1:10" ht="15.75" x14ac:dyDescent="0.25">
      <c r="C441" s="92" t="s">
        <v>202</v>
      </c>
      <c r="D441" s="92"/>
      <c r="E441" s="92"/>
      <c r="F441" s="92"/>
      <c r="G441" s="92"/>
      <c r="H441" s="92"/>
      <c r="I441" s="92"/>
      <c r="J441" s="92"/>
    </row>
    <row r="442" spans="1:10" ht="33.75" customHeight="1" x14ac:dyDescent="0.25">
      <c r="C442" s="94" t="s">
        <v>203</v>
      </c>
      <c r="D442" s="95"/>
      <c r="E442" s="95"/>
      <c r="F442" s="93">
        <f>SUMIF(K10:K66, "", J10:J66)</f>
        <v>0</v>
      </c>
      <c r="G442" s="93"/>
      <c r="H442" s="93"/>
      <c r="I442" s="93"/>
      <c r="J442" s="93"/>
    </row>
    <row r="443" spans="1:10" x14ac:dyDescent="0.25">
      <c r="C443" s="98" t="s">
        <v>204</v>
      </c>
      <c r="D443" s="99"/>
      <c r="E443" s="99"/>
      <c r="F443" s="96">
        <f>SUMIF(K10:K10, "", J10:J10)</f>
        <v>0</v>
      </c>
      <c r="G443" s="97"/>
      <c r="H443" s="97"/>
      <c r="I443" s="97"/>
      <c r="J443" s="97"/>
    </row>
    <row r="444" spans="1:10" x14ac:dyDescent="0.25">
      <c r="C444" s="98" t="s">
        <v>205</v>
      </c>
      <c r="D444" s="99"/>
      <c r="E444" s="99"/>
      <c r="F444" s="96">
        <f>SUMIF(K21:K21, "", J21:J21)</f>
        <v>0</v>
      </c>
      <c r="G444" s="97"/>
      <c r="H444" s="97"/>
      <c r="I444" s="97"/>
      <c r="J444" s="97"/>
    </row>
    <row r="445" spans="1:10" ht="26.85" customHeight="1" x14ac:dyDescent="0.25">
      <c r="C445" s="98" t="s">
        <v>206</v>
      </c>
      <c r="D445" s="99"/>
      <c r="E445" s="99"/>
      <c r="F445" s="96">
        <f>SUMIF(K32:K32, "", J32:J32)</f>
        <v>0</v>
      </c>
      <c r="G445" s="97"/>
      <c r="H445" s="97"/>
      <c r="I445" s="97"/>
      <c r="J445" s="97"/>
    </row>
    <row r="446" spans="1:10" x14ac:dyDescent="0.25">
      <c r="C446" s="98" t="s">
        <v>207</v>
      </c>
      <c r="D446" s="99"/>
      <c r="E446" s="99"/>
      <c r="F446" s="96">
        <f>SUMIF(K42:K42, "", J42:J42)</f>
        <v>0</v>
      </c>
      <c r="G446" s="97"/>
      <c r="H446" s="97"/>
      <c r="I446" s="97"/>
      <c r="J446" s="97"/>
    </row>
    <row r="447" spans="1:10" x14ac:dyDescent="0.25">
      <c r="C447" s="98" t="s">
        <v>208</v>
      </c>
      <c r="D447" s="99"/>
      <c r="E447" s="99"/>
      <c r="F447" s="96">
        <f>SUMIF(K53:K55, "", J53:J55)</f>
        <v>0</v>
      </c>
      <c r="G447" s="97"/>
      <c r="H447" s="97"/>
      <c r="I447" s="97"/>
      <c r="J447" s="97"/>
    </row>
    <row r="448" spans="1:10" ht="26.85" customHeight="1" x14ac:dyDescent="0.25">
      <c r="C448" s="98" t="s">
        <v>209</v>
      </c>
      <c r="D448" s="99"/>
      <c r="E448" s="99"/>
      <c r="F448" s="96">
        <f>SUMIF(K66:K66, "", J66:J66)</f>
        <v>0</v>
      </c>
      <c r="G448" s="97"/>
      <c r="H448" s="97"/>
      <c r="I448" s="97"/>
      <c r="J448" s="97"/>
    </row>
    <row r="449" spans="3:10" ht="33.75" customHeight="1" x14ac:dyDescent="0.25">
      <c r="C449" s="94" t="s">
        <v>210</v>
      </c>
      <c r="D449" s="95"/>
      <c r="E449" s="95"/>
      <c r="F449" s="93">
        <f>SUMIF(K89:K99, "", J89:J99)</f>
        <v>0</v>
      </c>
      <c r="G449" s="93"/>
      <c r="H449" s="93"/>
      <c r="I449" s="93"/>
      <c r="J449" s="93"/>
    </row>
    <row r="450" spans="3:10" ht="33.75" customHeight="1" x14ac:dyDescent="0.25">
      <c r="C450" s="94" t="s">
        <v>211</v>
      </c>
      <c r="D450" s="95"/>
      <c r="E450" s="95"/>
      <c r="F450" s="93">
        <f>SUMIF(K141:K343, "", J141:J343)</f>
        <v>0</v>
      </c>
      <c r="G450" s="93"/>
      <c r="H450" s="93"/>
      <c r="I450" s="93"/>
      <c r="J450" s="93"/>
    </row>
    <row r="451" spans="3:10" ht="26.85" customHeight="1" x14ac:dyDescent="0.25">
      <c r="C451" s="98" t="s">
        <v>212</v>
      </c>
      <c r="D451" s="99"/>
      <c r="E451" s="99"/>
      <c r="F451" s="96">
        <f>0</f>
        <v>0</v>
      </c>
      <c r="G451" s="97"/>
      <c r="H451" s="97"/>
      <c r="I451" s="97"/>
      <c r="J451" s="97"/>
    </row>
    <row r="452" spans="3:10" x14ac:dyDescent="0.25">
      <c r="C452" s="98" t="s">
        <v>213</v>
      </c>
      <c r="D452" s="99"/>
      <c r="E452" s="99"/>
      <c r="F452" s="96">
        <f>SUMIF(K141:K141, "", J141:J141)</f>
        <v>0</v>
      </c>
      <c r="G452" s="97"/>
      <c r="H452" s="97"/>
      <c r="I452" s="97"/>
      <c r="J452" s="97"/>
    </row>
    <row r="453" spans="3:10" x14ac:dyDescent="0.25">
      <c r="C453" s="98" t="s">
        <v>214</v>
      </c>
      <c r="D453" s="99"/>
      <c r="E453" s="99"/>
      <c r="F453" s="96">
        <f>SUMIF(K161:K161, "", J161:J161)</f>
        <v>0</v>
      </c>
      <c r="G453" s="97"/>
      <c r="H453" s="97"/>
      <c r="I453" s="97"/>
      <c r="J453" s="97"/>
    </row>
    <row r="454" spans="3:10" x14ac:dyDescent="0.25">
      <c r="C454" s="98" t="s">
        <v>215</v>
      </c>
      <c r="D454" s="99"/>
      <c r="E454" s="99"/>
      <c r="F454" s="96">
        <f>SUMIF(K198:K225, "", J198:J225)</f>
        <v>0</v>
      </c>
      <c r="G454" s="97"/>
      <c r="H454" s="97"/>
      <c r="I454" s="97"/>
      <c r="J454" s="97"/>
    </row>
    <row r="455" spans="3:10" x14ac:dyDescent="0.25">
      <c r="C455" s="98" t="s">
        <v>216</v>
      </c>
      <c r="D455" s="99"/>
      <c r="E455" s="99"/>
      <c r="F455" s="96">
        <f>SUMIF(K238:K245, "", J238:J245)</f>
        <v>0</v>
      </c>
      <c r="G455" s="97"/>
      <c r="H455" s="97"/>
      <c r="I455" s="97"/>
      <c r="J455" s="97"/>
    </row>
    <row r="456" spans="3:10" x14ac:dyDescent="0.25">
      <c r="C456" s="98" t="s">
        <v>217</v>
      </c>
      <c r="D456" s="99"/>
      <c r="E456" s="99"/>
      <c r="F456" s="96">
        <f>SUMIF(K273:K283, "", J273:J283)</f>
        <v>0</v>
      </c>
      <c r="G456" s="97"/>
      <c r="H456" s="97"/>
      <c r="I456" s="97"/>
      <c r="J456" s="97"/>
    </row>
    <row r="457" spans="3:10" ht="26.85" customHeight="1" x14ac:dyDescent="0.25">
      <c r="C457" s="98" t="s">
        <v>218</v>
      </c>
      <c r="D457" s="99"/>
      <c r="E457" s="99"/>
      <c r="F457" s="96">
        <f>SUMIF(K312:K343, "", J312:J343)</f>
        <v>0</v>
      </c>
      <c r="G457" s="97"/>
      <c r="H457" s="97"/>
      <c r="I457" s="97"/>
      <c r="J457" s="97"/>
    </row>
    <row r="458" spans="3:10" ht="16.899999999999999" customHeight="1" x14ac:dyDescent="0.25">
      <c r="C458" s="94" t="s">
        <v>219</v>
      </c>
      <c r="D458" s="95"/>
      <c r="E458" s="95"/>
      <c r="F458" s="93">
        <f>SUMIF(K365:K425, "", J365:J425)</f>
        <v>0</v>
      </c>
      <c r="G458" s="93"/>
      <c r="H458" s="93"/>
      <c r="I458" s="93"/>
      <c r="J458" s="93"/>
    </row>
    <row r="459" spans="3:10" x14ac:dyDescent="0.25">
      <c r="C459" s="98" t="s">
        <v>220</v>
      </c>
      <c r="D459" s="99"/>
      <c r="E459" s="99"/>
      <c r="F459" s="96">
        <f>SUMIF(K365:K365, "", J365:J365)</f>
        <v>0</v>
      </c>
      <c r="G459" s="97"/>
      <c r="H459" s="97"/>
      <c r="I459" s="97"/>
      <c r="J459" s="97"/>
    </row>
    <row r="460" spans="3:10" ht="26.85" customHeight="1" x14ac:dyDescent="0.25">
      <c r="C460" s="98" t="s">
        <v>221</v>
      </c>
      <c r="D460" s="99"/>
      <c r="E460" s="99"/>
      <c r="F460" s="96">
        <f>SUMIF(K377:K377, "", J377:J377)</f>
        <v>0</v>
      </c>
      <c r="G460" s="97"/>
      <c r="H460" s="97"/>
      <c r="I460" s="97"/>
      <c r="J460" s="97"/>
    </row>
    <row r="461" spans="3:10" x14ac:dyDescent="0.25">
      <c r="C461" s="98" t="s">
        <v>222</v>
      </c>
      <c r="D461" s="99"/>
      <c r="E461" s="99"/>
      <c r="F461" s="96">
        <f>SUMIF(K390:K390, "", J390:J390)</f>
        <v>0</v>
      </c>
      <c r="G461" s="97"/>
      <c r="H461" s="97"/>
      <c r="I461" s="97"/>
      <c r="J461" s="97"/>
    </row>
    <row r="462" spans="3:10" ht="26.85" customHeight="1" x14ac:dyDescent="0.25">
      <c r="C462" s="98" t="s">
        <v>223</v>
      </c>
      <c r="D462" s="99"/>
      <c r="E462" s="99"/>
      <c r="F462" s="96">
        <f>SUMIF(K404:K404, "", J404:J404)</f>
        <v>0</v>
      </c>
      <c r="G462" s="97"/>
      <c r="H462" s="97"/>
      <c r="I462" s="97"/>
      <c r="J462" s="97"/>
    </row>
    <row r="463" spans="3:10" x14ac:dyDescent="0.25">
      <c r="C463" s="98" t="s">
        <v>224</v>
      </c>
      <c r="D463" s="99"/>
      <c r="E463" s="99"/>
      <c r="F463" s="96">
        <f>SUMIF(K425:K425, "", J425:J425)</f>
        <v>0</v>
      </c>
      <c r="G463" s="97"/>
      <c r="H463" s="97"/>
      <c r="I463" s="97"/>
      <c r="J463" s="97"/>
    </row>
    <row r="464" spans="3:10" x14ac:dyDescent="0.25">
      <c r="C464" s="100" t="s">
        <v>225</v>
      </c>
      <c r="D464" s="101"/>
      <c r="E464" s="101"/>
      <c r="F464" s="36"/>
      <c r="G464" s="36"/>
      <c r="H464" s="36"/>
      <c r="I464" s="36"/>
      <c r="J464" s="37"/>
    </row>
    <row r="465" spans="1:13" x14ac:dyDescent="0.25">
      <c r="C465" s="102"/>
      <c r="D465" s="103"/>
      <c r="E465" s="103"/>
      <c r="F465" s="103"/>
      <c r="G465" s="103"/>
      <c r="H465" s="103"/>
      <c r="I465" s="103"/>
      <c r="J465" s="104"/>
    </row>
    <row r="466" spans="1:13" x14ac:dyDescent="0.25">
      <c r="A466" s="31"/>
      <c r="C466" s="105" t="s">
        <v>49</v>
      </c>
      <c r="D466" s="52"/>
      <c r="E466" s="52"/>
      <c r="F466" s="106">
        <f>SUMIF(K5:K439, IF(K4="","",K4), J5:J439)</f>
        <v>0</v>
      </c>
      <c r="G466" s="107"/>
      <c r="H466" s="107"/>
      <c r="I466" s="107"/>
      <c r="J466" s="108"/>
    </row>
    <row r="467" spans="1:13" x14ac:dyDescent="0.25">
      <c r="A467" s="31"/>
      <c r="C467" s="105" t="s">
        <v>50</v>
      </c>
      <c r="D467" s="52"/>
      <c r="E467" s="52"/>
      <c r="F467" s="106">
        <f>ROUND(SUMIF(K5:K439, IF(K4="","",K4), J5:J439) * 0.2, 2)</f>
        <v>0</v>
      </c>
      <c r="G467" s="107"/>
      <c r="H467" s="107"/>
      <c r="I467" s="107"/>
      <c r="J467" s="108"/>
    </row>
    <row r="468" spans="1:13" x14ac:dyDescent="0.25">
      <c r="C468" s="109" t="s">
        <v>51</v>
      </c>
      <c r="D468" s="110"/>
      <c r="E468" s="110"/>
      <c r="F468" s="111">
        <f>SUM(F466:F467)</f>
        <v>0</v>
      </c>
      <c r="G468" s="112"/>
      <c r="H468" s="112"/>
      <c r="I468" s="112"/>
      <c r="J468" s="113"/>
    </row>
    <row r="469" spans="1:13" x14ac:dyDescent="0.25">
      <c r="C469" s="114"/>
      <c r="D469" s="115"/>
      <c r="E469" s="115"/>
      <c r="F469" s="115"/>
      <c r="G469" s="115"/>
      <c r="H469" s="115"/>
      <c r="I469" s="115"/>
      <c r="J469" s="115"/>
    </row>
    <row r="470" spans="1:13" x14ac:dyDescent="0.25">
      <c r="C470" s="116" t="s">
        <v>226</v>
      </c>
      <c r="D470" s="115"/>
      <c r="E470" s="115"/>
      <c r="F470" s="115"/>
      <c r="G470" s="115"/>
      <c r="H470" s="115"/>
      <c r="I470" s="115"/>
      <c r="J470" s="115"/>
    </row>
    <row r="471" spans="1:13" x14ac:dyDescent="0.25">
      <c r="C471" s="110" t="str">
        <f>IF(Paramètres!AA2&lt;&gt;"",Paramètres!AA2,"")</f>
        <v xml:space="preserve">Zéro euro </v>
      </c>
      <c r="D471" s="110"/>
      <c r="E471" s="110"/>
      <c r="F471" s="110"/>
      <c r="G471" s="110"/>
      <c r="H471" s="110"/>
      <c r="I471" s="110"/>
      <c r="J471" s="110"/>
    </row>
    <row r="472" spans="1:13" x14ac:dyDescent="0.25">
      <c r="C472" s="110"/>
      <c r="D472" s="110"/>
      <c r="E472" s="110"/>
      <c r="F472" s="110"/>
      <c r="G472" s="110"/>
      <c r="H472" s="110"/>
      <c r="I472" s="110"/>
      <c r="J472" s="110"/>
    </row>
    <row r="474" spans="1:13" ht="15.75" x14ac:dyDescent="0.25">
      <c r="C474" s="92" t="s">
        <v>227</v>
      </c>
      <c r="D474" s="92"/>
      <c r="E474" s="92"/>
      <c r="F474" s="92"/>
      <c r="G474" s="92"/>
      <c r="H474" s="92"/>
      <c r="I474" s="92"/>
      <c r="J474" s="92"/>
    </row>
    <row r="475" spans="1:13" x14ac:dyDescent="0.25">
      <c r="C475" s="87" t="s">
        <v>228</v>
      </c>
      <c r="D475" s="87"/>
      <c r="E475" s="87"/>
      <c r="L475" s="7">
        <v>1</v>
      </c>
    </row>
    <row r="476" spans="1:13" x14ac:dyDescent="0.25">
      <c r="C476" s="117" t="s">
        <v>229</v>
      </c>
      <c r="D476" s="117"/>
      <c r="E476" s="117"/>
      <c r="F476" s="118">
        <f>SUMIF(L5:L439,L476, J5:J439)</f>
        <v>0</v>
      </c>
      <c r="G476" s="118"/>
      <c r="H476" s="118"/>
      <c r="I476" s="118"/>
      <c r="J476" s="118"/>
      <c r="K476" s="7">
        <v>1</v>
      </c>
      <c r="L476" s="7">
        <v>110993</v>
      </c>
    </row>
    <row r="477" spans="1:13" hidden="1" x14ac:dyDescent="0.25">
      <c r="A477" s="7">
        <v>0.2</v>
      </c>
      <c r="C477" s="39" t="str">
        <f>"	- dont T.V.A. à 20% sur " &amp;ROUND((SUMPRODUCT((L5:L439=L476)*1, J5:J439,(M5:M439=A477)*1)), 2)&amp; "€ :"</f>
        <v xml:space="preserve">	- dont T.V.A. à 20% sur 0€ :</v>
      </c>
      <c r="D477" s="39"/>
      <c r="E477" s="39"/>
      <c r="F477" s="119"/>
      <c r="G477" s="119"/>
      <c r="H477" s="119"/>
      <c r="I477" s="119"/>
      <c r="J477" s="119"/>
      <c r="K477" s="7">
        <v>1</v>
      </c>
      <c r="M477" s="7">
        <f>ROUND((SUMPRODUCT((L5:L439=L476)*1, J5:J439,(M5:M439=A477)*1))*A477, 2)</f>
        <v>0</v>
      </c>
    </row>
    <row r="478" spans="1:13" x14ac:dyDescent="0.25">
      <c r="C478" s="117" t="s">
        <v>230</v>
      </c>
      <c r="D478" s="117"/>
      <c r="E478" s="117"/>
      <c r="F478" s="38"/>
      <c r="G478" s="38"/>
      <c r="H478" s="38"/>
      <c r="I478" s="38"/>
      <c r="J478" s="38"/>
    </row>
    <row r="479" spans="1:13" x14ac:dyDescent="0.25">
      <c r="C479" s="120" t="s">
        <v>231</v>
      </c>
      <c r="D479" s="120"/>
      <c r="E479" s="120"/>
      <c r="F479" s="118">
        <f>SUM(F476:F477)</f>
        <v>0</v>
      </c>
      <c r="G479" s="118"/>
      <c r="H479" s="118"/>
      <c r="I479" s="118"/>
      <c r="J479" s="118"/>
    </row>
    <row r="480" spans="1:13" x14ac:dyDescent="0.25">
      <c r="C480" s="120" t="s">
        <v>232</v>
      </c>
      <c r="D480" s="120"/>
      <c r="E480" s="120"/>
      <c r="F480" s="118">
        <f>SUM(M476:M477)</f>
        <v>0</v>
      </c>
      <c r="G480" s="118"/>
      <c r="H480" s="118"/>
      <c r="I480" s="118"/>
      <c r="J480" s="118"/>
    </row>
    <row r="481" spans="1:11" x14ac:dyDescent="0.25">
      <c r="C481" s="120" t="s">
        <v>233</v>
      </c>
      <c r="D481" s="120"/>
      <c r="E481" s="120"/>
      <c r="F481" s="118">
        <f>SUM(F479:F480)</f>
        <v>0</v>
      </c>
      <c r="G481" s="118"/>
      <c r="H481" s="118"/>
      <c r="I481" s="118"/>
      <c r="J481" s="118"/>
    </row>
    <row r="483" spans="1:11" hidden="1" x14ac:dyDescent="0.25">
      <c r="C483" s="77" t="s">
        <v>234</v>
      </c>
      <c r="D483" s="77"/>
      <c r="E483" s="77"/>
      <c r="F483" s="77"/>
      <c r="G483" s="77"/>
      <c r="H483" s="77"/>
      <c r="I483" s="77"/>
      <c r="J483" s="77"/>
    </row>
    <row r="484" spans="1:11" hidden="1" x14ac:dyDescent="0.25">
      <c r="C484" s="87" t="s">
        <v>235</v>
      </c>
      <c r="D484" s="87"/>
      <c r="E484" s="87"/>
      <c r="F484" s="106">
        <f>SUMIF(K5:K439, IF(K4="","",K4), J5:J439)</f>
        <v>0</v>
      </c>
      <c r="G484" s="106"/>
      <c r="H484" s="106"/>
      <c r="I484" s="106"/>
      <c r="J484" s="106"/>
    </row>
    <row r="485" spans="1:11" hidden="1" x14ac:dyDescent="0.25">
      <c r="A485" s="31"/>
      <c r="C485" s="87" t="s">
        <v>236</v>
      </c>
      <c r="D485" s="115"/>
      <c r="E485" s="115"/>
      <c r="F485" s="106">
        <f>ROUND(SUMIF(K5:K439, IF(K4="","",K4), J5:J439) * 0.2, 2)</f>
        <v>0</v>
      </c>
      <c r="G485" s="107"/>
      <c r="H485" s="107"/>
      <c r="I485" s="107"/>
      <c r="J485" s="107"/>
    </row>
    <row r="486" spans="1:11" hidden="1" x14ac:dyDescent="0.25">
      <c r="C486" s="87" t="s">
        <v>237</v>
      </c>
      <c r="D486" s="115"/>
      <c r="E486" s="115"/>
      <c r="F486" s="106">
        <f>SUM(F484:F485)</f>
        <v>0</v>
      </c>
      <c r="G486" s="107"/>
      <c r="H486" s="107"/>
      <c r="I486" s="107"/>
      <c r="J486" s="107"/>
    </row>
    <row r="487" spans="1:11" x14ac:dyDescent="0.25">
      <c r="C487" s="77" t="s">
        <v>238</v>
      </c>
      <c r="D487" s="77"/>
      <c r="E487" s="77"/>
      <c r="F487" s="77"/>
      <c r="G487" s="77"/>
      <c r="H487" s="77"/>
      <c r="I487" s="77"/>
      <c r="J487" s="77"/>
      <c r="K487" s="7">
        <v>1</v>
      </c>
    </row>
    <row r="488" spans="1:11" x14ac:dyDescent="0.25">
      <c r="C488" s="87" t="s">
        <v>235</v>
      </c>
      <c r="D488" s="87"/>
      <c r="E488" s="87"/>
      <c r="F488" s="106">
        <f>SUM(SUMIF(K475:K481,K487, F475:F481),F484)</f>
        <v>0</v>
      </c>
      <c r="G488" s="106"/>
      <c r="H488" s="106"/>
      <c r="I488" s="106"/>
      <c r="J488" s="106"/>
    </row>
    <row r="489" spans="1:11" x14ac:dyDescent="0.25">
      <c r="C489" s="87" t="s">
        <v>236</v>
      </c>
      <c r="D489" s="87"/>
      <c r="E489" s="87"/>
      <c r="F489" s="106">
        <f>SUM(SUMIF(K475:K481,K487, M475:M481),F485)</f>
        <v>0</v>
      </c>
      <c r="G489" s="106"/>
      <c r="H489" s="106"/>
      <c r="I489" s="106"/>
      <c r="J489" s="106"/>
    </row>
    <row r="490" spans="1:11" x14ac:dyDescent="0.25">
      <c r="C490" s="87" t="s">
        <v>237</v>
      </c>
      <c r="D490" s="87"/>
      <c r="E490" s="87"/>
      <c r="F490" s="106">
        <f>SUM(F488:F489)</f>
        <v>0</v>
      </c>
      <c r="G490" s="106"/>
      <c r="H490" s="106"/>
      <c r="I490" s="106"/>
      <c r="J490" s="106"/>
    </row>
    <row r="492" spans="1:11" x14ac:dyDescent="0.25">
      <c r="C492" s="77" t="s">
        <v>239</v>
      </c>
      <c r="D492" s="77"/>
      <c r="E492" s="77"/>
      <c r="F492" s="77"/>
      <c r="G492" s="77"/>
      <c r="H492" s="77"/>
      <c r="I492" s="77"/>
      <c r="J492" s="77"/>
      <c r="K492" s="7" t="s">
        <v>129</v>
      </c>
    </row>
    <row r="493" spans="1:11" x14ac:dyDescent="0.25">
      <c r="C493" s="87" t="s">
        <v>235</v>
      </c>
      <c r="D493" s="87"/>
      <c r="E493" s="87"/>
      <c r="F493" s="106">
        <f>SUMIF(K5:K439,K492, J5:J439)</f>
        <v>0</v>
      </c>
      <c r="G493" s="106"/>
      <c r="H493" s="106"/>
      <c r="I493" s="106"/>
      <c r="J493" s="106"/>
    </row>
    <row r="494" spans="1:11" x14ac:dyDescent="0.25">
      <c r="C494" s="87" t="s">
        <v>236</v>
      </c>
      <c r="D494" s="87"/>
      <c r="E494" s="87"/>
      <c r="F494" s="106">
        <f>SUM(M475:M482)</f>
        <v>0</v>
      </c>
      <c r="G494" s="106"/>
      <c r="H494" s="106"/>
      <c r="I494" s="106"/>
      <c r="J494" s="106"/>
    </row>
    <row r="495" spans="1:11" x14ac:dyDescent="0.25">
      <c r="C495" s="87" t="s">
        <v>237</v>
      </c>
      <c r="D495" s="87"/>
      <c r="E495" s="87"/>
      <c r="F495" s="106">
        <f>SUM(F493:F494)</f>
        <v>0</v>
      </c>
      <c r="G495" s="106"/>
      <c r="H495" s="106"/>
      <c r="I495" s="106"/>
      <c r="J495" s="106"/>
    </row>
    <row r="497" spans="3:11" x14ac:dyDescent="0.25">
      <c r="C497" s="77" t="s">
        <v>240</v>
      </c>
      <c r="D497" s="77"/>
      <c r="E497" s="77"/>
      <c r="F497" s="77"/>
      <c r="G497" s="77"/>
      <c r="H497" s="77"/>
      <c r="I497" s="77"/>
      <c r="J497" s="77"/>
      <c r="K497" s="7" t="s">
        <v>129</v>
      </c>
    </row>
    <row r="498" spans="3:11" x14ac:dyDescent="0.25">
      <c r="C498" s="87" t="s">
        <v>235</v>
      </c>
      <c r="D498" s="87"/>
      <c r="E498" s="87"/>
      <c r="F498" s="106">
        <f>F493+F484</f>
        <v>0</v>
      </c>
      <c r="G498" s="106"/>
      <c r="H498" s="106"/>
      <c r="I498" s="106"/>
      <c r="J498" s="106"/>
    </row>
    <row r="499" spans="3:11" x14ac:dyDescent="0.25">
      <c r="C499" s="87" t="s">
        <v>236</v>
      </c>
      <c r="D499" s="87"/>
      <c r="E499" s="87"/>
      <c r="F499" s="106">
        <f>F494+F485</f>
        <v>0</v>
      </c>
      <c r="G499" s="106"/>
      <c r="H499" s="106"/>
      <c r="I499" s="106"/>
      <c r="J499" s="106"/>
    </row>
    <row r="500" spans="3:11" x14ac:dyDescent="0.25">
      <c r="C500" s="87" t="s">
        <v>237</v>
      </c>
      <c r="D500" s="87"/>
      <c r="E500" s="87"/>
      <c r="F500" s="106">
        <f>SUM(F498:F499)</f>
        <v>0</v>
      </c>
      <c r="G500" s="106"/>
      <c r="H500" s="106"/>
      <c r="I500" s="106"/>
      <c r="J500" s="106"/>
    </row>
    <row r="502" spans="3:11" ht="56.65" customHeight="1" x14ac:dyDescent="0.25">
      <c r="F502" s="117" t="s">
        <v>241</v>
      </c>
      <c r="G502" s="117"/>
      <c r="H502" s="117"/>
      <c r="I502" s="117"/>
      <c r="J502" s="117"/>
    </row>
    <row r="504" spans="3:11" ht="85.15" customHeight="1" x14ac:dyDescent="0.25">
      <c r="C504" s="121" t="s">
        <v>242</v>
      </c>
      <c r="D504" s="121"/>
      <c r="F504" s="121" t="s">
        <v>243</v>
      </c>
      <c r="G504" s="121"/>
      <c r="H504" s="121"/>
      <c r="I504" s="121"/>
      <c r="J504" s="121"/>
    </row>
    <row r="505" spans="3:11" x14ac:dyDescent="0.25">
      <c r="C505" s="122" t="s">
        <v>244</v>
      </c>
      <c r="D505" s="122"/>
      <c r="E505" s="122"/>
      <c r="F505" s="122"/>
      <c r="G505" s="122"/>
      <c r="H505" s="122"/>
      <c r="I505" s="122"/>
      <c r="J505" s="122"/>
    </row>
  </sheetData>
  <sheetProtection password="E95E" sheet="1" objects="1" selectLockedCells="1"/>
  <mergeCells count="421">
    <mergeCell ref="C499:E499"/>
    <mergeCell ref="F499:J499"/>
    <mergeCell ref="C500:E500"/>
    <mergeCell ref="F500:J500"/>
    <mergeCell ref="F502:J502"/>
    <mergeCell ref="C504:D504"/>
    <mergeCell ref="F504:J504"/>
    <mergeCell ref="C505:J505"/>
    <mergeCell ref="C492:J492"/>
    <mergeCell ref="C493:E493"/>
    <mergeCell ref="F493:J493"/>
    <mergeCell ref="C494:E494"/>
    <mergeCell ref="F494:J494"/>
    <mergeCell ref="C495:E495"/>
    <mergeCell ref="F495:J495"/>
    <mergeCell ref="C497:J497"/>
    <mergeCell ref="C498:E498"/>
    <mergeCell ref="F498:J498"/>
    <mergeCell ref="C486:E486"/>
    <mergeCell ref="F486:J486"/>
    <mergeCell ref="C487:J487"/>
    <mergeCell ref="C488:E488"/>
    <mergeCell ref="F488:J488"/>
    <mergeCell ref="C489:E489"/>
    <mergeCell ref="F489:J489"/>
    <mergeCell ref="C490:E490"/>
    <mergeCell ref="F490:J490"/>
    <mergeCell ref="C480:E480"/>
    <mergeCell ref="F480:J480"/>
    <mergeCell ref="C481:E481"/>
    <mergeCell ref="F481:J481"/>
    <mergeCell ref="C483:J483"/>
    <mergeCell ref="C484:E484"/>
    <mergeCell ref="F484:J484"/>
    <mergeCell ref="C485:E485"/>
    <mergeCell ref="F485:J485"/>
    <mergeCell ref="C471:J471"/>
    <mergeCell ref="C472:J472"/>
    <mergeCell ref="C474:J474"/>
    <mergeCell ref="C475:E475"/>
    <mergeCell ref="C476:E476"/>
    <mergeCell ref="F476:J476"/>
    <mergeCell ref="F477:J477"/>
    <mergeCell ref="C478:E478"/>
    <mergeCell ref="C479:E479"/>
    <mergeCell ref="F479:J479"/>
    <mergeCell ref="C465:J465"/>
    <mergeCell ref="C466:E466"/>
    <mergeCell ref="F466:J466"/>
    <mergeCell ref="C467:E467"/>
    <mergeCell ref="F467:J467"/>
    <mergeCell ref="C468:E468"/>
    <mergeCell ref="F468:J468"/>
    <mergeCell ref="C469:J469"/>
    <mergeCell ref="C470:J470"/>
    <mergeCell ref="F460:J460"/>
    <mergeCell ref="C460:E460"/>
    <mergeCell ref="F461:J461"/>
    <mergeCell ref="C461:E461"/>
    <mergeCell ref="F462:J462"/>
    <mergeCell ref="C462:E462"/>
    <mergeCell ref="F463:J463"/>
    <mergeCell ref="C463:E463"/>
    <mergeCell ref="C464:E464"/>
    <mergeCell ref="F455:J455"/>
    <mergeCell ref="C455:E455"/>
    <mergeCell ref="F456:J456"/>
    <mergeCell ref="C456:E456"/>
    <mergeCell ref="F457:J457"/>
    <mergeCell ref="C457:E457"/>
    <mergeCell ref="F458:J458"/>
    <mergeCell ref="C458:E458"/>
    <mergeCell ref="F459:J459"/>
    <mergeCell ref="C459:E459"/>
    <mergeCell ref="F450:J450"/>
    <mergeCell ref="C450:E450"/>
    <mergeCell ref="F451:J451"/>
    <mergeCell ref="C451:E451"/>
    <mergeCell ref="F452:J452"/>
    <mergeCell ref="C452:E452"/>
    <mergeCell ref="F453:J453"/>
    <mergeCell ref="C453:E453"/>
    <mergeCell ref="F454:J454"/>
    <mergeCell ref="C454:E454"/>
    <mergeCell ref="F445:J445"/>
    <mergeCell ref="C445:E445"/>
    <mergeCell ref="F446:J446"/>
    <mergeCell ref="C446:E446"/>
    <mergeCell ref="F447:J447"/>
    <mergeCell ref="C447:E447"/>
    <mergeCell ref="F448:J448"/>
    <mergeCell ref="C448:E448"/>
    <mergeCell ref="F449:J449"/>
    <mergeCell ref="C449:E449"/>
    <mergeCell ref="F438:J438"/>
    <mergeCell ref="C438:E438"/>
    <mergeCell ref="C439:J439"/>
    <mergeCell ref="C441:J441"/>
    <mergeCell ref="F442:J442"/>
    <mergeCell ref="C442:E442"/>
    <mergeCell ref="F443:J443"/>
    <mergeCell ref="C443:E443"/>
    <mergeCell ref="F444:J444"/>
    <mergeCell ref="C444:E444"/>
    <mergeCell ref="C433:E433"/>
    <mergeCell ref="F434:J434"/>
    <mergeCell ref="C434:E434"/>
    <mergeCell ref="F435:J435"/>
    <mergeCell ref="C435:E435"/>
    <mergeCell ref="F436:J436"/>
    <mergeCell ref="C436:E436"/>
    <mergeCell ref="F437:J437"/>
    <mergeCell ref="C437:E437"/>
    <mergeCell ref="F428:J428"/>
    <mergeCell ref="C428:E428"/>
    <mergeCell ref="F429:J429"/>
    <mergeCell ref="C429:E429"/>
    <mergeCell ref="F430:J430"/>
    <mergeCell ref="C430:E430"/>
    <mergeCell ref="F431:J431"/>
    <mergeCell ref="C431:E431"/>
    <mergeCell ref="F432:J432"/>
    <mergeCell ref="C432:E432"/>
    <mergeCell ref="F410:J410"/>
    <mergeCell ref="C410:E410"/>
    <mergeCell ref="F411:J411"/>
    <mergeCell ref="C411:E411"/>
    <mergeCell ref="F412:J412"/>
    <mergeCell ref="C412:E412"/>
    <mergeCell ref="C413:E413"/>
    <mergeCell ref="C425:E425"/>
    <mergeCell ref="C427:E427"/>
    <mergeCell ref="F397:J397"/>
    <mergeCell ref="C397:E397"/>
    <mergeCell ref="C398:E398"/>
    <mergeCell ref="C404:E404"/>
    <mergeCell ref="C407:E407"/>
    <mergeCell ref="F408:J408"/>
    <mergeCell ref="C408:E408"/>
    <mergeCell ref="F409:J409"/>
    <mergeCell ref="C409:E409"/>
    <mergeCell ref="C390:E390"/>
    <mergeCell ref="C392:E392"/>
    <mergeCell ref="F393:J393"/>
    <mergeCell ref="C393:E393"/>
    <mergeCell ref="F394:J394"/>
    <mergeCell ref="C394:E394"/>
    <mergeCell ref="F395:J395"/>
    <mergeCell ref="C395:E395"/>
    <mergeCell ref="F396:J396"/>
    <mergeCell ref="C396:E396"/>
    <mergeCell ref="F381:J381"/>
    <mergeCell ref="C381:E381"/>
    <mergeCell ref="F382:J382"/>
    <mergeCell ref="C382:E382"/>
    <mergeCell ref="F383:J383"/>
    <mergeCell ref="C383:E383"/>
    <mergeCell ref="F384:J384"/>
    <mergeCell ref="C384:E384"/>
    <mergeCell ref="C385:E385"/>
    <mergeCell ref="F371:J371"/>
    <mergeCell ref="C371:E371"/>
    <mergeCell ref="F372:J372"/>
    <mergeCell ref="C372:E372"/>
    <mergeCell ref="C373:E373"/>
    <mergeCell ref="C377:E377"/>
    <mergeCell ref="C379:E379"/>
    <mergeCell ref="F380:J380"/>
    <mergeCell ref="C380:E380"/>
    <mergeCell ref="C359:E359"/>
    <mergeCell ref="C365:E365"/>
    <mergeCell ref="C367:E367"/>
    <mergeCell ref="F368:J368"/>
    <mergeCell ref="C368:E368"/>
    <mergeCell ref="F369:J369"/>
    <mergeCell ref="C369:E369"/>
    <mergeCell ref="F370:J370"/>
    <mergeCell ref="C370:E370"/>
    <mergeCell ref="F354:J354"/>
    <mergeCell ref="C354:E354"/>
    <mergeCell ref="F355:J355"/>
    <mergeCell ref="C355:E355"/>
    <mergeCell ref="F356:J356"/>
    <mergeCell ref="C356:E356"/>
    <mergeCell ref="F357:J357"/>
    <mergeCell ref="C357:E357"/>
    <mergeCell ref="C358:E358"/>
    <mergeCell ref="F349:J349"/>
    <mergeCell ref="C349:E349"/>
    <mergeCell ref="F350:J350"/>
    <mergeCell ref="C350:E350"/>
    <mergeCell ref="F351:J351"/>
    <mergeCell ref="C351:E351"/>
    <mergeCell ref="C352:E352"/>
    <mergeCell ref="F353:J353"/>
    <mergeCell ref="C353:E353"/>
    <mergeCell ref="C325:E325"/>
    <mergeCell ref="C328:E328"/>
    <mergeCell ref="C334:E334"/>
    <mergeCell ref="C338:E338"/>
    <mergeCell ref="C343:E343"/>
    <mergeCell ref="C346:E346"/>
    <mergeCell ref="F347:J347"/>
    <mergeCell ref="C347:E347"/>
    <mergeCell ref="F348:J348"/>
    <mergeCell ref="C348:E348"/>
    <mergeCell ref="F291:J291"/>
    <mergeCell ref="C291:E291"/>
    <mergeCell ref="F292:J292"/>
    <mergeCell ref="C292:E292"/>
    <mergeCell ref="C293:E293"/>
    <mergeCell ref="C306:E306"/>
    <mergeCell ref="C312:E312"/>
    <mergeCell ref="C314:E314"/>
    <mergeCell ref="C318:E318"/>
    <mergeCell ref="C275:E275"/>
    <mergeCell ref="C278:E278"/>
    <mergeCell ref="C283:E283"/>
    <mergeCell ref="C287:E287"/>
    <mergeCell ref="F288:J288"/>
    <mergeCell ref="C288:E288"/>
    <mergeCell ref="F289:J289"/>
    <mergeCell ref="C289:E289"/>
    <mergeCell ref="F290:J290"/>
    <mergeCell ref="C290:E290"/>
    <mergeCell ref="F251:J251"/>
    <mergeCell ref="C251:E251"/>
    <mergeCell ref="F252:J252"/>
    <mergeCell ref="C252:E252"/>
    <mergeCell ref="C253:E253"/>
    <mergeCell ref="C269:E269"/>
    <mergeCell ref="C270:E270"/>
    <mergeCell ref="C272:E272"/>
    <mergeCell ref="C273:E273"/>
    <mergeCell ref="C238:E238"/>
    <mergeCell ref="C242:E242"/>
    <mergeCell ref="C245:E245"/>
    <mergeCell ref="C247:E247"/>
    <mergeCell ref="F248:J248"/>
    <mergeCell ref="C248:E248"/>
    <mergeCell ref="F249:J249"/>
    <mergeCell ref="C249:E249"/>
    <mergeCell ref="F250:J250"/>
    <mergeCell ref="C250:E250"/>
    <mergeCell ref="F230:J230"/>
    <mergeCell ref="C230:E230"/>
    <mergeCell ref="F231:J231"/>
    <mergeCell ref="C231:E231"/>
    <mergeCell ref="F232:J232"/>
    <mergeCell ref="C232:E232"/>
    <mergeCell ref="F233:J233"/>
    <mergeCell ref="C233:E233"/>
    <mergeCell ref="C234:E234"/>
    <mergeCell ref="C206:E206"/>
    <mergeCell ref="C210:E210"/>
    <mergeCell ref="C212:E212"/>
    <mergeCell ref="C217:E217"/>
    <mergeCell ref="C218:E218"/>
    <mergeCell ref="C221:E221"/>
    <mergeCell ref="C225:E225"/>
    <mergeCell ref="C228:E228"/>
    <mergeCell ref="F229:J229"/>
    <mergeCell ref="C229:E229"/>
    <mergeCell ref="F168:J168"/>
    <mergeCell ref="C168:E168"/>
    <mergeCell ref="F169:J169"/>
    <mergeCell ref="C169:E169"/>
    <mergeCell ref="C170:E170"/>
    <mergeCell ref="C179:E179"/>
    <mergeCell ref="C198:E198"/>
    <mergeCell ref="C200:E200"/>
    <mergeCell ref="C203:E203"/>
    <mergeCell ref="C156:E156"/>
    <mergeCell ref="C161:E161"/>
    <mergeCell ref="C164:E164"/>
    <mergeCell ref="F165:J165"/>
    <mergeCell ref="C165:E165"/>
    <mergeCell ref="F166:J166"/>
    <mergeCell ref="C166:E166"/>
    <mergeCell ref="F167:J167"/>
    <mergeCell ref="C167:E167"/>
    <mergeCell ref="F146:J146"/>
    <mergeCell ref="C146:E146"/>
    <mergeCell ref="F147:J147"/>
    <mergeCell ref="C147:E147"/>
    <mergeCell ref="F148:J148"/>
    <mergeCell ref="C148:E148"/>
    <mergeCell ref="F149:J149"/>
    <mergeCell ref="C149:E149"/>
    <mergeCell ref="C150:E150"/>
    <mergeCell ref="F116:J116"/>
    <mergeCell ref="C116:E116"/>
    <mergeCell ref="F117:J117"/>
    <mergeCell ref="C117:E117"/>
    <mergeCell ref="C118:E118"/>
    <mergeCell ref="C122:E122"/>
    <mergeCell ref="C141:E141"/>
    <mergeCell ref="C144:E144"/>
    <mergeCell ref="F145:J145"/>
    <mergeCell ref="C145:E145"/>
    <mergeCell ref="C108:E108"/>
    <mergeCell ref="C109:E109"/>
    <mergeCell ref="C112:E112"/>
    <mergeCell ref="F113:J113"/>
    <mergeCell ref="C113:E113"/>
    <mergeCell ref="F114:J114"/>
    <mergeCell ref="C114:E114"/>
    <mergeCell ref="F115:J115"/>
    <mergeCell ref="C115:E115"/>
    <mergeCell ref="F103:J103"/>
    <mergeCell ref="C103:E103"/>
    <mergeCell ref="F104:J104"/>
    <mergeCell ref="C104:E104"/>
    <mergeCell ref="F105:J105"/>
    <mergeCell ref="C105:E105"/>
    <mergeCell ref="F106:J106"/>
    <mergeCell ref="C106:E106"/>
    <mergeCell ref="C107:E107"/>
    <mergeCell ref="C80:E80"/>
    <mergeCell ref="C89:E89"/>
    <mergeCell ref="C91:E91"/>
    <mergeCell ref="C93:E93"/>
    <mergeCell ref="C95:E95"/>
    <mergeCell ref="C97:E97"/>
    <mergeCell ref="C99:E99"/>
    <mergeCell ref="C101:E101"/>
    <mergeCell ref="F102:J102"/>
    <mergeCell ref="C102:E102"/>
    <mergeCell ref="F75:J75"/>
    <mergeCell ref="C75:E75"/>
    <mergeCell ref="F76:J76"/>
    <mergeCell ref="C76:E76"/>
    <mergeCell ref="F77:J77"/>
    <mergeCell ref="C77:E77"/>
    <mergeCell ref="F78:J78"/>
    <mergeCell ref="C78:E78"/>
    <mergeCell ref="F79:J79"/>
    <mergeCell ref="C79:E79"/>
    <mergeCell ref="F70:J70"/>
    <mergeCell ref="C70:E70"/>
    <mergeCell ref="F71:J71"/>
    <mergeCell ref="C71:E71"/>
    <mergeCell ref="F72:J72"/>
    <mergeCell ref="C72:E72"/>
    <mergeCell ref="F73:J73"/>
    <mergeCell ref="C73:E73"/>
    <mergeCell ref="C74:E74"/>
    <mergeCell ref="F62:J62"/>
    <mergeCell ref="C62:E62"/>
    <mergeCell ref="F63:J63"/>
    <mergeCell ref="C63:E63"/>
    <mergeCell ref="C64:E64"/>
    <mergeCell ref="C66:E66"/>
    <mergeCell ref="C68:E68"/>
    <mergeCell ref="F69:J69"/>
    <mergeCell ref="C69:E69"/>
    <mergeCell ref="C53:E53"/>
    <mergeCell ref="C55:E55"/>
    <mergeCell ref="C58:E58"/>
    <mergeCell ref="F59:J59"/>
    <mergeCell ref="C59:E59"/>
    <mergeCell ref="F60:J60"/>
    <mergeCell ref="C60:E60"/>
    <mergeCell ref="F61:J61"/>
    <mergeCell ref="C61:E61"/>
    <mergeCell ref="F46:J46"/>
    <mergeCell ref="C46:E46"/>
    <mergeCell ref="F47:J47"/>
    <mergeCell ref="C47:E47"/>
    <mergeCell ref="F48:J48"/>
    <mergeCell ref="C48:E48"/>
    <mergeCell ref="F49:J49"/>
    <mergeCell ref="C49:E49"/>
    <mergeCell ref="C50:E50"/>
    <mergeCell ref="F38:J38"/>
    <mergeCell ref="C38:E38"/>
    <mergeCell ref="F39:J39"/>
    <mergeCell ref="C39:E39"/>
    <mergeCell ref="C40:E40"/>
    <mergeCell ref="C42:E42"/>
    <mergeCell ref="C44:E44"/>
    <mergeCell ref="F45:J45"/>
    <mergeCell ref="C45:E45"/>
    <mergeCell ref="C29:E29"/>
    <mergeCell ref="C32:E32"/>
    <mergeCell ref="C34:E34"/>
    <mergeCell ref="F35:J35"/>
    <mergeCell ref="C35:E35"/>
    <mergeCell ref="F36:J36"/>
    <mergeCell ref="C36:E36"/>
    <mergeCell ref="F37:J37"/>
    <mergeCell ref="C37:E37"/>
    <mergeCell ref="F24:J24"/>
    <mergeCell ref="C24:E24"/>
    <mergeCell ref="F25:J25"/>
    <mergeCell ref="C25:E25"/>
    <mergeCell ref="F26:J26"/>
    <mergeCell ref="C26:E26"/>
    <mergeCell ref="F27:J27"/>
    <mergeCell ref="C27:E27"/>
    <mergeCell ref="F28:J28"/>
    <mergeCell ref="C28:E28"/>
    <mergeCell ref="F15:J15"/>
    <mergeCell ref="C15:E15"/>
    <mergeCell ref="F16:J16"/>
    <mergeCell ref="C16:E16"/>
    <mergeCell ref="F17:J17"/>
    <mergeCell ref="C17:E17"/>
    <mergeCell ref="C18:E18"/>
    <mergeCell ref="C21:E21"/>
    <mergeCell ref="C23:E23"/>
    <mergeCell ref="C3:E3"/>
    <mergeCell ref="C4:E4"/>
    <mergeCell ref="C7:E7"/>
    <mergeCell ref="C8:E8"/>
    <mergeCell ref="C10:E10"/>
    <mergeCell ref="C12:E12"/>
    <mergeCell ref="F13:J13"/>
    <mergeCell ref="C13:E13"/>
    <mergeCell ref="F14:J14"/>
    <mergeCell ref="C14:E14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&amp;LNM 24.0739 - Réaménagement du niveau 1 du CTI à Angers
1 Rue Bouche Thomas - 49036 ANGERS&amp;RDPGF - Lot n°XX ELECTRICITE 
PRO-DCE - Edition du 25/02/2025</oddHeader>
    <oddFooter>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7" t="s">
        <v>245</v>
      </c>
      <c r="AA1" s="7">
        <f>IF(DPGF!F468&lt;&gt;"",DPGF!F468,"0")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40" t="s">
        <v>246</v>
      </c>
      <c r="B3" s="38" t="s">
        <v>247</v>
      </c>
      <c r="C3" s="123" t="s">
        <v>272</v>
      </c>
      <c r="D3" s="123"/>
      <c r="E3" s="123"/>
      <c r="F3" s="123"/>
      <c r="G3" s="123"/>
      <c r="H3" s="123"/>
      <c r="I3" s="123"/>
      <c r="J3" s="123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40" t="s">
        <v>248</v>
      </c>
      <c r="B5" s="38" t="s">
        <v>249</v>
      </c>
      <c r="C5" s="123" t="s">
        <v>273</v>
      </c>
      <c r="D5" s="123"/>
      <c r="E5" s="123"/>
      <c r="F5" s="123"/>
      <c r="G5" s="123"/>
      <c r="H5" s="123"/>
      <c r="I5" s="123"/>
      <c r="J5" s="123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40" t="s">
        <v>258</v>
      </c>
      <c r="B7" s="38" t="s">
        <v>259</v>
      </c>
      <c r="C7" s="41" t="s">
        <v>274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40" t="s">
        <v>260</v>
      </c>
      <c r="B9" s="38" t="s">
        <v>261</v>
      </c>
      <c r="C9" s="41" t="s">
        <v>37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40" t="s">
        <v>250</v>
      </c>
      <c r="B11" s="38" t="s">
        <v>251</v>
      </c>
      <c r="C11" s="123" t="s">
        <v>38</v>
      </c>
      <c r="D11" s="123"/>
      <c r="E11" s="123"/>
      <c r="F11" s="123"/>
      <c r="G11" s="123"/>
      <c r="H11" s="123"/>
      <c r="I11" s="123"/>
      <c r="J11" s="123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40" t="s">
        <v>262</v>
      </c>
      <c r="B13" s="38" t="s">
        <v>263</v>
      </c>
      <c r="C13" s="41" t="s">
        <v>275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40" t="s">
        <v>264</v>
      </c>
      <c r="B15" s="38" t="s">
        <v>265</v>
      </c>
      <c r="C15" s="41" t="s">
        <v>276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40" t="s">
        <v>266</v>
      </c>
      <c r="B17" s="38" t="s">
        <v>267</v>
      </c>
      <c r="C17" s="41" t="s">
        <v>277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2">
        <v>0.2</v>
      </c>
      <c r="E19" s="43" t="s">
        <v>268</v>
      </c>
      <c r="AA19" s="7">
        <f>INT((AA5-AA18*100)/10)</f>
        <v>0</v>
      </c>
    </row>
    <row r="20" spans="1:27" ht="12.75" customHeight="1" x14ac:dyDescent="0.25">
      <c r="C20" s="44">
        <v>5.5E-2</v>
      </c>
      <c r="E20" s="43" t="s">
        <v>269</v>
      </c>
      <c r="AA20" s="7">
        <f>AA5-AA18*100-AA19*10</f>
        <v>0</v>
      </c>
    </row>
    <row r="21" spans="1:27" ht="12.75" customHeight="1" x14ac:dyDescent="0.25">
      <c r="C21" s="44">
        <v>0</v>
      </c>
      <c r="E21" s="43" t="s">
        <v>270</v>
      </c>
      <c r="AA21" s="7">
        <f>INT(AA6/10)</f>
        <v>0</v>
      </c>
    </row>
    <row r="22" spans="1:27" ht="12.75" customHeight="1" x14ac:dyDescent="0.25">
      <c r="C22" s="45">
        <v>0</v>
      </c>
      <c r="E22" s="43" t="s">
        <v>271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40" t="s">
        <v>252</v>
      </c>
      <c r="B24" s="38" t="s">
        <v>253</v>
      </c>
      <c r="C24" s="123" t="s">
        <v>278</v>
      </c>
      <c r="D24" s="123"/>
      <c r="E24" s="123"/>
      <c r="F24" s="123"/>
      <c r="G24" s="123"/>
      <c r="H24" s="123"/>
      <c r="I24" s="123"/>
      <c r="J24" s="123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40" t="s">
        <v>254</v>
      </c>
      <c r="B26" s="38" t="s">
        <v>255</v>
      </c>
      <c r="C26" s="123" t="s">
        <v>279</v>
      </c>
      <c r="D26" s="123"/>
      <c r="E26" s="123"/>
      <c r="F26" s="123"/>
      <c r="G26" s="123"/>
      <c r="H26" s="123"/>
      <c r="I26" s="123"/>
      <c r="J26" s="123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40" t="s">
        <v>256</v>
      </c>
      <c r="B28" s="38" t="s">
        <v>257</v>
      </c>
      <c r="C28" s="123"/>
      <c r="D28" s="123"/>
      <c r="E28" s="123"/>
      <c r="F28" s="123"/>
      <c r="G28" s="123"/>
      <c r="H28" s="123"/>
      <c r="I28" s="123"/>
      <c r="J28" s="123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280</v>
      </c>
      <c r="B1" s="7" t="s">
        <v>281</v>
      </c>
    </row>
    <row r="2" spans="1:3" x14ac:dyDescent="0.25">
      <c r="A2" s="7" t="s">
        <v>282</v>
      </c>
      <c r="B2" s="7" t="s">
        <v>272</v>
      </c>
    </row>
    <row r="3" spans="1:3" x14ac:dyDescent="0.25">
      <c r="A3" s="7" t="s">
        <v>283</v>
      </c>
      <c r="B3" s="7">
        <v>1</v>
      </c>
    </row>
    <row r="4" spans="1:3" x14ac:dyDescent="0.25">
      <c r="A4" s="7" t="s">
        <v>284</v>
      </c>
      <c r="B4" s="7">
        <v>0</v>
      </c>
    </row>
    <row r="5" spans="1:3" x14ac:dyDescent="0.25">
      <c r="A5" s="7" t="s">
        <v>285</v>
      </c>
      <c r="B5" s="7">
        <v>0</v>
      </c>
    </row>
    <row r="6" spans="1:3" x14ac:dyDescent="0.25">
      <c r="A6" s="7" t="s">
        <v>286</v>
      </c>
      <c r="B6" s="7">
        <v>1</v>
      </c>
    </row>
    <row r="7" spans="1:3" x14ac:dyDescent="0.25">
      <c r="A7" s="7" t="s">
        <v>287</v>
      </c>
      <c r="B7" s="7">
        <v>1</v>
      </c>
    </row>
    <row r="8" spans="1:3" x14ac:dyDescent="0.25">
      <c r="A8" s="7" t="s">
        <v>288</v>
      </c>
      <c r="B8" s="7">
        <v>0</v>
      </c>
    </row>
    <row r="9" spans="1:3" x14ac:dyDescent="0.25">
      <c r="A9" s="7" t="s">
        <v>289</v>
      </c>
      <c r="B9" s="7">
        <v>0</v>
      </c>
    </row>
    <row r="10" spans="1:3" x14ac:dyDescent="0.25">
      <c r="A10" s="7" t="s">
        <v>290</v>
      </c>
      <c r="C10" s="7" t="s">
        <v>291</v>
      </c>
    </row>
    <row r="11" spans="1:3" x14ac:dyDescent="0.25">
      <c r="A11" s="7" t="s">
        <v>292</v>
      </c>
      <c r="B11" s="7">
        <v>0</v>
      </c>
    </row>
    <row r="12" spans="1:3" x14ac:dyDescent="0.25">
      <c r="A12" s="7" t="s">
        <v>293</v>
      </c>
      <c r="B12" s="7" t="s">
        <v>294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24" t="s">
        <v>295</v>
      </c>
      <c r="C2" s="124"/>
      <c r="D2" s="124"/>
      <c r="E2" s="124"/>
      <c r="F2" s="124"/>
      <c r="G2" s="124"/>
      <c r="H2" s="124"/>
      <c r="I2" s="124"/>
      <c r="J2" s="124"/>
    </row>
    <row r="4" spans="1:10" ht="12.75" customHeight="1" x14ac:dyDescent="0.25">
      <c r="A4" s="40" t="s">
        <v>246</v>
      </c>
      <c r="B4" s="38" t="s">
        <v>296</v>
      </c>
      <c r="C4" s="125"/>
      <c r="D4" s="125"/>
      <c r="E4" s="125"/>
      <c r="F4" s="125"/>
      <c r="G4" s="125"/>
      <c r="H4" s="125"/>
      <c r="I4" s="125"/>
      <c r="J4" s="125"/>
    </row>
    <row r="6" spans="1:10" ht="12.75" customHeight="1" x14ac:dyDescent="0.25">
      <c r="A6" s="40" t="s">
        <v>248</v>
      </c>
      <c r="B6" s="38" t="s">
        <v>297</v>
      </c>
      <c r="C6" s="125"/>
      <c r="D6" s="125"/>
      <c r="E6" s="125"/>
      <c r="F6" s="125"/>
      <c r="G6" s="125"/>
      <c r="H6" s="125"/>
      <c r="I6" s="125"/>
      <c r="J6" s="125"/>
    </row>
    <row r="8" spans="1:10" ht="12.75" customHeight="1" x14ac:dyDescent="0.25">
      <c r="A8" s="40" t="s">
        <v>258</v>
      </c>
      <c r="B8" s="38" t="s">
        <v>298</v>
      </c>
      <c r="C8" s="125"/>
      <c r="D8" s="125"/>
      <c r="E8" s="125"/>
      <c r="F8" s="125"/>
      <c r="G8" s="125"/>
      <c r="H8" s="125"/>
      <c r="I8" s="125"/>
      <c r="J8" s="125"/>
    </row>
    <row r="10" spans="1:10" ht="12.75" customHeight="1" x14ac:dyDescent="0.25">
      <c r="A10" s="40" t="s">
        <v>260</v>
      </c>
      <c r="B10" s="38" t="s">
        <v>299</v>
      </c>
      <c r="C10" s="126"/>
      <c r="D10" s="126"/>
      <c r="E10" s="126"/>
      <c r="F10" s="126"/>
      <c r="G10" s="126"/>
      <c r="H10" s="126"/>
      <c r="I10" s="126"/>
      <c r="J10" s="126"/>
    </row>
    <row r="12" spans="1:10" ht="12.75" customHeight="1" x14ac:dyDescent="0.25">
      <c r="A12" s="40" t="s">
        <v>250</v>
      </c>
      <c r="B12" s="38" t="s">
        <v>300</v>
      </c>
      <c r="C12" s="125"/>
      <c r="D12" s="125"/>
      <c r="E12" s="125"/>
      <c r="F12" s="125"/>
      <c r="G12" s="125"/>
      <c r="H12" s="125"/>
      <c r="I12" s="125"/>
      <c r="J12" s="125"/>
    </row>
    <row r="14" spans="1:10" ht="12.75" customHeight="1" x14ac:dyDescent="0.25">
      <c r="A14" s="40" t="s">
        <v>262</v>
      </c>
      <c r="B14" s="38" t="s">
        <v>301</v>
      </c>
      <c r="C14" s="125"/>
      <c r="D14" s="125"/>
      <c r="E14" s="125"/>
      <c r="F14" s="125"/>
      <c r="G14" s="125"/>
      <c r="H14" s="125"/>
      <c r="I14" s="125"/>
      <c r="J14" s="125"/>
    </row>
    <row r="16" spans="1:10" ht="12.75" customHeight="1" x14ac:dyDescent="0.25">
      <c r="A16" s="40" t="s">
        <v>264</v>
      </c>
      <c r="B16" s="38" t="s">
        <v>302</v>
      </c>
      <c r="C16" s="125"/>
      <c r="D16" s="125"/>
      <c r="E16" s="125"/>
      <c r="F16" s="125"/>
      <c r="G16" s="125"/>
      <c r="H16" s="125"/>
      <c r="I16" s="125"/>
      <c r="J16" s="125"/>
    </row>
    <row r="18" spans="1:10" ht="12.75" customHeight="1" x14ac:dyDescent="0.25">
      <c r="A18" s="40" t="s">
        <v>266</v>
      </c>
      <c r="B18" s="38" t="s">
        <v>303</v>
      </c>
      <c r="C18" s="127"/>
      <c r="D18" s="127"/>
      <c r="E18" s="127"/>
      <c r="F18" s="127"/>
      <c r="G18" s="127"/>
      <c r="H18" s="127"/>
      <c r="I18" s="127"/>
      <c r="J18" s="127"/>
    </row>
    <row r="20" spans="1:10" ht="12.75" customHeight="1" x14ac:dyDescent="0.25">
      <c r="A20" s="40" t="s">
        <v>304</v>
      </c>
      <c r="B20" s="38" t="s">
        <v>305</v>
      </c>
      <c r="C20" s="127"/>
      <c r="D20" s="127"/>
      <c r="E20" s="127"/>
      <c r="F20" s="127"/>
      <c r="G20" s="127"/>
      <c r="H20" s="127"/>
      <c r="I20" s="127"/>
      <c r="J20" s="127"/>
    </row>
    <row r="22" spans="1:10" ht="12.75" customHeight="1" x14ac:dyDescent="0.25">
      <c r="A22" s="40" t="s">
        <v>252</v>
      </c>
      <c r="B22" s="38" t="s">
        <v>306</v>
      </c>
      <c r="C22" s="127"/>
      <c r="D22" s="127"/>
      <c r="E22" s="127"/>
      <c r="F22" s="127"/>
      <c r="G22" s="127"/>
      <c r="H22" s="127"/>
      <c r="I22" s="127"/>
      <c r="J22" s="127"/>
    </row>
    <row r="24" spans="1:10" ht="12.75" customHeight="1" x14ac:dyDescent="0.25">
      <c r="A24" s="40" t="s">
        <v>254</v>
      </c>
      <c r="B24" s="38" t="s">
        <v>307</v>
      </c>
      <c r="C24" s="125"/>
      <c r="D24" s="125"/>
      <c r="E24" s="125"/>
      <c r="F24" s="125"/>
      <c r="G24" s="125"/>
      <c r="H24" s="125"/>
      <c r="I24" s="125"/>
      <c r="J24" s="125"/>
    </row>
    <row r="28" spans="1:10" ht="60" customHeight="1" x14ac:dyDescent="0.25">
      <c r="A28" s="40" t="s">
        <v>256</v>
      </c>
      <c r="B28" s="38" t="s">
        <v>308</v>
      </c>
      <c r="C28" s="125"/>
      <c r="D28" s="125"/>
      <c r="E28" s="125"/>
      <c r="F28" s="125"/>
      <c r="G28" s="125"/>
      <c r="H28" s="125"/>
      <c r="I28" s="125"/>
      <c r="J28" s="125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28" t="s">
        <v>309</v>
      </c>
      <c r="C2" s="128"/>
      <c r="D2" s="128"/>
      <c r="E2" s="128"/>
      <c r="F2" s="128"/>
    </row>
    <row r="4" spans="2:6" ht="12.75" customHeight="1" x14ac:dyDescent="0.25">
      <c r="B4" s="46" t="s">
        <v>310</v>
      </c>
      <c r="C4" s="46" t="s">
        <v>311</v>
      </c>
      <c r="D4" s="46" t="s">
        <v>312</v>
      </c>
      <c r="E4" s="46" t="s">
        <v>313</v>
      </c>
      <c r="F4" s="46" t="s">
        <v>314</v>
      </c>
    </row>
    <row r="6" spans="2:6" ht="12.75" customHeight="1" x14ac:dyDescent="0.25">
      <c r="B6" s="47"/>
      <c r="C6" s="48"/>
      <c r="D6" s="49"/>
      <c r="E6" s="50"/>
      <c r="F6" s="51" t="str">
        <f>IF(AND(E6= "",D6= ""), "", ROUND(ROUND(E6, 2) * ROUND(D6, 3), 2))</f>
        <v/>
      </c>
    </row>
    <row r="8" spans="2:6" ht="12.75" customHeight="1" x14ac:dyDescent="0.25">
      <c r="B8" s="47"/>
      <c r="C8" s="48"/>
      <c r="D8" s="49"/>
      <c r="E8" s="50"/>
      <c r="F8" s="51" t="str">
        <f>IF(AND(E8= "",D8= ""), "", ROUND(ROUND(E8, 2) * ROUND(D8, 3), 2))</f>
        <v/>
      </c>
    </row>
    <row r="10" spans="2:6" ht="12.75" customHeight="1" x14ac:dyDescent="0.25">
      <c r="B10" s="47"/>
      <c r="C10" s="48"/>
      <c r="D10" s="49"/>
      <c r="E10" s="50"/>
      <c r="F10" s="51" t="str">
        <f>IF(AND(E10= "",D10= ""), "", ROUND(ROUND(E10, 2) * ROUND(D10, 3), 2))</f>
        <v/>
      </c>
    </row>
    <row r="12" spans="2:6" ht="12.75" customHeight="1" x14ac:dyDescent="0.25">
      <c r="B12" s="47"/>
      <c r="C12" s="48"/>
      <c r="D12" s="49"/>
      <c r="E12" s="50"/>
      <c r="F12" s="51" t="str">
        <f>IF(AND(E12= "",D12= ""), "", ROUND(ROUND(E12, 2) * ROUND(D12, 3), 2))</f>
        <v/>
      </c>
    </row>
    <row r="14" spans="2:6" ht="12.75" customHeight="1" x14ac:dyDescent="0.25">
      <c r="B14" s="47"/>
      <c r="C14" s="48"/>
      <c r="D14" s="49"/>
      <c r="E14" s="50"/>
      <c r="F14" s="51" t="str">
        <f>IF(AND(E14= "",D14= ""), "", ROUND(ROUND(E14, 2) * ROUND(D14, 3), 2))</f>
        <v/>
      </c>
    </row>
    <row r="16" spans="2:6" ht="12.75" customHeight="1" x14ac:dyDescent="0.25">
      <c r="B16" s="47"/>
      <c r="C16" s="48"/>
      <c r="D16" s="49"/>
      <c r="E16" s="50"/>
      <c r="F16" s="51" t="str">
        <f>IF(AND(E16= "",D16= ""), "", ROUND(ROUND(E16, 2) * ROUND(D16, 3), 2))</f>
        <v/>
      </c>
    </row>
    <row r="18" spans="2:6" ht="12.75" customHeight="1" x14ac:dyDescent="0.25">
      <c r="B18" s="47"/>
      <c r="C18" s="48"/>
      <c r="D18" s="49"/>
      <c r="E18" s="50"/>
      <c r="F18" s="51" t="str">
        <f>IF(AND(E18= "",D18= ""), "", ROUND(ROUND(E18, 2) * ROUND(D18, 3), 2))</f>
        <v/>
      </c>
    </row>
    <row r="20" spans="2:6" ht="12.75" customHeight="1" x14ac:dyDescent="0.25">
      <c r="B20" s="47"/>
      <c r="C20" s="48"/>
      <c r="D20" s="49"/>
      <c r="E20" s="50"/>
      <c r="F20" s="51" t="str">
        <f>IF(AND(E20= "",D20= ""), "", ROUND(ROUND(E20, 2) * ROUND(D20, 3), 2))</f>
        <v/>
      </c>
    </row>
    <row r="22" spans="2:6" ht="12.75" customHeight="1" x14ac:dyDescent="0.25">
      <c r="B22" s="47"/>
      <c r="C22" s="48"/>
      <c r="D22" s="49"/>
      <c r="E22" s="50"/>
      <c r="F22" s="51" t="str">
        <f>IF(AND(E22= "",D22= ""), "", ROUND(ROUND(E22, 2) * ROUND(D22, 3), 2))</f>
        <v/>
      </c>
    </row>
    <row r="24" spans="2:6" ht="12.75" customHeight="1" x14ac:dyDescent="0.25">
      <c r="B24" s="47"/>
      <c r="C24" s="48"/>
      <c r="D24" s="49"/>
      <c r="E24" s="50"/>
      <c r="F24" s="51" t="str">
        <f>IF(AND(E24= "",D24= ""), "", ROUND(ROUND(E24, 2) * ROUND(D24, 3), 2))</f>
        <v/>
      </c>
    </row>
    <row r="26" spans="2:6" ht="12.75" customHeight="1" x14ac:dyDescent="0.25">
      <c r="B26" s="47"/>
      <c r="C26" s="48"/>
      <c r="D26" s="49"/>
      <c r="E26" s="50"/>
      <c r="F26" s="51" t="str">
        <f>IF(AND(E26= "",D26= ""), "", ROUND(ROUND(E26, 2) * ROUND(D26, 3), 2))</f>
        <v/>
      </c>
    </row>
    <row r="28" spans="2:6" ht="12.75" customHeight="1" x14ac:dyDescent="0.25">
      <c r="B28" s="47"/>
      <c r="C28" s="48"/>
      <c r="D28" s="49"/>
      <c r="E28" s="50"/>
      <c r="F28" s="51" t="str">
        <f>IF(AND(E28= "",D28= ""), "", ROUND(ROUND(E28, 2) * ROUND(D28, 3), 2))</f>
        <v/>
      </c>
    </row>
    <row r="30" spans="2:6" ht="12.75" customHeight="1" x14ac:dyDescent="0.25">
      <c r="B30" s="47"/>
      <c r="C30" s="48"/>
      <c r="D30" s="49"/>
      <c r="E30" s="50"/>
      <c r="F30" s="51" t="str">
        <f>IF(AND(E30= "",D30= ""), "", ROUND(ROUND(E30, 2) * ROUND(D30, 3), 2))</f>
        <v/>
      </c>
    </row>
    <row r="32" spans="2:6" ht="12.75" customHeight="1" x14ac:dyDescent="0.25">
      <c r="B32" s="47"/>
      <c r="C32" s="48"/>
      <c r="D32" s="49"/>
      <c r="E32" s="50"/>
      <c r="F32" s="51" t="str">
        <f>IF(AND(E32= "",D32= ""), "", ROUND(ROUND(E32, 2) * ROUND(D32, 3), 2))</f>
        <v/>
      </c>
    </row>
    <row r="34" spans="2:6" ht="12.75" customHeight="1" x14ac:dyDescent="0.25">
      <c r="B34" s="47"/>
      <c r="C34" s="48"/>
      <c r="D34" s="49"/>
      <c r="E34" s="50"/>
      <c r="F34" s="51" t="str">
        <f>IF(AND(E34= "",D34= ""), "", ROUND(ROUND(E34, 2) * ROUND(D34, 3), 2))</f>
        <v/>
      </c>
    </row>
    <row r="36" spans="2:6" ht="12.75" customHeight="1" x14ac:dyDescent="0.25">
      <c r="B36" s="47"/>
      <c r="C36" s="48"/>
      <c r="D36" s="49"/>
      <c r="E36" s="50"/>
      <c r="F36" s="51" t="str">
        <f>IF(AND(E36= "",D36= ""), "", ROUND(ROUND(E36, 2) * ROUND(D36, 3), 2))</f>
        <v/>
      </c>
    </row>
    <row r="38" spans="2:6" ht="12.75" customHeight="1" x14ac:dyDescent="0.25">
      <c r="B38" s="47"/>
      <c r="C38" s="48"/>
      <c r="D38" s="49"/>
      <c r="E38" s="50"/>
      <c r="F38" s="51" t="str">
        <f>IF(AND(E38= "",D38= ""), "", ROUND(ROUND(E38, 2) * ROUND(D38, 3), 2))</f>
        <v/>
      </c>
    </row>
    <row r="40" spans="2:6" ht="12.75" customHeight="1" x14ac:dyDescent="0.25">
      <c r="B40" s="47"/>
      <c r="C40" s="48"/>
      <c r="D40" s="49"/>
      <c r="E40" s="50"/>
      <c r="F40" s="51" t="str">
        <f>IF(AND(E40= "",D40= ""), "", ROUND(ROUND(E40, 2) * ROUND(D40, 3), 2))</f>
        <v/>
      </c>
    </row>
    <row r="42" spans="2:6" ht="12.75" customHeight="1" x14ac:dyDescent="0.25">
      <c r="B42" s="47"/>
      <c r="C42" s="48"/>
      <c r="D42" s="49"/>
      <c r="E42" s="50"/>
      <c r="F42" s="51" t="str">
        <f>IF(AND(E42= "",D42= ""), "", ROUND(ROUND(E42, 2) * ROUND(D42, 3), 2))</f>
        <v/>
      </c>
    </row>
    <row r="44" spans="2:6" ht="12.75" customHeight="1" x14ac:dyDescent="0.25">
      <c r="B44" s="47"/>
      <c r="C44" s="48"/>
      <c r="D44" s="49"/>
      <c r="E44" s="50"/>
      <c r="F44" s="51" t="str">
        <f>IF(AND(E44= "",D44= ""), "", ROUND(ROUND(E44, 2) * ROUND(D44, 3), 2))</f>
        <v/>
      </c>
    </row>
    <row r="46" spans="2:6" ht="12.75" customHeight="1" x14ac:dyDescent="0.25">
      <c r="B46" s="47"/>
      <c r="C46" s="48"/>
      <c r="D46" s="49"/>
      <c r="E46" s="50"/>
      <c r="F46" s="51" t="str">
        <f>IF(AND(E46= "",D46= ""), "", ROUND(ROUND(E46, 2) * ROUND(D46, 3), 2))</f>
        <v/>
      </c>
    </row>
    <row r="48" spans="2:6" ht="12.75" customHeight="1" x14ac:dyDescent="0.25">
      <c r="B48" s="47"/>
      <c r="C48" s="48"/>
      <c r="D48" s="49"/>
      <c r="E48" s="50"/>
      <c r="F48" s="51" t="str">
        <f>IF(AND(E48= "",D48= ""), "", ROUND(ROUND(E48, 2) * ROUND(D48, 3), 2))</f>
        <v/>
      </c>
    </row>
    <row r="50" spans="2:6" ht="12.75" customHeight="1" x14ac:dyDescent="0.25">
      <c r="B50" s="47"/>
      <c r="C50" s="48"/>
      <c r="D50" s="49"/>
      <c r="E50" s="50"/>
      <c r="F50" s="51" t="str">
        <f>IF(AND(E50= "",D50= ""), "", ROUND(ROUND(E50, 2) * ROUND(D50, 3), 2))</f>
        <v/>
      </c>
    </row>
    <row r="52" spans="2:6" ht="12.75" customHeight="1" x14ac:dyDescent="0.25">
      <c r="B52" s="47"/>
      <c r="C52" s="48"/>
      <c r="D52" s="49"/>
      <c r="E52" s="50"/>
      <c r="F52" s="51" t="str">
        <f>IF(AND(E52= "",D52= ""), "", ROUND(ROUND(E52, 2) * ROUND(D52, 3), 2))</f>
        <v/>
      </c>
    </row>
    <row r="54" spans="2:6" ht="12.75" customHeight="1" x14ac:dyDescent="0.25">
      <c r="B54" s="47"/>
      <c r="C54" s="48"/>
      <c r="D54" s="49"/>
      <c r="E54" s="50"/>
      <c r="F54" s="51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Morgan PERRIN</cp:lastModifiedBy>
  <dcterms:created xsi:type="dcterms:W3CDTF">2025-02-25T15:01:30Z</dcterms:created>
  <dcterms:modified xsi:type="dcterms:W3CDTF">2025-02-25T15:01:34Z</dcterms:modified>
</cp:coreProperties>
</file>