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ur\stockage\11 - AFFAIRES\ENSA\388 - ENSA - Logements de fonction\03 - PRO-DCE\OPUS\DPGF\"/>
    </mc:Choice>
  </mc:AlternateContent>
  <xr:revisionPtr revIDLastSave="0" documentId="13_ncr:1_{AEA54606-DA0C-4930-912D-BA52B6A2DA5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Lot N°01 Page de garde" sheetId="1" r:id="rId1"/>
    <sheet name="Lot N°01 AMENAGEMENTS EXTERIEU" sheetId="2" r:id="rId2"/>
    <sheet name="Lot N°01 PSE 01   Sécurisation" sheetId="3" r:id="rId3"/>
  </sheets>
  <externalReferences>
    <externalReference r:id="rId4"/>
  </externalReferences>
  <definedNames>
    <definedName name="_xlnm.Print_Titles" localSheetId="1">'Lot N°01 AMENAGEMENTS EXTERIEU'!$1:$1</definedName>
    <definedName name="_xlnm.Print_Titles" localSheetId="2">'Lot N°01 PSE 01   Sécurisation'!$1:$1</definedName>
    <definedName name="_xlnm.Print_Area" localSheetId="1">'Lot N°01 AMENAGEMENTS EXTERIEU'!$A$1:$H$131</definedName>
    <definedName name="_xlnm.Print_Area" localSheetId="2">'Lot N°01 PSE 01   Sécurisation'!$A$1:$H$41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" i="2" l="1"/>
  <c r="H97" i="2" s="1"/>
  <c r="F27" i="2"/>
  <c r="H27" i="2" s="1"/>
  <c r="F26" i="3"/>
  <c r="F9" i="3"/>
  <c r="H67" i="2"/>
  <c r="F22" i="2"/>
  <c r="H22" i="2" s="1"/>
  <c r="F92" i="2"/>
  <c r="H92" i="2" s="1"/>
  <c r="F119" i="2"/>
  <c r="H119" i="2" s="1"/>
  <c r="H65" i="2"/>
  <c r="H122" i="2"/>
  <c r="H116" i="2"/>
  <c r="H112" i="2"/>
  <c r="H69" i="2"/>
  <c r="H63" i="2"/>
  <c r="H60" i="2"/>
  <c r="H53" i="2"/>
  <c r="H50" i="2"/>
  <c r="H47" i="2"/>
  <c r="H44" i="2"/>
  <c r="F56" i="2" l="1"/>
  <c r="H56" i="2" s="1"/>
  <c r="H109" i="2"/>
  <c r="H107" i="2"/>
  <c r="H105" i="2"/>
  <c r="H103" i="2"/>
  <c r="H101" i="2"/>
  <c r="H41" i="2"/>
  <c r="H39" i="2"/>
  <c r="H37" i="2"/>
  <c r="H35" i="2"/>
  <c r="H33" i="2"/>
  <c r="H31" i="2"/>
  <c r="B35" i="3"/>
  <c r="H26" i="3"/>
  <c r="B20" i="3"/>
  <c r="F16" i="3"/>
  <c r="F33" i="3" s="1"/>
  <c r="H33" i="3" s="1"/>
  <c r="F12" i="3"/>
  <c r="F29" i="3" s="1"/>
  <c r="H29" i="3" s="1"/>
  <c r="B125" i="2"/>
  <c r="F95" i="2"/>
  <c r="H95" i="2" s="1"/>
  <c r="F89" i="2"/>
  <c r="H89" i="2" s="1"/>
  <c r="F87" i="2"/>
  <c r="H87" i="2" s="1"/>
  <c r="F85" i="2"/>
  <c r="H85" i="2" s="1"/>
  <c r="F83" i="2"/>
  <c r="H83" i="2" s="1"/>
  <c r="F81" i="2"/>
  <c r="H81" i="2" s="1"/>
  <c r="F80" i="2"/>
  <c r="H80" i="2" s="1"/>
  <c r="F79" i="2"/>
  <c r="H79" i="2" s="1"/>
  <c r="F78" i="2"/>
  <c r="H78" i="2" s="1"/>
  <c r="F77" i="2"/>
  <c r="H77" i="2" s="1"/>
  <c r="B73" i="2"/>
  <c r="F25" i="2"/>
  <c r="F19" i="2"/>
  <c r="F17" i="2"/>
  <c r="F15" i="2"/>
  <c r="F13" i="2"/>
  <c r="F11" i="2"/>
  <c r="F10" i="2"/>
  <c r="F9" i="2"/>
  <c r="F8" i="2"/>
  <c r="F7" i="2"/>
  <c r="H125" i="2" l="1"/>
  <c r="H35" i="3"/>
  <c r="H7" i="2"/>
  <c r="H8" i="2"/>
  <c r="H9" i="2"/>
  <c r="H10" i="2"/>
  <c r="H11" i="2"/>
  <c r="H13" i="2"/>
  <c r="H15" i="2"/>
  <c r="H17" i="2"/>
  <c r="H19" i="2"/>
  <c r="H25" i="2"/>
  <c r="B129" i="2"/>
  <c r="H9" i="3"/>
  <c r="H12" i="3"/>
  <c r="H16" i="3"/>
  <c r="B39" i="3"/>
  <c r="H71" i="2" l="1"/>
  <c r="H128" i="2" s="1"/>
  <c r="H129" i="2" s="1"/>
  <c r="H18" i="3"/>
  <c r="H38" i="3" l="1"/>
  <c r="H39" i="3" s="1"/>
  <c r="H40" i="3" s="1"/>
  <c r="H130" i="2"/>
</calcChain>
</file>

<file path=xl/sharedStrings.xml><?xml version="1.0" encoding="utf-8"?>
<sst xmlns="http://schemas.openxmlformats.org/spreadsheetml/2006/main" count="273" uniqueCount="152">
  <si>
    <t>Unité</t>
  </si>
  <si>
    <t>Quantité (estimée par Opus Ingénierie)</t>
  </si>
  <si>
    <t>Prix unitaire</t>
  </si>
  <si>
    <t>Total</t>
  </si>
  <si>
    <t>ENSA</t>
  </si>
  <si>
    <t>AMENAGEMENTS EXTERIEURS - ESPACES VERTS</t>
  </si>
  <si>
    <t>CH2</t>
  </si>
  <si>
    <t>DESCRIPTION DES OUVRAGES D'AMENAGEMENTS EXTERIEURS</t>
  </si>
  <si>
    <t>CH3</t>
  </si>
  <si>
    <t>CHEMINEMENT PMR</t>
  </si>
  <si>
    <t>CH4</t>
  </si>
  <si>
    <t>Terrassement pleine masse sur 30 cm</t>
  </si>
  <si>
    <t>m3</t>
  </si>
  <si>
    <t>ART</t>
  </si>
  <si>
    <t>BRI-A277</t>
  </si>
  <si>
    <t>Remblais</t>
  </si>
  <si>
    <t>ART</t>
  </si>
  <si>
    <t>BRI-A360</t>
  </si>
  <si>
    <t>Couche de réglage ép. 20cm</t>
  </si>
  <si>
    <t>m²</t>
  </si>
  <si>
    <t>ART</t>
  </si>
  <si>
    <t>BRI-A000</t>
  </si>
  <si>
    <t>Enrobé</t>
  </si>
  <si>
    <t>ART</t>
  </si>
  <si>
    <t>BRI-A001</t>
  </si>
  <si>
    <t>Bordures P1</t>
  </si>
  <si>
    <t>ml</t>
  </si>
  <si>
    <t>ART</t>
  </si>
  <si>
    <t>BRI-A002</t>
  </si>
  <si>
    <t>BANDE DE GUIDAGE</t>
  </si>
  <si>
    <t>CH4</t>
  </si>
  <si>
    <t>Bande de guidage PMR</t>
  </si>
  <si>
    <t>ART</t>
  </si>
  <si>
    <t>BRI-A004</t>
  </si>
  <si>
    <t>ENROBES</t>
  </si>
  <si>
    <t>CH4</t>
  </si>
  <si>
    <t>Enrobé sur 5 cm d'épaisseur 120kg/m²</t>
  </si>
  <si>
    <t>ART</t>
  </si>
  <si>
    <t>NAD-L826</t>
  </si>
  <si>
    <t>BANQUETTES BETON</t>
  </si>
  <si>
    <t>CH4</t>
  </si>
  <si>
    <t>Banquette béton</t>
  </si>
  <si>
    <t>U</t>
  </si>
  <si>
    <t>ART</t>
  </si>
  <si>
    <t>BRI-A008</t>
  </si>
  <si>
    <t>JARDINIERES</t>
  </si>
  <si>
    <t>CH4</t>
  </si>
  <si>
    <t>Jardinières béton</t>
  </si>
  <si>
    <t>ART</t>
  </si>
  <si>
    <t>BRI-A010</t>
  </si>
  <si>
    <t>DESCRIPTION DES OUVRAGES D'ESPACES VERTS</t>
  </si>
  <si>
    <t>CH3</t>
  </si>
  <si>
    <t>2.1</t>
  </si>
  <si>
    <t>ENGAZONNEMENT - PREPARATION DU TERRAIN</t>
  </si>
  <si>
    <t>CH4</t>
  </si>
  <si>
    <t>Engazonnement + préparation du terrain</t>
  </si>
  <si>
    <t>ART</t>
  </si>
  <si>
    <t>NAD-I210</t>
  </si>
  <si>
    <t>Total ENSA</t>
  </si>
  <si>
    <t>STOT_LS0</t>
  </si>
  <si>
    <t>Montant HT du Lot N°01 AMENAGEMENTS EXTERIEURS - ESPACES VERTS</t>
  </si>
  <si>
    <t>TOTHT</t>
  </si>
  <si>
    <t>TVA</t>
  </si>
  <si>
    <t>Montant TTC</t>
  </si>
  <si>
    <t>TOTTTC</t>
  </si>
  <si>
    <t>Unité</t>
  </si>
  <si>
    <t>Quantité (estimée par Opus Ingénierie)</t>
  </si>
  <si>
    <t>Prix unitaire</t>
  </si>
  <si>
    <t>Total</t>
  </si>
  <si>
    <t>CH2</t>
  </si>
  <si>
    <t>DESCRIPTION DES OUVRAGES EN PSE</t>
  </si>
  <si>
    <t>CH3</t>
  </si>
  <si>
    <t>3.1</t>
  </si>
  <si>
    <t>CLOTURES ET PORTAILS</t>
  </si>
  <si>
    <t>CH4</t>
  </si>
  <si>
    <t>CLOTURE RIGIDE</t>
  </si>
  <si>
    <t>CH5</t>
  </si>
  <si>
    <t>Clôture rigide hauteur 1m80</t>
  </si>
  <si>
    <t>ART</t>
  </si>
  <si>
    <t>NAD-L898</t>
  </si>
  <si>
    <t>PORTILLONS</t>
  </si>
  <si>
    <t>CH5</t>
  </si>
  <si>
    <t>Portillon de 1,50 x 1,80 m ht</t>
  </si>
  <si>
    <t>u</t>
  </si>
  <si>
    <t>ART</t>
  </si>
  <si>
    <t>BRI-A317</t>
  </si>
  <si>
    <t>RESEAUX DES COURANTS FORTS ET FAIBLES</t>
  </si>
  <si>
    <t>CH4</t>
  </si>
  <si>
    <t>TRANCHEE - FOURREAUX</t>
  </si>
  <si>
    <t>CH5</t>
  </si>
  <si>
    <t>ART</t>
  </si>
  <si>
    <t>CAT-D753</t>
  </si>
  <si>
    <t>Montant HT du Lot N°01 AMENAGEMENTS EXTERIEURS - ESPACES VERTS</t>
  </si>
  <si>
    <t>TOTHT</t>
  </si>
  <si>
    <t>TVA</t>
  </si>
  <si>
    <t>Montant TTC</t>
  </si>
  <si>
    <t>TOTTTC</t>
  </si>
  <si>
    <t>4.1</t>
  </si>
  <si>
    <t>4.1.1</t>
  </si>
  <si>
    <t>4.1.2</t>
  </si>
  <si>
    <t>4.2</t>
  </si>
  <si>
    <t>4.2.1</t>
  </si>
  <si>
    <t>2.2</t>
  </si>
  <si>
    <t>2.3</t>
  </si>
  <si>
    <t>2.4</t>
  </si>
  <si>
    <t>2.5</t>
  </si>
  <si>
    <t>AMENAGEMENTS EXTERIEURS - ESPACES VERTS - GROS ŒUVRE</t>
  </si>
  <si>
    <t>DESCRIPTION DES TRAVAUX DE DEMOLITION</t>
  </si>
  <si>
    <t>DEPOSE D'OUVRAGES DIVERS</t>
  </si>
  <si>
    <t>Dépose de jardinière béton</t>
  </si>
  <si>
    <t>F</t>
  </si>
  <si>
    <t>Dépose de banc et évacuation</t>
  </si>
  <si>
    <t>Dépose de corbeau BA</t>
  </si>
  <si>
    <t>Dépose de couvertine</t>
  </si>
  <si>
    <t>Dépose de gardes corps bois</t>
  </si>
  <si>
    <t>Provision pour dépose d'éventuelle souches en toiture</t>
  </si>
  <si>
    <t>DESCRIPTION DES TRAVAUX DE GROS OEUVRE</t>
  </si>
  <si>
    <t>DEMOLITION PARTIELLE DE MACONNERIE - MODIFICATION OU CREATION D'OUVERTURES EN MURS</t>
  </si>
  <si>
    <t>Dans mur façade d'accès au sous-sol
- Ouverture à créer de 1000 x 2100 mm de ht : porte dimensions finis 930 x 2040 cm ht avec L+PD+S en béton armée</t>
  </si>
  <si>
    <t>OUVRAGES DIVERS</t>
  </si>
  <si>
    <t>SOUCHES DE SORTIE EN TOITURE</t>
  </si>
  <si>
    <t>Hauteur 110 cm - Section intérieure : 30 x 30 cm</t>
  </si>
  <si>
    <t>RELEVES BA ARRÊT D'ENROBE</t>
  </si>
  <si>
    <t>Relevés BA 10 x20 cm de ht</t>
  </si>
  <si>
    <t>SOCLES POUR ÉQUIPEMENTS TECHNIQUES</t>
  </si>
  <si>
    <t>Socle 1200 x 1200 mm pour CTA</t>
  </si>
  <si>
    <t>VENTILATION DE LOCAUX</t>
  </si>
  <si>
    <t>COURETTE DE VENTILATION VS</t>
  </si>
  <si>
    <t>Courette de ventilation des caves</t>
  </si>
  <si>
    <t>RÉSERVATIONS ET REBOUCHAGE DE RÉSERVATIONS</t>
  </si>
  <si>
    <t>Carottage Ø160 mm</t>
  </si>
  <si>
    <t>Réservations et rebouchage</t>
  </si>
  <si>
    <t>5.1</t>
  </si>
  <si>
    <t>5.3</t>
  </si>
  <si>
    <t>5.2</t>
  </si>
  <si>
    <t>5.2.1</t>
  </si>
  <si>
    <t>5.2.2</t>
  </si>
  <si>
    <t>5.2.3</t>
  </si>
  <si>
    <t>5.3.1</t>
  </si>
  <si>
    <t>5.4</t>
  </si>
  <si>
    <t>Tranchée et fourreaux suivant demande lots techniques pour alimentation du portillon</t>
  </si>
  <si>
    <t>5.2.4</t>
  </si>
  <si>
    <t>MASSIFS BA SUPPORT DE LUMINAIRE</t>
  </si>
  <si>
    <t>2.6</t>
  </si>
  <si>
    <t>Carottage Ø100 mm</t>
  </si>
  <si>
    <t>Plots BA 25 x 25 x 50 cm de ht pour luminaires de la rampe PMR</t>
  </si>
  <si>
    <t>Tranchée et fourreaux 1 TPC Ø110 pour éclairage du cheminement PMR</t>
  </si>
  <si>
    <t>Pour les réservations des VB des caves selon demande des lots Fluides</t>
  </si>
  <si>
    <t>3.2</t>
  </si>
  <si>
    <t>COMPOSTE</t>
  </si>
  <si>
    <t>Bacs à composte 3 unités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</si>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</sst>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\-#,##0.00;"/>
    <numFmt numFmtId="165" formatCode="#\ ##0;\-#,##0;"/>
    <numFmt numFmtId="166" formatCode="#,##0.0;\-#,##0.0;"/>
    <numFmt numFmtId="167" formatCode="#,##0.00\ &quot;€&quot;"/>
    <numFmt numFmtId="168" formatCode="\ ;\-###,000.00000000000000;"/>
  </numFmts>
  <fonts count="13" x14ac:knownFonts="1">
    <font>
      <sz val="11"/>
      <color theme="1"/>
      <name val="Calibri"/>
      <family val="2"/>
      <scheme val="minor"/>
    </font>
    <font>
      <b/>
      <sz val="10"/>
      <color rgb="FF000000"/>
      <name val="Tahoma"/>
      <family val="1"/>
    </font>
    <font>
      <b/>
      <sz val="14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Tahoma"/>
      <family val="1"/>
    </font>
    <font>
      <sz val="10"/>
      <color rgb="FFFF0000"/>
      <name val="Arial"/>
      <family val="1"/>
    </font>
    <font>
      <sz val="8"/>
      <color rgb="FF000000"/>
      <name val="Tahoma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Tahoma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" fillId="0" borderId="17" applyFill="0">
      <alignment horizontal="left" vertical="top" wrapText="1"/>
    </xf>
    <xf numFmtId="0" fontId="2" fillId="0" borderId="17" applyFill="0">
      <alignment horizontal="left" vertical="top" wrapText="1"/>
    </xf>
    <xf numFmtId="0" fontId="12" fillId="0" borderId="17" applyFill="0"/>
    <xf numFmtId="0" fontId="1" fillId="0" borderId="17" applyFill="0">
      <alignment horizontal="left" vertical="top" wrapText="1"/>
    </xf>
    <xf numFmtId="0" fontId="1" fillId="0" borderId="17" applyFill="0">
      <alignment horizontal="left" vertical="top" wrapText="1"/>
    </xf>
    <xf numFmtId="0" fontId="1" fillId="0" borderId="17" applyFill="0">
      <alignment horizontal="left" vertical="top" wrapText="1"/>
    </xf>
    <xf numFmtId="0" fontId="4" fillId="0" borderId="17" applyFill="0">
      <alignment horizontal="left" vertical="top" wrapText="1"/>
    </xf>
    <xf numFmtId="0" fontId="3" fillId="0" borderId="17" applyFill="0">
      <alignment horizontal="left" vertical="top" wrapText="1"/>
    </xf>
    <xf numFmtId="0" fontId="1" fillId="0" borderId="17" applyFill="0">
      <alignment horizontal="left" vertical="top" wrapText="1"/>
    </xf>
  </cellStyleXfs>
  <cellXfs count="72">
    <xf numFmtId="0" fontId="0" fillId="0" borderId="0" xfId="0"/>
    <xf numFmtId="0" fontId="0" fillId="0" borderId="23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0" fillId="0" borderId="15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9" fillId="0" borderId="22" xfId="0" applyFont="1" applyBorder="1" applyAlignment="1">
      <alignment horizontal="center" vertical="top" wrapText="1"/>
    </xf>
    <xf numFmtId="0" fontId="0" fillId="0" borderId="1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8" xfId="0" applyNumberFormat="1" applyBorder="1" applyAlignment="1" applyProtection="1">
      <alignment horizontal="center" vertical="top" wrapText="1"/>
      <protection locked="0"/>
    </xf>
    <xf numFmtId="0" fontId="10" fillId="0" borderId="6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164" fontId="0" fillId="0" borderId="14" xfId="0" applyNumberFormat="1" applyBorder="1" applyAlignment="1">
      <alignment horizontal="center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center" vertical="top" wrapText="1"/>
    </xf>
    <xf numFmtId="165" fontId="11" fillId="2" borderId="0" xfId="0" applyNumberFormat="1" applyFont="1" applyFill="1" applyAlignment="1">
      <alignment horizontal="left" vertical="top" wrapText="1"/>
    </xf>
    <xf numFmtId="0" fontId="1" fillId="2" borderId="19" xfId="45" applyFill="1" applyBorder="1">
      <alignment horizontal="left" vertical="top" wrapText="1"/>
    </xf>
    <xf numFmtId="0" fontId="12" fillId="0" borderId="7" xfId="47" applyBorder="1" applyAlignment="1">
      <alignment horizontal="left" vertical="top" wrapText="1"/>
    </xf>
    <xf numFmtId="0" fontId="1" fillId="0" borderId="19" xfId="45" applyBorder="1">
      <alignment horizontal="left" vertical="top" wrapText="1"/>
    </xf>
    <xf numFmtId="0" fontId="4" fillId="0" borderId="17" xfId="51">
      <alignment horizontal="left" vertical="top" wrapText="1"/>
    </xf>
    <xf numFmtId="0" fontId="4" fillId="0" borderId="20" xfId="51" applyBorder="1">
      <alignment horizontal="left" vertical="top" wrapText="1"/>
    </xf>
    <xf numFmtId="0" fontId="12" fillId="0" borderId="7" xfId="47" applyBorder="1" applyAlignment="1" applyProtection="1">
      <alignment horizontal="center" vertical="top"/>
      <protection locked="0"/>
    </xf>
    <xf numFmtId="165" fontId="12" fillId="0" borderId="7" xfId="47" applyNumberFormat="1" applyBorder="1" applyAlignment="1" applyProtection="1">
      <alignment horizontal="center" vertical="top" wrapText="1"/>
      <protection locked="0"/>
    </xf>
    <xf numFmtId="164" fontId="12" fillId="0" borderId="7" xfId="47" applyNumberFormat="1" applyBorder="1" applyAlignment="1" applyProtection="1">
      <alignment horizontal="center" vertical="top" wrapText="1"/>
      <protection locked="0"/>
    </xf>
    <xf numFmtId="166" fontId="12" fillId="0" borderId="7" xfId="47" applyNumberFormat="1" applyBorder="1" applyAlignment="1" applyProtection="1">
      <alignment horizontal="center" vertical="top" wrapText="1"/>
      <protection locked="0"/>
    </xf>
    <xf numFmtId="0" fontId="10" fillId="0" borderId="6" xfId="47" applyFont="1" applyBorder="1" applyAlignment="1">
      <alignment horizontal="left" vertical="top" wrapText="1"/>
    </xf>
    <xf numFmtId="0" fontId="12" fillId="0" borderId="16" xfId="47" applyBorder="1" applyAlignment="1">
      <alignment horizontal="left" vertical="top" wrapText="1"/>
    </xf>
    <xf numFmtId="0" fontId="12" fillId="0" borderId="4" xfId="47" applyBorder="1" applyAlignment="1">
      <alignment horizontal="left" vertical="top" wrapText="1"/>
    </xf>
    <xf numFmtId="0" fontId="1" fillId="0" borderId="23" xfId="52" applyFont="1" applyBorder="1">
      <alignment horizontal="left" vertical="top" wrapText="1"/>
    </xf>
    <xf numFmtId="0" fontId="10" fillId="0" borderId="11" xfId="47" applyFont="1" applyBorder="1" applyAlignment="1">
      <alignment horizontal="left" vertical="top" wrapText="1"/>
    </xf>
    <xf numFmtId="0" fontId="12" fillId="0" borderId="8" xfId="47" applyBorder="1" applyAlignment="1">
      <alignment horizontal="left" vertical="top" wrapText="1"/>
    </xf>
    <xf numFmtId="0" fontId="12" fillId="0" borderId="9" xfId="47" applyBorder="1" applyAlignment="1">
      <alignment horizontal="left" vertical="top" wrapText="1"/>
    </xf>
    <xf numFmtId="167" fontId="9" fillId="0" borderId="0" xfId="0" applyNumberFormat="1" applyFont="1" applyAlignment="1">
      <alignment horizontal="center" vertical="top" wrapText="1"/>
    </xf>
    <xf numFmtId="0" fontId="10" fillId="0" borderId="19" xfId="47" applyFont="1" applyBorder="1" applyAlignment="1">
      <alignment horizontal="left" vertical="top" wrapText="1"/>
    </xf>
    <xf numFmtId="0" fontId="12" fillId="0" borderId="17" xfId="47"/>
    <xf numFmtId="0" fontId="12" fillId="0" borderId="20" xfId="47" applyBorder="1" applyAlignment="1">
      <alignment horizontal="left" vertical="top" wrapText="1"/>
    </xf>
    <xf numFmtId="2" fontId="12" fillId="0" borderId="7" xfId="47" applyNumberFormat="1" applyBorder="1" applyAlignment="1" applyProtection="1">
      <alignment horizontal="center" vertical="top" wrapText="1"/>
      <protection locked="0"/>
    </xf>
    <xf numFmtId="0" fontId="10" fillId="0" borderId="19" xfId="0" applyFont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7" xfId="0" applyBorder="1" applyAlignment="1" applyProtection="1">
      <alignment horizontal="center" vertical="top"/>
      <protection locked="0"/>
    </xf>
    <xf numFmtId="2" fontId="0" fillId="0" borderId="7" xfId="0" applyNumberFormat="1" applyBorder="1" applyAlignment="1" applyProtection="1">
      <alignment horizontal="center" vertical="top" wrapText="1"/>
      <protection locked="0"/>
    </xf>
    <xf numFmtId="168" fontId="0" fillId="0" borderId="7" xfId="0" applyNumberFormat="1" applyBorder="1" applyAlignment="1">
      <alignment horizontal="left" vertical="top" wrapText="1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6" fontId="0" fillId="0" borderId="7" xfId="0" applyNumberFormat="1" applyBorder="1" applyAlignment="1" applyProtection="1">
      <alignment horizontal="center" vertical="top" wrapText="1"/>
      <protection locked="0"/>
    </xf>
    <xf numFmtId="166" fontId="0" fillId="0" borderId="7" xfId="0" applyNumberFormat="1" applyFill="1" applyBorder="1" applyAlignment="1" applyProtection="1">
      <alignment horizontal="center" vertical="top" wrapText="1"/>
      <protection locked="0"/>
    </xf>
    <xf numFmtId="0" fontId="1" fillId="0" borderId="17" xfId="50">
      <alignment horizontal="left" vertical="top" wrapText="1"/>
    </xf>
    <xf numFmtId="0" fontId="1" fillId="0" borderId="20" xfId="50" applyBorder="1">
      <alignment horizontal="left" vertical="top" wrapText="1"/>
    </xf>
    <xf numFmtId="0" fontId="4" fillId="0" borderId="17" xfId="51">
      <alignment horizontal="left" vertical="top" wrapText="1"/>
    </xf>
    <xf numFmtId="0" fontId="4" fillId="0" borderId="20" xfId="51" applyBorder="1">
      <alignment horizontal="left" vertical="top" wrapText="1"/>
    </xf>
    <xf numFmtId="0" fontId="1" fillId="0" borderId="17" xfId="49">
      <alignment horizontal="left" vertical="top" wrapText="1"/>
    </xf>
    <xf numFmtId="0" fontId="1" fillId="0" borderId="20" xfId="49" applyBorder="1">
      <alignment horizontal="left" vertical="top" wrapText="1"/>
    </xf>
    <xf numFmtId="0" fontId="1" fillId="0" borderId="17" xfId="53">
      <alignment horizontal="left" vertical="top" wrapText="1"/>
    </xf>
    <xf numFmtId="0" fontId="1" fillId="0" borderId="20" xfId="53" applyBorder="1">
      <alignment horizontal="left" vertical="top" wrapText="1"/>
    </xf>
    <xf numFmtId="0" fontId="3" fillId="0" borderId="15" xfId="52" applyBorder="1">
      <alignment horizontal="left" vertical="top" wrapText="1"/>
    </xf>
    <xf numFmtId="0" fontId="3" fillId="0" borderId="13" xfId="52" applyBorder="1">
      <alignment horizontal="left" vertical="top" wrapText="1"/>
    </xf>
    <xf numFmtId="0" fontId="2" fillId="0" borderId="17" xfId="46">
      <alignment horizontal="left" vertical="top" wrapText="1"/>
    </xf>
    <xf numFmtId="0" fontId="2" fillId="0" borderId="20" xfId="46" applyBorder="1">
      <alignment horizontal="left" vertical="top" wrapText="1"/>
    </xf>
    <xf numFmtId="0" fontId="1" fillId="0" borderId="17" xfId="48">
      <alignment horizontal="left" vertical="top" wrapText="1"/>
    </xf>
    <xf numFmtId="0" fontId="1" fillId="0" borderId="20" xfId="48" applyBorder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0" borderId="0" xfId="0"/>
  </cellXfs>
  <cellStyles count="54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ArtTitre 2" xfId="51" xr:uid="{9260C3AB-2542-417B-87A5-7BAE7536B6A7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0 2" xfId="48" xr:uid="{F8B62800-0301-46FC-A117-60AE61F8A05F}"/>
    <cellStyle name="ChapTitre1" xfId="10" xr:uid="{00000000-0005-0000-0000-00000A000000}"/>
    <cellStyle name="ChapTitre1 2" xfId="49" xr:uid="{EBFAD566-BE6F-4C60-B0CC-D4AC5DF2D8FD}"/>
    <cellStyle name="ChapTitre2" xfId="14" xr:uid="{00000000-0005-0000-0000-00000E000000}"/>
    <cellStyle name="ChapTitre2 2" xfId="50" xr:uid="{D7A6B196-7F1A-4AF4-83FE-631E8B787C02}"/>
    <cellStyle name="ChapTitre3" xfId="18" xr:uid="{00000000-0005-0000-0000-000012000000}"/>
    <cellStyle name="ChapTitre3 2" xfId="53" xr:uid="{FFB68CAB-D979-41DC-A5B2-802891FAF1C5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0 2" xfId="52" xr:uid="{08AEECD3-7BFC-4CFB-9B96-EF96137DB17F}"/>
    <cellStyle name="LocStrRecap1" xfId="5" xr:uid="{00000000-0005-0000-0000-000005000000}"/>
    <cellStyle name="LocStrTexte0" xfId="2" xr:uid="{00000000-0005-0000-0000-000002000000}"/>
    <cellStyle name="LocStrTexte0 2" xfId="46" xr:uid="{A6E2EAA2-4023-4101-A28D-5311A513DD3C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7" xr:uid="{7D17AED9-BF19-48C0-A926-CA46B860A391}"/>
    <cellStyle name="Numerotation" xfId="1" xr:uid="{00000000-0005-0000-0000-000001000000}"/>
    <cellStyle name="Numerotation 2" xfId="45" xr:uid="{7F594395-0E39-4641-9625-7B413C8B63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1512000</xdr:colOff>
      <xdr:row>1</xdr:row>
      <xdr:rowOff>117300</xdr:rowOff>
    </xdr:from>
    <xdr:to>
      <xdr:col>0</xdr:col>
      <xdr:colOff>6588000</xdr:colOff>
      <xdr:row>10</xdr:row>
      <xdr:rowOff>103800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39000" y="307800"/>
          <a:ext cx="5070600" cy="170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97200" bIns="0" rtlCol="0" anchor="ctr"/>
        <a:lstStyle/>
        <a:p>
          <a:pPr algn="l"/>
          <a:r>
            <a:rPr lang="fr-FR" sz="2400" b="1" i="0">
              <a:solidFill>
                <a:srgbClr val="000000"/>
              </a:solidFill>
              <a:latin typeface="Tahoma"/>
            </a:rPr>
            <a:t>ENSA &amp; Département de Haute-Savoie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Tahoma"/>
            </a:rPr>
            <a:t> 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ahoma"/>
            </a:rPr>
            <a:t>35 rue du Bouchet 74400 Chamonix Mont Blanc &amp; 1 rue du 30 eme Régiment d'infanterie 74000 Annecy  </a:t>
          </a:r>
        </a:p>
        <a:p>
          <a:pPr algn="l"/>
          <a:endParaRPr sz="1000">
            <a:solidFill>
              <a:srgbClr val="000000"/>
            </a:solidFill>
            <a:latin typeface="Tahoma"/>
          </a:endParaRPr>
        </a:p>
        <a:p>
          <a:pPr algn="l"/>
          <a:endParaRPr sz="1600" b="1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2520000</xdr:colOff>
      <xdr:row>10</xdr:row>
      <xdr:rowOff>103800</xdr:rowOff>
    </xdr:from>
    <xdr:to>
      <xdr:col>0</xdr:col>
      <xdr:colOff>6444000</xdr:colOff>
      <xdr:row>19</xdr:row>
      <xdr:rowOff>9300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543400" y="2008800"/>
          <a:ext cx="3904200" cy="1620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1800000</xdr:colOff>
      <xdr:row>10</xdr:row>
      <xdr:rowOff>87600</xdr:rowOff>
    </xdr:from>
    <xdr:to>
      <xdr:col>0</xdr:col>
      <xdr:colOff>4860000</xdr:colOff>
      <xdr:row>19</xdr:row>
      <xdr:rowOff>9300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14400" y="1992600"/>
          <a:ext cx="3045600" cy="1636200"/>
        </a:xfrm>
        <a:prstGeom prst="rect">
          <a:avLst/>
        </a:prstGeom>
        <a:noFill/>
        <a:ln w="6350">
          <a:solidFill>
            <a:srgbClr val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Travaux de rénovation énergétique d'un ensemble immobilier de 24 logements </a:t>
          </a: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endParaRPr sz="500">
            <a:solidFill>
              <a:srgbClr val="000000"/>
            </a:solidFill>
            <a:latin typeface="Tahoma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Tahoma"/>
            </a:rPr>
            <a:t>98 route du Bouchet 74400 CHAMONIX-MONT-BLANC</a:t>
          </a:r>
        </a:p>
      </xdr:txBody>
    </xdr:sp>
    <xdr:clientData/>
  </xdr:twoCellAnchor>
  <xdr:twoCellAnchor editAs="absolute">
    <xdr:from>
      <xdr:col>0</xdr:col>
      <xdr:colOff>756000</xdr:colOff>
      <xdr:row>23</xdr:row>
      <xdr:rowOff>170700</xdr:rowOff>
    </xdr:from>
    <xdr:to>
      <xdr:col>0</xdr:col>
      <xdr:colOff>5976000</xdr:colOff>
      <xdr:row>25</xdr:row>
      <xdr:rowOff>65100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77600" y="45522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Opus Ingénierie // Economiste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50 av de la république 74000 Annecy-  -  - </a:t>
          </a:r>
        </a:p>
      </xdr:txBody>
    </xdr:sp>
    <xdr:clientData/>
  </xdr:twoCellAnchor>
  <xdr:twoCellAnchor editAs="absolute">
    <xdr:from>
      <xdr:col>0</xdr:col>
      <xdr:colOff>756000</xdr:colOff>
      <xdr:row>25</xdr:row>
      <xdr:rowOff>97500</xdr:rowOff>
    </xdr:from>
    <xdr:to>
      <xdr:col>0</xdr:col>
      <xdr:colOff>5976000</xdr:colOff>
      <xdr:row>26</xdr:row>
      <xdr:rowOff>182400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77600" y="48600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INOGIE // BET fluides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93 rue Général Mangin 38100 GRENOBLE-  -  - </a:t>
          </a:r>
        </a:p>
      </xdr:txBody>
    </xdr:sp>
    <xdr:clientData/>
  </xdr:twoCellAnchor>
  <xdr:twoCellAnchor editAs="absolute">
    <xdr:from>
      <xdr:col>0</xdr:col>
      <xdr:colOff>2124000</xdr:colOff>
      <xdr:row>41</xdr:row>
      <xdr:rowOff>176100</xdr:rowOff>
    </xdr:from>
    <xdr:to>
      <xdr:col>0</xdr:col>
      <xdr:colOff>6444000</xdr:colOff>
      <xdr:row>42</xdr:row>
      <xdr:rowOff>147600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138400" y="7986600"/>
          <a:ext cx="4309200" cy="162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800" b="1" i="0">
              <a:solidFill>
                <a:srgbClr val="000000"/>
              </a:solidFill>
              <a:latin typeface="Tahoma"/>
            </a:rPr>
            <a:t>INDICE                 DATE                                         MODIFICATION</a:t>
          </a:r>
        </a:p>
      </xdr:txBody>
    </xdr:sp>
    <xdr:clientData/>
  </xdr:twoCellAnchor>
  <xdr:twoCellAnchor editAs="absolute">
    <xdr:from>
      <xdr:col>0</xdr:col>
      <xdr:colOff>2124000</xdr:colOff>
      <xdr:row>43</xdr:row>
      <xdr:rowOff>5700</xdr:rowOff>
    </xdr:from>
    <xdr:to>
      <xdr:col>0</xdr:col>
      <xdr:colOff>6444000</xdr:colOff>
      <xdr:row>44</xdr:row>
      <xdr:rowOff>171600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138400" y="8197200"/>
          <a:ext cx="4309200" cy="356400"/>
        </a:xfrm>
        <a:prstGeom prst="rect">
          <a:avLst/>
        </a:prstGeom>
        <a:noFill/>
        <a:ln w="3175">
          <a:solidFill>
            <a:srgbClr val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Tahoma"/>
            </a:rPr>
            <a:t>Version 1       30 Janvier 2025      Dossier Phase DCE</a:t>
          </a:r>
        </a:p>
      </xdr:txBody>
    </xdr:sp>
    <xdr:clientData/>
  </xdr:twoCellAnchor>
  <xdr:twoCellAnchor editAs="absolute">
    <xdr:from>
      <xdr:col>0</xdr:col>
      <xdr:colOff>2304000</xdr:colOff>
      <xdr:row>46</xdr:row>
      <xdr:rowOff>17400</xdr:rowOff>
    </xdr:from>
    <xdr:to>
      <xdr:col>0</xdr:col>
      <xdr:colOff>6408000</xdr:colOff>
      <xdr:row>47</xdr:row>
      <xdr:rowOff>53700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332800" y="8780400"/>
          <a:ext cx="4098600" cy="2268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97200" tIns="0" rIns="0" bIns="0" rtlCol="0" anchor="t"/>
        <a:lstStyle/>
        <a:p>
          <a:pPr algn="r"/>
          <a:r>
            <a:rPr lang="fr-FR" sz="900" b="0" i="0">
              <a:solidFill>
                <a:srgbClr val="000000"/>
              </a:solidFill>
              <a:latin typeface="Tahoma"/>
            </a:rPr>
            <a:t>Emis par: </a:t>
          </a:r>
          <a:r>
            <a:rPr lang="fr-FR" sz="900" b="1" i="0">
              <a:solidFill>
                <a:srgbClr val="000000"/>
              </a:solidFill>
              <a:latin typeface="Tahoma"/>
            </a:rPr>
            <a:t>Opus Ingénierie </a:t>
          </a:r>
          <a:r>
            <a:rPr lang="fr-FR" sz="900" b="0" i="0">
              <a:solidFill>
                <a:srgbClr val="000000"/>
              </a:solidFill>
              <a:latin typeface="Tahoma"/>
            </a:rPr>
            <a:t>     </a:t>
          </a:r>
        </a:p>
      </xdr:txBody>
    </xdr:sp>
    <xdr:clientData/>
  </xdr:twoCellAnchor>
  <xdr:twoCellAnchor editAs="absolute">
    <xdr:from>
      <xdr:col>0</xdr:col>
      <xdr:colOff>144000</xdr:colOff>
      <xdr:row>35</xdr:row>
      <xdr:rowOff>39300</xdr:rowOff>
    </xdr:from>
    <xdr:to>
      <xdr:col>0</xdr:col>
      <xdr:colOff>6516000</xdr:colOff>
      <xdr:row>40</xdr:row>
      <xdr:rowOff>58800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78200" y="6706800"/>
          <a:ext cx="6350400" cy="9720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97200" tIns="0" rIns="0" bIns="0" rtlCol="0" anchor="ctr"/>
        <a:lstStyle/>
        <a:p>
          <a:pPr algn="ctr"/>
          <a:r>
            <a:rPr lang="fr-FR" sz="2200" b="1" i="0">
              <a:solidFill>
                <a:srgbClr val="000000"/>
              </a:solidFill>
              <a:latin typeface="Tahoma"/>
            </a:rPr>
            <a:t>DOSSIER DE CONSULTATION : </a:t>
          </a:r>
        </a:p>
        <a:p>
          <a:pPr algn="ctr"/>
          <a:r>
            <a:rPr lang="fr-FR" sz="2200" b="1" i="0">
              <a:solidFill>
                <a:srgbClr val="000000"/>
              </a:solidFill>
              <a:latin typeface="Tahoma"/>
            </a:rPr>
            <a:t>DPGF Lot N°01 AMENAGEMENTS EXTERIEURS - ESPACES VERTS</a:t>
          </a:r>
        </a:p>
      </xdr:txBody>
    </xdr:sp>
    <xdr:clientData/>
  </xdr:twoCellAnchor>
  <xdr:twoCellAnchor editAs="absolute">
    <xdr:from>
      <xdr:col>0</xdr:col>
      <xdr:colOff>324000</xdr:colOff>
      <xdr:row>44</xdr:row>
      <xdr:rowOff>9600</xdr:rowOff>
    </xdr:from>
    <xdr:to>
      <xdr:col>0</xdr:col>
      <xdr:colOff>1908000</xdr:colOff>
      <xdr:row>49</xdr:row>
      <xdr:rowOff>126300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6400" y="8391600"/>
          <a:ext cx="1571400" cy="10692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Phase </a:t>
          </a:r>
          <a:r>
            <a:rPr lang="fr-FR" sz="900" b="1" i="0">
              <a:solidFill>
                <a:srgbClr val="000000"/>
              </a:solidFill>
              <a:latin typeface="Tahoma"/>
            </a:rPr>
            <a:t>DCE</a:t>
          </a:r>
          <a:r>
            <a:rPr lang="fr-FR" sz="900" b="0" i="0">
              <a:solidFill>
                <a:srgbClr val="000000"/>
              </a:solidFill>
              <a:latin typeface="Tahoma"/>
            </a:rPr>
            <a:t>      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Activité   </a:t>
          </a:r>
          <a:r>
            <a:rPr lang="fr-FR" sz="900" b="1" i="0">
              <a:solidFill>
                <a:srgbClr val="000000"/>
              </a:solidFill>
              <a:latin typeface="Tahoma"/>
            </a:rPr>
            <a:t>Economiste </a:t>
          </a:r>
          <a:r>
            <a:rPr lang="fr-FR" sz="900" b="0" i="0">
              <a:solidFill>
                <a:srgbClr val="000000"/>
              </a:solidFill>
              <a:latin typeface="Tahoma"/>
            </a:rPr>
            <a:t> 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Type de document</a:t>
          </a:r>
          <a:r>
            <a:rPr lang="fr-FR" sz="900" b="1" i="0">
              <a:solidFill>
                <a:srgbClr val="000000"/>
              </a:solidFill>
              <a:latin typeface="Tahoma"/>
            </a:rPr>
            <a:t>Texte 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Tahoma"/>
            </a:rPr>
            <a:t>Numéro d'affaire:</a:t>
          </a:r>
          <a:r>
            <a:rPr lang="fr-FR" sz="900" b="1" i="0">
              <a:solidFill>
                <a:srgbClr val="000000"/>
              </a:solidFill>
              <a:latin typeface="Tahoma"/>
            </a:rPr>
            <a:t>             </a:t>
          </a:r>
          <a:r>
            <a:rPr lang="fr-FR" sz="1000" b="1" i="0">
              <a:solidFill>
                <a:srgbClr val="000000"/>
              </a:solidFill>
              <a:latin typeface="Tahoma"/>
            </a:rPr>
            <a:t> </a:t>
          </a:r>
        </a:p>
      </xdr:txBody>
    </xdr:sp>
    <xdr:clientData/>
  </xdr:twoCellAnchor>
  <xdr:twoCellAnchor editAs="absolute">
    <xdr:from>
      <xdr:col>0</xdr:col>
      <xdr:colOff>756000</xdr:colOff>
      <xdr:row>22</xdr:row>
      <xdr:rowOff>69600</xdr:rowOff>
    </xdr:from>
    <xdr:to>
      <xdr:col>0</xdr:col>
      <xdr:colOff>5976000</xdr:colOff>
      <xdr:row>23</xdr:row>
      <xdr:rowOff>154500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777600" y="42606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APAVE // Bureau de contrôle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Park Nord Metz Tessy74373 PRINGY CEDEX-  -  - </a:t>
          </a:r>
        </a:p>
      </xdr:txBody>
    </xdr:sp>
    <xdr:clientData/>
  </xdr:twoCellAnchor>
  <xdr:twoCellAnchor editAs="absolute">
    <xdr:from>
      <xdr:col>0</xdr:col>
      <xdr:colOff>288000</xdr:colOff>
      <xdr:row>35</xdr:row>
      <xdr:rowOff>55500</xdr:rowOff>
    </xdr:from>
    <xdr:to>
      <xdr:col>0</xdr:col>
      <xdr:colOff>6372000</xdr:colOff>
      <xdr:row>40</xdr:row>
      <xdr:rowOff>156000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91600" y="6723000"/>
          <a:ext cx="6091200" cy="1053000"/>
        </a:xfrm>
        <a:prstGeom prst="rect">
          <a:avLst/>
        </a:prstGeom>
        <a:noFill/>
        <a:ln w="3175">
          <a:solidFill>
            <a:srgbClr val="000000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756000</xdr:colOff>
      <xdr:row>27</xdr:row>
      <xdr:rowOff>40500</xdr:rowOff>
    </xdr:from>
    <xdr:to>
      <xdr:col>0</xdr:col>
      <xdr:colOff>5976000</xdr:colOff>
      <xdr:row>28</xdr:row>
      <xdr:rowOff>125400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777600" y="5184000"/>
          <a:ext cx="5216400" cy="275400"/>
        </a:xfrm>
        <a:prstGeom prst="rect">
          <a:avLst/>
        </a:prstGeom>
        <a:noFill/>
        <a:ln w="3175">
          <a:solidFill>
            <a:srgbClr val="FFFFFF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0" bIns="0" rtlCol="0" anchor="ctr"/>
        <a:lstStyle/>
        <a:p>
          <a:pPr algn="l"/>
          <a:r>
            <a:rPr lang="fr-FR" sz="900" b="1" i="0">
              <a:solidFill>
                <a:srgbClr val="000000"/>
              </a:solidFill>
              <a:latin typeface="Tahoma"/>
            </a:rPr>
            <a:t>//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Tahoma"/>
            </a:rPr>
            <a:t>  -  -  -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erveur\stockage\11%20-%20AFFAIRES\ENSA\388%20-%20ENSA%20-%20Logements%20de%20fonction\03%20-%20PRO-DCE\OPUS\ESTIMATION\Estimation%20DCE.xlsx" TargetMode="External"/><Relationship Id="rId1" Type="http://schemas.openxmlformats.org/officeDocument/2006/relationships/externalLinkPath" Target="/11%20-%20AFFAIRES/ENSA/388%20-%20ENSA%20-%20Logements%20de%20fonction/03%20-%20PRO-DCE/OPUS/ESTIMATION/Estimation%20D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Lot N°01 AMENAGEMENTS EXTER"/>
      <sheetName val="Lot N°01 PSE 01   Sécurisat"/>
      <sheetName val="Lot N°02 DEMOLITION - GROS OEU"/>
      <sheetName val="Lot N°03 ETANCHEITE ET PROTECT"/>
      <sheetName val="Lot N°04 ECHAFAUDAGE"/>
      <sheetName val="Lot N°05 MURS OSSATURE BOIS, B"/>
      <sheetName val="Lot N°06 MENUISERIES EXTERIEUR"/>
      <sheetName val="Lot N°07 METALLERIE - SERRURER"/>
      <sheetName val="Lot N°08 CLOISONS - MENUISE"/>
    </sheetNames>
    <sheetDataSet>
      <sheetData sheetId="0"/>
      <sheetData sheetId="1">
        <row r="26">
          <cell r="B26" t="str">
            <v>DESCRIPTION DES TRAVAUX DE DEMOLITION</v>
          </cell>
        </row>
        <row r="47">
          <cell r="B47" t="str">
            <v>Relevés BA 10 x20 cm de ht</v>
          </cell>
        </row>
      </sheetData>
      <sheetData sheetId="2"/>
      <sheetData sheetId="3">
        <row r="54">
          <cell r="B54" t="str">
            <v>DEPARTEMENT HAUTE SAVOIE</v>
          </cell>
        </row>
        <row r="88">
          <cell r="B88" t="str">
            <v>Total DEPARTEMENT HAUTE SAVOIE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0B4B6-4AC8-47FB-AF1B-78062D7688C7}">
  <sheetPr>
    <pageSetUpPr fitToPage="1"/>
  </sheetPr>
  <dimension ref="A1"/>
  <sheetViews>
    <sheetView showGridLines="0" tabSelected="1" topLeftCell="A16" workbookViewId="0">
      <selection activeCell="A13" sqref="A13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308EE-93F9-49F6-AD9F-4DFC02BADA30}">
  <sheetPr>
    <pageSetUpPr fitToPage="1"/>
  </sheetPr>
  <dimension ref="A1:ZZ132"/>
  <sheetViews>
    <sheetView showGridLines="0" workbookViewId="0">
      <pane xSplit="4" ySplit="1" topLeftCell="E101" activePane="bottomRight" state="frozen"/>
      <selection pane="topRight" activeCell="E1" sqref="E1"/>
      <selection pane="bottomLeft" activeCell="A2" sqref="A2"/>
      <selection pane="bottomRight" activeCell="J96" sqref="J96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6.2851562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" x14ac:dyDescent="0.25">
      <c r="A1" s="1"/>
      <c r="B1" s="2"/>
      <c r="C1" s="3"/>
      <c r="D1" s="4"/>
      <c r="E1" s="5" t="s">
        <v>0</v>
      </c>
      <c r="F1" s="5" t="s">
        <v>1</v>
      </c>
      <c r="G1" s="5" t="s">
        <v>2</v>
      </c>
      <c r="H1" s="5" t="s">
        <v>3</v>
      </c>
    </row>
    <row r="2" spans="1:702" x14ac:dyDescent="0.25">
      <c r="A2" s="6"/>
      <c r="B2" s="7"/>
      <c r="C2" s="8"/>
      <c r="D2" s="9"/>
      <c r="E2" s="10"/>
      <c r="F2" s="10"/>
      <c r="G2" s="10"/>
      <c r="H2" s="11"/>
    </row>
    <row r="3" spans="1:702" ht="17.25" customHeight="1" x14ac:dyDescent="0.25">
      <c r="A3" s="27"/>
      <c r="B3" s="66" t="s">
        <v>4</v>
      </c>
      <c r="C3" s="66"/>
      <c r="D3" s="67"/>
      <c r="E3" s="28"/>
      <c r="F3" s="28"/>
      <c r="G3" s="12"/>
      <c r="H3" s="13"/>
    </row>
    <row r="4" spans="1:702" ht="32.25" customHeight="1" x14ac:dyDescent="0.25">
      <c r="A4" s="27"/>
      <c r="B4" s="68" t="s">
        <v>106</v>
      </c>
      <c r="C4" s="68"/>
      <c r="D4" s="69"/>
      <c r="E4" s="28"/>
      <c r="F4" s="28"/>
      <c r="G4" s="12"/>
      <c r="H4" s="13"/>
      <c r="ZY4" t="s">
        <v>6</v>
      </c>
      <c r="ZZ4" s="14"/>
    </row>
    <row r="5" spans="1:702" ht="25.5" customHeight="1" x14ac:dyDescent="0.25">
      <c r="A5" s="27">
        <v>2</v>
      </c>
      <c r="B5" s="60" t="s">
        <v>7</v>
      </c>
      <c r="C5" s="60"/>
      <c r="D5" s="61"/>
      <c r="E5" s="28"/>
      <c r="F5" s="28"/>
      <c r="G5" s="12"/>
      <c r="H5" s="13"/>
      <c r="ZY5" t="s">
        <v>8</v>
      </c>
      <c r="ZZ5" s="14"/>
    </row>
    <row r="6" spans="1:702" ht="15" customHeight="1" x14ac:dyDescent="0.25">
      <c r="A6" s="27" t="s">
        <v>52</v>
      </c>
      <c r="B6" s="56" t="s">
        <v>9</v>
      </c>
      <c r="C6" s="56"/>
      <c r="D6" s="57"/>
      <c r="E6" s="28"/>
      <c r="F6" s="28"/>
      <c r="G6" s="12"/>
      <c r="H6" s="13"/>
      <c r="ZY6" t="s">
        <v>10</v>
      </c>
      <c r="ZZ6" s="14"/>
    </row>
    <row r="7" spans="1:702" ht="15" customHeight="1" x14ac:dyDescent="0.25">
      <c r="A7" s="29"/>
      <c r="B7" s="58" t="s">
        <v>11</v>
      </c>
      <c r="C7" s="58"/>
      <c r="D7" s="59"/>
      <c r="E7" s="32" t="s">
        <v>12</v>
      </c>
      <c r="F7" s="33">
        <f>11/2</f>
        <v>5.5</v>
      </c>
      <c r="G7" s="15"/>
      <c r="H7" s="16">
        <f>ROUND(F7*G7,2)</f>
        <v>0</v>
      </c>
      <c r="ZY7" t="s">
        <v>13</v>
      </c>
      <c r="ZZ7" s="14" t="s">
        <v>14</v>
      </c>
    </row>
    <row r="8" spans="1:702" ht="15" customHeight="1" x14ac:dyDescent="0.25">
      <c r="A8" s="29"/>
      <c r="B8" s="58" t="s">
        <v>15</v>
      </c>
      <c r="C8" s="58"/>
      <c r="D8" s="59"/>
      <c r="E8" s="32" t="s">
        <v>12</v>
      </c>
      <c r="F8" s="34">
        <f>26.26/2</f>
        <v>13.13</v>
      </c>
      <c r="G8" s="15"/>
      <c r="H8" s="16">
        <f>ROUND(F8*G8,2)</f>
        <v>0</v>
      </c>
      <c r="ZY8" t="s">
        <v>16</v>
      </c>
      <c r="ZZ8" s="14" t="s">
        <v>17</v>
      </c>
    </row>
    <row r="9" spans="1:702" ht="15" customHeight="1" x14ac:dyDescent="0.25">
      <c r="A9" s="29"/>
      <c r="B9" s="58" t="s">
        <v>18</v>
      </c>
      <c r="C9" s="58"/>
      <c r="D9" s="59"/>
      <c r="E9" s="32" t="s">
        <v>19</v>
      </c>
      <c r="F9" s="33">
        <f>36/2</f>
        <v>18</v>
      </c>
      <c r="G9" s="15"/>
      <c r="H9" s="16">
        <f>ROUND(F9*G9,2)</f>
        <v>0</v>
      </c>
      <c r="ZY9" t="s">
        <v>20</v>
      </c>
      <c r="ZZ9" s="14" t="s">
        <v>21</v>
      </c>
    </row>
    <row r="10" spans="1:702" ht="15" customHeight="1" x14ac:dyDescent="0.25">
      <c r="A10" s="29"/>
      <c r="B10" s="58" t="s">
        <v>22</v>
      </c>
      <c r="C10" s="58"/>
      <c r="D10" s="59"/>
      <c r="E10" s="32" t="s">
        <v>19</v>
      </c>
      <c r="F10" s="33">
        <f>36/2</f>
        <v>18</v>
      </c>
      <c r="G10" s="15"/>
      <c r="H10" s="16">
        <f>ROUND(F10*G10,2)</f>
        <v>0</v>
      </c>
      <c r="ZY10" t="s">
        <v>23</v>
      </c>
      <c r="ZZ10" s="14" t="s">
        <v>24</v>
      </c>
    </row>
    <row r="11" spans="1:702" ht="15" customHeight="1" x14ac:dyDescent="0.25">
      <c r="A11" s="29"/>
      <c r="B11" s="58" t="s">
        <v>25</v>
      </c>
      <c r="C11" s="58"/>
      <c r="D11" s="59"/>
      <c r="E11" s="32" t="s">
        <v>26</v>
      </c>
      <c r="F11" s="33">
        <f>71/2</f>
        <v>35.5</v>
      </c>
      <c r="G11" s="15"/>
      <c r="H11" s="16">
        <f>ROUND(F11*G11,2)</f>
        <v>0</v>
      </c>
      <c r="ZY11" t="s">
        <v>27</v>
      </c>
      <c r="ZZ11" s="14" t="s">
        <v>28</v>
      </c>
    </row>
    <row r="12" spans="1:702" ht="15" customHeight="1" x14ac:dyDescent="0.25">
      <c r="A12" s="27" t="s">
        <v>102</v>
      </c>
      <c r="B12" s="56" t="s">
        <v>29</v>
      </c>
      <c r="C12" s="56"/>
      <c r="D12" s="57"/>
      <c r="E12" s="28"/>
      <c r="F12" s="28"/>
      <c r="G12" s="12"/>
      <c r="H12" s="13"/>
      <c r="ZY12" t="s">
        <v>30</v>
      </c>
      <c r="ZZ12" s="14"/>
    </row>
    <row r="13" spans="1:702" ht="15" customHeight="1" x14ac:dyDescent="0.25">
      <c r="A13" s="29"/>
      <c r="B13" s="58" t="s">
        <v>31</v>
      </c>
      <c r="C13" s="58"/>
      <c r="D13" s="59"/>
      <c r="E13" s="32" t="s">
        <v>26</v>
      </c>
      <c r="F13" s="33">
        <f>39/2</f>
        <v>19.5</v>
      </c>
      <c r="G13" s="15"/>
      <c r="H13" s="16">
        <f>ROUND(F13*G13,2)</f>
        <v>0</v>
      </c>
      <c r="ZY13" t="s">
        <v>32</v>
      </c>
      <c r="ZZ13" s="14" t="s">
        <v>33</v>
      </c>
    </row>
    <row r="14" spans="1:702" ht="15" customHeight="1" x14ac:dyDescent="0.25">
      <c r="A14" s="27" t="s">
        <v>103</v>
      </c>
      <c r="B14" s="56" t="s">
        <v>34</v>
      </c>
      <c r="C14" s="56"/>
      <c r="D14" s="57"/>
      <c r="E14" s="28"/>
      <c r="F14" s="28"/>
      <c r="G14" s="12"/>
      <c r="H14" s="13"/>
      <c r="ZY14" t="s">
        <v>35</v>
      </c>
      <c r="ZZ14" s="14"/>
    </row>
    <row r="15" spans="1:702" ht="15" customHeight="1" x14ac:dyDescent="0.25">
      <c r="A15" s="29"/>
      <c r="B15" s="58" t="s">
        <v>36</v>
      </c>
      <c r="C15" s="58"/>
      <c r="D15" s="59"/>
      <c r="E15" s="32" t="s">
        <v>19</v>
      </c>
      <c r="F15" s="35">
        <f>517.9/2</f>
        <v>258.95</v>
      </c>
      <c r="G15" s="15"/>
      <c r="H15" s="16">
        <f>ROUND(F15*G15,2)</f>
        <v>0</v>
      </c>
      <c r="ZY15" t="s">
        <v>37</v>
      </c>
      <c r="ZZ15" s="14" t="s">
        <v>38</v>
      </c>
    </row>
    <row r="16" spans="1:702" ht="15" customHeight="1" x14ac:dyDescent="0.25">
      <c r="A16" s="27" t="s">
        <v>104</v>
      </c>
      <c r="B16" s="56" t="s">
        <v>39</v>
      </c>
      <c r="C16" s="56"/>
      <c r="D16" s="57"/>
      <c r="E16" s="28"/>
      <c r="F16" s="28"/>
      <c r="G16" s="12"/>
      <c r="H16" s="13"/>
      <c r="ZY16" t="s">
        <v>40</v>
      </c>
      <c r="ZZ16" s="14"/>
    </row>
    <row r="17" spans="1:702" ht="15" customHeight="1" x14ac:dyDescent="0.25">
      <c r="A17" s="29"/>
      <c r="B17" s="58" t="s">
        <v>41</v>
      </c>
      <c r="C17" s="58"/>
      <c r="D17" s="59"/>
      <c r="E17" s="32" t="s">
        <v>42</v>
      </c>
      <c r="F17" s="35">
        <f>3/2</f>
        <v>1.5</v>
      </c>
      <c r="G17" s="15"/>
      <c r="H17" s="16">
        <f>ROUND(F17*G17,2)</f>
        <v>0</v>
      </c>
      <c r="ZY17" t="s">
        <v>43</v>
      </c>
      <c r="ZZ17" s="14" t="s">
        <v>44</v>
      </c>
    </row>
    <row r="18" spans="1:702" ht="15" customHeight="1" x14ac:dyDescent="0.25">
      <c r="A18" s="27" t="s">
        <v>105</v>
      </c>
      <c r="B18" s="56" t="s">
        <v>45</v>
      </c>
      <c r="C18" s="56"/>
      <c r="D18" s="57"/>
      <c r="E18" s="28"/>
      <c r="F18" s="28"/>
      <c r="G18" s="12"/>
      <c r="H18" s="13"/>
      <c r="ZY18" t="s">
        <v>46</v>
      </c>
      <c r="ZZ18" s="14"/>
    </row>
    <row r="19" spans="1:702" ht="15" customHeight="1" x14ac:dyDescent="0.25">
      <c r="A19" s="29"/>
      <c r="B19" s="58" t="s">
        <v>47</v>
      </c>
      <c r="C19" s="58"/>
      <c r="D19" s="59"/>
      <c r="E19" s="32" t="s">
        <v>42</v>
      </c>
      <c r="F19" s="35">
        <f>9/2</f>
        <v>4.5</v>
      </c>
      <c r="G19" s="15"/>
      <c r="H19" s="16">
        <f>ROUND(F19*G19,2)</f>
        <v>0</v>
      </c>
      <c r="ZY19" t="s">
        <v>48</v>
      </c>
      <c r="ZZ19" s="14" t="s">
        <v>49</v>
      </c>
    </row>
    <row r="20" spans="1:702" ht="15" customHeight="1" x14ac:dyDescent="0.25">
      <c r="A20" s="27" t="s">
        <v>143</v>
      </c>
      <c r="B20" s="62" t="s">
        <v>88</v>
      </c>
      <c r="C20" s="62"/>
      <c r="D20" s="63"/>
      <c r="E20" s="28"/>
      <c r="F20" s="28"/>
      <c r="G20" s="12"/>
      <c r="H20" s="13"/>
      <c r="ZY20" t="s">
        <v>51</v>
      </c>
      <c r="ZZ20" s="14"/>
    </row>
    <row r="21" spans="1:702" ht="24" customHeight="1" x14ac:dyDescent="0.25">
      <c r="A21" s="29"/>
      <c r="B21" s="58" t="s">
        <v>146</v>
      </c>
      <c r="C21" s="58"/>
      <c r="D21" s="59"/>
      <c r="E21" s="28"/>
      <c r="F21" s="28"/>
      <c r="G21" s="12"/>
      <c r="H21" s="13"/>
      <c r="ZY21" t="s">
        <v>54</v>
      </c>
      <c r="ZZ21" s="14"/>
    </row>
    <row r="22" spans="1:702" ht="15" customHeight="1" x14ac:dyDescent="0.25">
      <c r="A22" s="44"/>
      <c r="B22" s="45"/>
      <c r="C22" s="45"/>
      <c r="D22" s="46"/>
      <c r="E22" s="32" t="s">
        <v>26</v>
      </c>
      <c r="F22" s="35">
        <f>40/2</f>
        <v>20</v>
      </c>
      <c r="G22" s="12"/>
      <c r="H22" s="16">
        <f>ROUND(F22*G22,2)</f>
        <v>0</v>
      </c>
      <c r="ZY22" t="s">
        <v>56</v>
      </c>
      <c r="ZZ22" s="14" t="s">
        <v>57</v>
      </c>
    </row>
    <row r="23" spans="1:702" ht="15" customHeight="1" x14ac:dyDescent="0.25">
      <c r="A23" s="27">
        <v>3</v>
      </c>
      <c r="B23" s="60" t="s">
        <v>50</v>
      </c>
      <c r="C23" s="60"/>
      <c r="D23" s="61"/>
      <c r="E23" s="28"/>
      <c r="F23" s="28"/>
      <c r="G23" s="12"/>
      <c r="H23" s="13"/>
      <c r="ZZ23" s="14"/>
    </row>
    <row r="24" spans="1:702" ht="15" customHeight="1" x14ac:dyDescent="0.25">
      <c r="A24" s="27" t="s">
        <v>72</v>
      </c>
      <c r="B24" s="56" t="s">
        <v>53</v>
      </c>
      <c r="C24" s="56"/>
      <c r="D24" s="57"/>
      <c r="E24" s="28"/>
      <c r="F24" s="28"/>
      <c r="G24" s="12"/>
      <c r="H24" s="13"/>
      <c r="ZZ24" s="14"/>
    </row>
    <row r="25" spans="1:702" ht="15" customHeight="1" x14ac:dyDescent="0.25">
      <c r="A25" s="29"/>
      <c r="B25" s="58" t="s">
        <v>55</v>
      </c>
      <c r="C25" s="58"/>
      <c r="D25" s="59"/>
      <c r="E25" s="32" t="s">
        <v>19</v>
      </c>
      <c r="F25" s="33">
        <f>152/2</f>
        <v>76</v>
      </c>
      <c r="G25" s="15"/>
      <c r="H25" s="16">
        <f>ROUND(F25*G25,2)</f>
        <v>0</v>
      </c>
      <c r="ZZ25" s="14"/>
    </row>
    <row r="26" spans="1:702" ht="15" customHeight="1" x14ac:dyDescent="0.25">
      <c r="A26" s="27" t="s">
        <v>148</v>
      </c>
      <c r="B26" s="56" t="s">
        <v>149</v>
      </c>
      <c r="C26" s="56"/>
      <c r="D26" s="57"/>
      <c r="E26" s="28"/>
      <c r="F26" s="28"/>
      <c r="G26" s="12"/>
      <c r="H26" s="13"/>
      <c r="ZZ26" s="14"/>
    </row>
    <row r="27" spans="1:702" ht="15" customHeight="1" x14ac:dyDescent="0.25">
      <c r="A27" s="29"/>
      <c r="B27" s="58" t="s">
        <v>150</v>
      </c>
      <c r="C27" s="58"/>
      <c r="D27" s="59"/>
      <c r="E27" s="32" t="s">
        <v>151</v>
      </c>
      <c r="F27" s="47">
        <f>1/2</f>
        <v>0.5</v>
      </c>
      <c r="G27" s="15"/>
      <c r="H27" s="16">
        <f>ROUND(F27*G27,2)</f>
        <v>0</v>
      </c>
      <c r="ZZ27" s="14"/>
    </row>
    <row r="28" spans="1:702" ht="15" customHeight="1" x14ac:dyDescent="0.25">
      <c r="A28" s="27">
        <v>4</v>
      </c>
      <c r="B28" s="60" t="s">
        <v>107</v>
      </c>
      <c r="C28" s="60"/>
      <c r="D28" s="61"/>
      <c r="E28" s="12"/>
      <c r="F28" s="12"/>
      <c r="G28" s="12"/>
      <c r="H28" s="13"/>
      <c r="ZZ28" s="14"/>
    </row>
    <row r="29" spans="1:702" ht="15" customHeight="1" x14ac:dyDescent="0.25">
      <c r="A29" s="27" t="s">
        <v>97</v>
      </c>
      <c r="B29" s="56" t="s">
        <v>108</v>
      </c>
      <c r="C29" s="56"/>
      <c r="D29" s="57"/>
      <c r="E29" s="12"/>
      <c r="F29" s="12"/>
      <c r="G29" s="12"/>
      <c r="H29" s="13"/>
      <c r="ZZ29" s="14"/>
    </row>
    <row r="30" spans="1:702" x14ac:dyDescent="0.25">
      <c r="A30" s="29"/>
      <c r="B30" s="58" t="s">
        <v>109</v>
      </c>
      <c r="C30" s="58"/>
      <c r="D30" s="59"/>
      <c r="E30" s="12"/>
      <c r="F30" s="12"/>
      <c r="G30" s="12"/>
      <c r="H30" s="13"/>
    </row>
    <row r="31" spans="1:702" ht="15" customHeight="1" x14ac:dyDescent="0.25">
      <c r="A31" s="48"/>
      <c r="D31" s="49"/>
      <c r="E31" s="50" t="s">
        <v>110</v>
      </c>
      <c r="F31" s="51">
        <v>4</v>
      </c>
      <c r="G31" s="15"/>
      <c r="H31" s="16">
        <f>ROUND(F31*G31,2)</f>
        <v>0</v>
      </c>
      <c r="I31" s="22"/>
      <c r="ZY31" t="s">
        <v>59</v>
      </c>
    </row>
    <row r="32" spans="1:702" x14ac:dyDescent="0.25">
      <c r="A32" s="29"/>
      <c r="B32" s="58" t="s">
        <v>111</v>
      </c>
      <c r="C32" s="58"/>
      <c r="D32" s="59"/>
      <c r="E32" s="12"/>
      <c r="F32" s="52"/>
      <c r="G32" s="12"/>
      <c r="H32" s="13"/>
    </row>
    <row r="33" spans="1:8" x14ac:dyDescent="0.25">
      <c r="A33" s="48"/>
      <c r="D33" s="49"/>
      <c r="E33" s="50" t="s">
        <v>110</v>
      </c>
      <c r="F33" s="51">
        <v>1.5</v>
      </c>
      <c r="G33" s="15"/>
      <c r="H33" s="16">
        <f>ROUND(F33*G33,2)</f>
        <v>0</v>
      </c>
    </row>
    <row r="34" spans="1:8" x14ac:dyDescent="0.25">
      <c r="A34" s="29"/>
      <c r="B34" s="58" t="s">
        <v>112</v>
      </c>
      <c r="C34" s="58"/>
      <c r="D34" s="59"/>
      <c r="E34" s="12"/>
      <c r="F34" s="12"/>
      <c r="G34" s="12"/>
      <c r="H34" s="13"/>
    </row>
    <row r="35" spans="1:8" x14ac:dyDescent="0.25">
      <c r="A35" s="48"/>
      <c r="D35" s="49"/>
      <c r="E35" s="50" t="s">
        <v>26</v>
      </c>
      <c r="F35" s="15">
        <v>45.1</v>
      </c>
      <c r="G35" s="15"/>
      <c r="H35" s="16">
        <f>ROUND(F35*G35,2)</f>
        <v>0</v>
      </c>
    </row>
    <row r="36" spans="1:8" x14ac:dyDescent="0.25">
      <c r="A36" s="29"/>
      <c r="B36" s="58" t="s">
        <v>113</v>
      </c>
      <c r="C36" s="58"/>
      <c r="D36" s="59"/>
      <c r="E36" s="12"/>
      <c r="F36" s="12"/>
      <c r="G36" s="12"/>
      <c r="H36" s="13"/>
    </row>
    <row r="37" spans="1:8" x14ac:dyDescent="0.25">
      <c r="A37" s="48"/>
      <c r="D37" s="49"/>
      <c r="E37" s="50" t="s">
        <v>26</v>
      </c>
      <c r="F37" s="15">
        <v>16.11</v>
      </c>
      <c r="G37" s="15"/>
      <c r="H37" s="16">
        <f>ROUND(F37*G37,2)</f>
        <v>0</v>
      </c>
    </row>
    <row r="38" spans="1:8" x14ac:dyDescent="0.25">
      <c r="A38" s="29"/>
      <c r="B38" s="58" t="s">
        <v>114</v>
      </c>
      <c r="C38" s="58"/>
      <c r="D38" s="59"/>
      <c r="E38" s="12"/>
      <c r="F38" s="12"/>
      <c r="G38" s="12"/>
      <c r="H38" s="13"/>
    </row>
    <row r="39" spans="1:8" x14ac:dyDescent="0.25">
      <c r="A39" s="48"/>
      <c r="D39" s="49"/>
      <c r="E39" s="50" t="s">
        <v>26</v>
      </c>
      <c r="F39" s="53">
        <v>6</v>
      </c>
      <c r="G39" s="15"/>
      <c r="H39" s="16">
        <f>ROUND(F39*G39,2)</f>
        <v>0</v>
      </c>
    </row>
    <row r="40" spans="1:8" x14ac:dyDescent="0.25">
      <c r="A40" s="29"/>
      <c r="B40" s="58" t="s">
        <v>115</v>
      </c>
      <c r="C40" s="58"/>
      <c r="D40" s="59"/>
      <c r="E40" s="12"/>
      <c r="F40" s="12"/>
      <c r="G40" s="12"/>
      <c r="H40" s="13"/>
    </row>
    <row r="41" spans="1:8" x14ac:dyDescent="0.25">
      <c r="A41" s="48"/>
      <c r="D41" s="49"/>
      <c r="E41" s="50" t="s">
        <v>110</v>
      </c>
      <c r="F41" s="53">
        <v>1</v>
      </c>
      <c r="G41" s="15"/>
      <c r="H41" s="16">
        <f>ROUND(F41*G41,2)</f>
        <v>0</v>
      </c>
    </row>
    <row r="42" spans="1:8" x14ac:dyDescent="0.25">
      <c r="A42" s="27">
        <v>5</v>
      </c>
      <c r="B42" s="60" t="s">
        <v>116</v>
      </c>
      <c r="C42" s="60"/>
      <c r="D42" s="61"/>
      <c r="E42" s="12"/>
      <c r="F42" s="12"/>
      <c r="G42" s="12"/>
      <c r="H42" s="13"/>
    </row>
    <row r="43" spans="1:8" x14ac:dyDescent="0.25">
      <c r="A43" s="27" t="s">
        <v>132</v>
      </c>
      <c r="B43" s="56" t="s">
        <v>117</v>
      </c>
      <c r="C43" s="56"/>
      <c r="D43" s="57"/>
      <c r="E43" s="12"/>
      <c r="F43" s="12"/>
      <c r="G43" s="12"/>
      <c r="H43" s="13"/>
    </row>
    <row r="44" spans="1:8" x14ac:dyDescent="0.25">
      <c r="A44" s="29"/>
      <c r="B44" s="58" t="s">
        <v>118</v>
      </c>
      <c r="C44" s="58"/>
      <c r="D44" s="59"/>
      <c r="E44" s="50" t="s">
        <v>83</v>
      </c>
      <c r="F44" s="53">
        <v>1</v>
      </c>
      <c r="G44" s="15"/>
      <c r="H44" s="16">
        <f>ROUND(F44*G44,2)</f>
        <v>0</v>
      </c>
    </row>
    <row r="45" spans="1:8" x14ac:dyDescent="0.25">
      <c r="A45" s="27" t="s">
        <v>134</v>
      </c>
      <c r="B45" s="56" t="s">
        <v>119</v>
      </c>
      <c r="C45" s="56"/>
      <c r="D45" s="57"/>
      <c r="E45" s="12"/>
      <c r="F45" s="12"/>
      <c r="G45" s="12"/>
      <c r="H45" s="13"/>
    </row>
    <row r="46" spans="1:8" x14ac:dyDescent="0.25">
      <c r="A46" s="27" t="s">
        <v>135</v>
      </c>
      <c r="B46" s="62" t="s">
        <v>120</v>
      </c>
      <c r="C46" s="62"/>
      <c r="D46" s="63"/>
      <c r="E46" s="12"/>
      <c r="F46" s="12"/>
      <c r="G46" s="12"/>
      <c r="H46" s="13"/>
    </row>
    <row r="47" spans="1:8" x14ac:dyDescent="0.25">
      <c r="A47" s="29"/>
      <c r="B47" s="58" t="s">
        <v>121</v>
      </c>
      <c r="C47" s="58"/>
      <c r="D47" s="59"/>
      <c r="E47" s="50" t="s">
        <v>83</v>
      </c>
      <c r="F47" s="53">
        <v>1</v>
      </c>
      <c r="G47" s="15"/>
      <c r="H47" s="16">
        <f>ROUND(F47*G47,2)</f>
        <v>0</v>
      </c>
    </row>
    <row r="48" spans="1:8" x14ac:dyDescent="0.25">
      <c r="A48" s="27" t="s">
        <v>136</v>
      </c>
      <c r="B48" s="62" t="s">
        <v>122</v>
      </c>
      <c r="C48" s="62"/>
      <c r="D48" s="63"/>
      <c r="E48" s="12"/>
      <c r="F48" s="12"/>
      <c r="G48" s="12"/>
      <c r="H48" s="13"/>
    </row>
    <row r="49" spans="1:701" x14ac:dyDescent="0.25">
      <c r="A49" s="29"/>
      <c r="B49" s="58" t="s">
        <v>123</v>
      </c>
      <c r="C49" s="58"/>
      <c r="D49" s="59"/>
      <c r="E49" s="12"/>
      <c r="F49" s="12"/>
      <c r="G49" s="12"/>
      <c r="H49" s="13"/>
    </row>
    <row r="50" spans="1:701" x14ac:dyDescent="0.25">
      <c r="A50" s="48"/>
      <c r="D50" s="49"/>
      <c r="E50" s="50" t="s">
        <v>26</v>
      </c>
      <c r="F50" s="53">
        <v>12</v>
      </c>
      <c r="G50" s="15"/>
      <c r="H50" s="16">
        <f>ROUND(F50*G50,2)</f>
        <v>0</v>
      </c>
    </row>
    <row r="51" spans="1:701" x14ac:dyDescent="0.25">
      <c r="A51" s="27" t="s">
        <v>137</v>
      </c>
      <c r="B51" s="62" t="s">
        <v>124</v>
      </c>
      <c r="C51" s="62"/>
      <c r="D51" s="63"/>
      <c r="E51" s="12"/>
      <c r="F51" s="12"/>
      <c r="G51" s="12"/>
      <c r="H51" s="13"/>
    </row>
    <row r="52" spans="1:701" x14ac:dyDescent="0.25">
      <c r="A52" s="29"/>
      <c r="B52" s="58" t="s">
        <v>125</v>
      </c>
      <c r="C52" s="58"/>
      <c r="D52" s="59"/>
      <c r="E52" s="12"/>
      <c r="F52" s="12"/>
      <c r="G52" s="12"/>
      <c r="H52" s="13"/>
    </row>
    <row r="53" spans="1:701" x14ac:dyDescent="0.25">
      <c r="A53" s="48"/>
      <c r="D53" s="49"/>
      <c r="E53" s="50" t="s">
        <v>83</v>
      </c>
      <c r="F53" s="53">
        <v>1</v>
      </c>
      <c r="G53" s="15"/>
      <c r="H53" s="16">
        <f>ROUND(F53*G53,2)</f>
        <v>0</v>
      </c>
    </row>
    <row r="54" spans="1:701" x14ac:dyDescent="0.25">
      <c r="A54" s="48" t="s">
        <v>141</v>
      </c>
      <c r="B54" s="56" t="s">
        <v>142</v>
      </c>
      <c r="C54" s="56"/>
      <c r="D54" s="57"/>
      <c r="E54" s="50"/>
      <c r="F54" s="54"/>
      <c r="G54" s="12"/>
      <c r="H54" s="13"/>
    </row>
    <row r="55" spans="1:701" x14ac:dyDescent="0.25">
      <c r="A55" s="48"/>
      <c r="B55" s="58" t="s">
        <v>145</v>
      </c>
      <c r="C55" s="58"/>
      <c r="D55" s="59"/>
      <c r="E55" s="50"/>
      <c r="F55" s="54"/>
      <c r="G55" s="12"/>
      <c r="H55" s="13"/>
    </row>
    <row r="56" spans="1:701" x14ac:dyDescent="0.25">
      <c r="A56" s="48"/>
      <c r="D56" s="49"/>
      <c r="E56" s="50" t="s">
        <v>83</v>
      </c>
      <c r="F56" s="55">
        <f>F119</f>
        <v>3.5</v>
      </c>
      <c r="G56" s="12"/>
      <c r="H56" s="16">
        <f>ROUND(F56*G56,2)</f>
        <v>0</v>
      </c>
    </row>
    <row r="57" spans="1:701" x14ac:dyDescent="0.25">
      <c r="A57" s="27" t="s">
        <v>133</v>
      </c>
      <c r="B57" s="56" t="s">
        <v>126</v>
      </c>
      <c r="C57" s="56"/>
      <c r="D57" s="57"/>
      <c r="E57" s="12"/>
      <c r="F57" s="12"/>
      <c r="G57" s="12"/>
      <c r="H57" s="13"/>
      <c r="ZY57" t="s">
        <v>61</v>
      </c>
    </row>
    <row r="58" spans="1:701" x14ac:dyDescent="0.25">
      <c r="A58" s="27" t="s">
        <v>138</v>
      </c>
      <c r="B58" s="62" t="s">
        <v>127</v>
      </c>
      <c r="C58" s="62"/>
      <c r="D58" s="63"/>
      <c r="E58" s="12"/>
      <c r="F58" s="12"/>
      <c r="G58" s="12"/>
      <c r="H58" s="13"/>
      <c r="ZY58" t="s">
        <v>62</v>
      </c>
    </row>
    <row r="59" spans="1:701" x14ac:dyDescent="0.25">
      <c r="A59" s="29"/>
      <c r="B59" s="58" t="s">
        <v>128</v>
      </c>
      <c r="C59" s="58"/>
      <c r="D59" s="59"/>
      <c r="E59" s="12"/>
      <c r="F59" s="12"/>
      <c r="G59" s="12"/>
      <c r="H59" s="13"/>
      <c r="ZY59" t="s">
        <v>64</v>
      </c>
    </row>
    <row r="60" spans="1:701" x14ac:dyDescent="0.25">
      <c r="A60" s="48"/>
      <c r="D60" s="49"/>
      <c r="E60" s="50" t="s">
        <v>83</v>
      </c>
      <c r="F60" s="53">
        <v>1</v>
      </c>
      <c r="G60" s="15"/>
      <c r="H60" s="16">
        <f>ROUND(F60*G60,2)</f>
        <v>0</v>
      </c>
    </row>
    <row r="61" spans="1:701" x14ac:dyDescent="0.25">
      <c r="A61" s="27" t="s">
        <v>139</v>
      </c>
      <c r="B61" s="56" t="s">
        <v>129</v>
      </c>
      <c r="C61" s="56"/>
      <c r="D61" s="57"/>
      <c r="E61" s="12"/>
      <c r="F61" s="12"/>
      <c r="G61" s="12"/>
      <c r="H61" s="13"/>
    </row>
    <row r="62" spans="1:701" x14ac:dyDescent="0.25">
      <c r="A62" s="29"/>
      <c r="B62" s="58" t="s">
        <v>130</v>
      </c>
      <c r="C62" s="58"/>
      <c r="D62" s="59"/>
      <c r="E62" s="12"/>
      <c r="F62" s="12"/>
      <c r="G62" s="12"/>
      <c r="H62" s="13"/>
    </row>
    <row r="63" spans="1:701" x14ac:dyDescent="0.25">
      <c r="A63" s="48"/>
      <c r="D63" s="49"/>
      <c r="E63" s="50" t="s">
        <v>42</v>
      </c>
      <c r="F63" s="53">
        <v>1</v>
      </c>
      <c r="G63" s="15"/>
      <c r="H63" s="16">
        <f>ROUND(F63*G63,2)</f>
        <v>0</v>
      </c>
    </row>
    <row r="64" spans="1:701" x14ac:dyDescent="0.25">
      <c r="A64" s="29"/>
      <c r="B64" s="58" t="s">
        <v>144</v>
      </c>
      <c r="C64" s="58"/>
      <c r="D64" s="59"/>
      <c r="E64" s="12"/>
      <c r="F64" s="12"/>
      <c r="G64" s="12"/>
      <c r="H64" s="13"/>
    </row>
    <row r="65" spans="1:8" x14ac:dyDescent="0.25">
      <c r="A65" s="48"/>
      <c r="D65" s="49"/>
      <c r="E65" s="50" t="s">
        <v>42</v>
      </c>
      <c r="F65" s="53">
        <v>10</v>
      </c>
      <c r="G65" s="15"/>
      <c r="H65" s="16">
        <f>ROUND(F65*G65,2)</f>
        <v>0</v>
      </c>
    </row>
    <row r="66" spans="1:8" ht="28.5" customHeight="1" x14ac:dyDescent="0.25">
      <c r="A66" s="29"/>
      <c r="B66" s="58" t="s">
        <v>147</v>
      </c>
      <c r="C66" s="58"/>
      <c r="D66" s="59"/>
      <c r="E66" s="12"/>
      <c r="F66" s="12"/>
      <c r="G66" s="12"/>
      <c r="H66" s="13"/>
    </row>
    <row r="67" spans="1:8" x14ac:dyDescent="0.25">
      <c r="A67" s="48"/>
      <c r="D67" s="49"/>
      <c r="E67" s="50" t="s">
        <v>110</v>
      </c>
      <c r="F67" s="53">
        <v>1</v>
      </c>
      <c r="G67" s="15"/>
      <c r="H67" s="16">
        <f>ROUND(F67*G67,2)</f>
        <v>0</v>
      </c>
    </row>
    <row r="68" spans="1:8" x14ac:dyDescent="0.25">
      <c r="A68" s="29"/>
      <c r="B68" s="58" t="s">
        <v>131</v>
      </c>
      <c r="C68" s="58"/>
      <c r="D68" s="59"/>
      <c r="E68" s="12"/>
      <c r="F68" s="12"/>
      <c r="G68" s="12"/>
      <c r="H68" s="13"/>
    </row>
    <row r="69" spans="1:8" x14ac:dyDescent="0.25">
      <c r="A69" s="48"/>
      <c r="D69" s="49"/>
      <c r="E69" s="50" t="s">
        <v>110</v>
      </c>
      <c r="F69" s="53">
        <v>1</v>
      </c>
      <c r="G69" s="15"/>
      <c r="H69" s="16">
        <f>ROUND(F69*G69,2)</f>
        <v>0</v>
      </c>
    </row>
    <row r="70" spans="1:8" x14ac:dyDescent="0.25">
      <c r="A70" s="36"/>
      <c r="B70" s="37"/>
      <c r="C70" s="37"/>
      <c r="D70" s="38"/>
      <c r="E70" s="28"/>
      <c r="F70" s="28"/>
      <c r="G70" s="12"/>
      <c r="H70" s="20"/>
    </row>
    <row r="71" spans="1:8" x14ac:dyDescent="0.25">
      <c r="A71" s="39"/>
      <c r="B71" s="64" t="s">
        <v>58</v>
      </c>
      <c r="C71" s="64"/>
      <c r="D71" s="65"/>
      <c r="E71" s="28"/>
      <c r="F71" s="28"/>
      <c r="G71" s="12"/>
      <c r="H71" s="21">
        <f>SUBTOTAL(109,H4:H70)</f>
        <v>0</v>
      </c>
    </row>
    <row r="72" spans="1:8" x14ac:dyDescent="0.25">
      <c r="A72" s="40"/>
      <c r="B72" s="41"/>
      <c r="C72" s="41"/>
      <c r="D72" s="42"/>
      <c r="E72" s="28"/>
      <c r="F72" s="28"/>
      <c r="G72" s="12"/>
      <c r="H72" s="11"/>
    </row>
    <row r="73" spans="1:8" ht="18" x14ac:dyDescent="0.25">
      <c r="A73" s="27"/>
      <c r="B73" s="66" t="str">
        <f>'[1]Lot N°02 DEMOLITION - GROS OEU'!B54:D54</f>
        <v>DEPARTEMENT HAUTE SAVOIE</v>
      </c>
      <c r="C73" s="66"/>
      <c r="D73" s="67"/>
      <c r="E73" s="28"/>
      <c r="F73" s="28"/>
      <c r="G73" s="12"/>
      <c r="H73" s="13"/>
    </row>
    <row r="74" spans="1:8" x14ac:dyDescent="0.25">
      <c r="A74" s="27"/>
      <c r="B74" s="68" t="s">
        <v>5</v>
      </c>
      <c r="C74" s="68"/>
      <c r="D74" s="69"/>
      <c r="E74" s="28"/>
      <c r="F74" s="28"/>
      <c r="G74" s="12"/>
      <c r="H74" s="13"/>
    </row>
    <row r="75" spans="1:8" x14ac:dyDescent="0.25">
      <c r="A75" s="27">
        <v>2</v>
      </c>
      <c r="B75" s="60" t="s">
        <v>7</v>
      </c>
      <c r="C75" s="60"/>
      <c r="D75" s="61"/>
      <c r="E75" s="28"/>
      <c r="F75" s="28"/>
      <c r="G75" s="12"/>
      <c r="H75" s="13"/>
    </row>
    <row r="76" spans="1:8" x14ac:dyDescent="0.25">
      <c r="A76" s="27" t="s">
        <v>52</v>
      </c>
      <c r="B76" s="56" t="s">
        <v>9</v>
      </c>
      <c r="C76" s="56"/>
      <c r="D76" s="57"/>
      <c r="E76" s="28"/>
      <c r="F76" s="28"/>
      <c r="G76" s="12"/>
      <c r="H76" s="13"/>
    </row>
    <row r="77" spans="1:8" x14ac:dyDescent="0.25">
      <c r="A77" s="29"/>
      <c r="B77" s="58" t="s">
        <v>11</v>
      </c>
      <c r="C77" s="58"/>
      <c r="D77" s="59"/>
      <c r="E77" s="32" t="s">
        <v>12</v>
      </c>
      <c r="F77" s="33">
        <f>11/2</f>
        <v>5.5</v>
      </c>
      <c r="G77" s="12"/>
      <c r="H77" s="16">
        <f>ROUND(F77*G77,2)</f>
        <v>0</v>
      </c>
    </row>
    <row r="78" spans="1:8" x14ac:dyDescent="0.25">
      <c r="A78" s="29"/>
      <c r="B78" s="58" t="s">
        <v>15</v>
      </c>
      <c r="C78" s="58"/>
      <c r="D78" s="59"/>
      <c r="E78" s="32" t="s">
        <v>12</v>
      </c>
      <c r="F78" s="34">
        <f>26.26/2</f>
        <v>13.13</v>
      </c>
      <c r="G78" s="12"/>
      <c r="H78" s="16">
        <f t="shared" ref="H78:H95" si="0">ROUND(F78*G78,2)</f>
        <v>0</v>
      </c>
    </row>
    <row r="79" spans="1:8" x14ac:dyDescent="0.25">
      <c r="A79" s="29"/>
      <c r="B79" s="58" t="s">
        <v>18</v>
      </c>
      <c r="C79" s="58"/>
      <c r="D79" s="59"/>
      <c r="E79" s="32" t="s">
        <v>19</v>
      </c>
      <c r="F79" s="33">
        <f>36/2</f>
        <v>18</v>
      </c>
      <c r="G79" s="12"/>
      <c r="H79" s="16">
        <f t="shared" si="0"/>
        <v>0</v>
      </c>
    </row>
    <row r="80" spans="1:8" x14ac:dyDescent="0.25">
      <c r="A80" s="29"/>
      <c r="B80" s="58" t="s">
        <v>22</v>
      </c>
      <c r="C80" s="58"/>
      <c r="D80" s="59"/>
      <c r="E80" s="32" t="s">
        <v>19</v>
      </c>
      <c r="F80" s="33">
        <f>36/2</f>
        <v>18</v>
      </c>
      <c r="G80" s="12"/>
      <c r="H80" s="16">
        <f t="shared" si="0"/>
        <v>0</v>
      </c>
    </row>
    <row r="81" spans="1:8" x14ac:dyDescent="0.25">
      <c r="A81" s="29"/>
      <c r="B81" s="58" t="s">
        <v>25</v>
      </c>
      <c r="C81" s="58"/>
      <c r="D81" s="59"/>
      <c r="E81" s="32" t="s">
        <v>26</v>
      </c>
      <c r="F81" s="33">
        <f>71/2</f>
        <v>35.5</v>
      </c>
      <c r="G81" s="12"/>
      <c r="H81" s="16">
        <f t="shared" si="0"/>
        <v>0</v>
      </c>
    </row>
    <row r="82" spans="1:8" x14ac:dyDescent="0.25">
      <c r="A82" s="27" t="s">
        <v>102</v>
      </c>
      <c r="B82" s="56" t="s">
        <v>29</v>
      </c>
      <c r="C82" s="56"/>
      <c r="D82" s="57"/>
      <c r="E82" s="28"/>
      <c r="F82" s="28"/>
      <c r="G82" s="12"/>
      <c r="H82" s="16"/>
    </row>
    <row r="83" spans="1:8" x14ac:dyDescent="0.25">
      <c r="A83" s="29"/>
      <c r="B83" s="58" t="s">
        <v>31</v>
      </c>
      <c r="C83" s="58"/>
      <c r="D83" s="59"/>
      <c r="E83" s="32" t="s">
        <v>26</v>
      </c>
      <c r="F83" s="33">
        <f>39/2</f>
        <v>19.5</v>
      </c>
      <c r="G83" s="12"/>
      <c r="H83" s="16">
        <f t="shared" si="0"/>
        <v>0</v>
      </c>
    </row>
    <row r="84" spans="1:8" x14ac:dyDescent="0.25">
      <c r="A84" s="27" t="s">
        <v>103</v>
      </c>
      <c r="B84" s="56" t="s">
        <v>34</v>
      </c>
      <c r="C84" s="56"/>
      <c r="D84" s="57"/>
      <c r="E84" s="28"/>
      <c r="F84" s="28"/>
      <c r="G84" s="12"/>
      <c r="H84" s="16"/>
    </row>
    <row r="85" spans="1:8" x14ac:dyDescent="0.25">
      <c r="A85" s="29"/>
      <c r="B85" s="58" t="s">
        <v>36</v>
      </c>
      <c r="C85" s="58"/>
      <c r="D85" s="59"/>
      <c r="E85" s="32" t="s">
        <v>19</v>
      </c>
      <c r="F85" s="35">
        <f>517.9/2</f>
        <v>258.95</v>
      </c>
      <c r="G85" s="12"/>
      <c r="H85" s="16">
        <f t="shared" si="0"/>
        <v>0</v>
      </c>
    </row>
    <row r="86" spans="1:8" x14ac:dyDescent="0.25">
      <c r="A86" s="27" t="s">
        <v>104</v>
      </c>
      <c r="B86" s="56" t="s">
        <v>39</v>
      </c>
      <c r="C86" s="56"/>
      <c r="D86" s="57"/>
      <c r="E86" s="28"/>
      <c r="F86" s="28"/>
      <c r="G86" s="12"/>
      <c r="H86" s="16"/>
    </row>
    <row r="87" spans="1:8" ht="25.5" customHeight="1" x14ac:dyDescent="0.25">
      <c r="A87" s="29"/>
      <c r="B87" s="58" t="s">
        <v>41</v>
      </c>
      <c r="C87" s="58"/>
      <c r="D87" s="59"/>
      <c r="E87" s="32" t="s">
        <v>42</v>
      </c>
      <c r="F87" s="35">
        <f>3/2</f>
        <v>1.5</v>
      </c>
      <c r="G87" s="12"/>
      <c r="H87" s="16">
        <f t="shared" si="0"/>
        <v>0</v>
      </c>
    </row>
    <row r="88" spans="1:8" x14ac:dyDescent="0.25">
      <c r="A88" s="27" t="s">
        <v>105</v>
      </c>
      <c r="B88" s="56" t="s">
        <v>45</v>
      </c>
      <c r="C88" s="56"/>
      <c r="D88" s="57"/>
      <c r="E88" s="28"/>
      <c r="F88" s="28"/>
      <c r="G88" s="12"/>
      <c r="H88" s="16"/>
    </row>
    <row r="89" spans="1:8" ht="28.5" customHeight="1" x14ac:dyDescent="0.25">
      <c r="A89" s="29"/>
      <c r="B89" s="58" t="s">
        <v>47</v>
      </c>
      <c r="C89" s="58"/>
      <c r="D89" s="59"/>
      <c r="E89" s="32" t="s">
        <v>42</v>
      </c>
      <c r="F89" s="35">
        <f>9/2</f>
        <v>4.5</v>
      </c>
      <c r="G89" s="12"/>
      <c r="H89" s="16">
        <f t="shared" si="0"/>
        <v>0</v>
      </c>
    </row>
    <row r="90" spans="1:8" x14ac:dyDescent="0.25">
      <c r="A90" s="27" t="s">
        <v>143</v>
      </c>
      <c r="B90" s="62" t="s">
        <v>88</v>
      </c>
      <c r="C90" s="62"/>
      <c r="D90" s="63"/>
      <c r="E90" s="28"/>
      <c r="F90" s="28"/>
      <c r="G90" s="12"/>
      <c r="H90" s="13"/>
    </row>
    <row r="91" spans="1:8" x14ac:dyDescent="0.25">
      <c r="A91" s="29"/>
      <c r="B91" s="58" t="s">
        <v>146</v>
      </c>
      <c r="C91" s="58"/>
      <c r="D91" s="59"/>
      <c r="E91" s="28"/>
      <c r="F91" s="28"/>
      <c r="G91" s="12"/>
      <c r="H91" s="13"/>
    </row>
    <row r="92" spans="1:8" x14ac:dyDescent="0.25">
      <c r="A92" s="44"/>
      <c r="B92" s="45"/>
      <c r="C92" s="45"/>
      <c r="D92" s="46"/>
      <c r="E92" s="32" t="s">
        <v>26</v>
      </c>
      <c r="F92" s="35">
        <f>40/2</f>
        <v>20</v>
      </c>
      <c r="G92" s="12"/>
      <c r="H92" s="16">
        <f>ROUND(F92*G92,2)</f>
        <v>0</v>
      </c>
    </row>
    <row r="93" spans="1:8" x14ac:dyDescent="0.25">
      <c r="A93" s="27">
        <v>3</v>
      </c>
      <c r="B93" s="60" t="s">
        <v>50</v>
      </c>
      <c r="C93" s="60"/>
      <c r="D93" s="61"/>
      <c r="E93" s="28"/>
      <c r="F93" s="28"/>
      <c r="G93" s="12"/>
      <c r="H93" s="16"/>
    </row>
    <row r="94" spans="1:8" x14ac:dyDescent="0.25">
      <c r="A94" s="27" t="s">
        <v>72</v>
      </c>
      <c r="B94" s="56" t="s">
        <v>53</v>
      </c>
      <c r="C94" s="56"/>
      <c r="D94" s="57"/>
      <c r="E94" s="28"/>
      <c r="F94" s="28"/>
      <c r="G94" s="12"/>
      <c r="H94" s="16"/>
    </row>
    <row r="95" spans="1:8" x14ac:dyDescent="0.25">
      <c r="A95" s="29"/>
      <c r="B95" s="58" t="s">
        <v>55</v>
      </c>
      <c r="C95" s="58"/>
      <c r="D95" s="59"/>
      <c r="E95" s="32" t="s">
        <v>19</v>
      </c>
      <c r="F95" s="33">
        <f>152/2</f>
        <v>76</v>
      </c>
      <c r="G95" s="12"/>
      <c r="H95" s="16">
        <f t="shared" si="0"/>
        <v>0</v>
      </c>
    </row>
    <row r="96" spans="1:8" x14ac:dyDescent="0.25">
      <c r="A96" s="27" t="s">
        <v>148</v>
      </c>
      <c r="B96" s="56" t="s">
        <v>149</v>
      </c>
      <c r="C96" s="56"/>
      <c r="D96" s="57"/>
      <c r="E96" s="28"/>
      <c r="F96" s="28"/>
      <c r="G96" s="12"/>
      <c r="H96" s="13"/>
    </row>
    <row r="97" spans="1:8" x14ac:dyDescent="0.25">
      <c r="A97" s="29"/>
      <c r="B97" s="58" t="s">
        <v>150</v>
      </c>
      <c r="C97" s="58"/>
      <c r="D97" s="59"/>
      <c r="E97" s="32" t="s">
        <v>151</v>
      </c>
      <c r="F97" s="47">
        <f>1/2</f>
        <v>0.5</v>
      </c>
      <c r="G97" s="15"/>
      <c r="H97" s="16">
        <f>ROUND(F97*G97,2)</f>
        <v>0</v>
      </c>
    </row>
    <row r="98" spans="1:8" x14ac:dyDescent="0.25">
      <c r="A98" s="27">
        <v>4</v>
      </c>
      <c r="B98" s="60" t="s">
        <v>107</v>
      </c>
      <c r="C98" s="60"/>
      <c r="D98" s="61"/>
      <c r="E98" s="12"/>
      <c r="F98" s="12"/>
      <c r="G98" s="12"/>
      <c r="H98" s="13"/>
    </row>
    <row r="99" spans="1:8" x14ac:dyDescent="0.25">
      <c r="A99" s="27" t="s">
        <v>97</v>
      </c>
      <c r="B99" s="56" t="s">
        <v>108</v>
      </c>
      <c r="C99" s="56"/>
      <c r="D99" s="57"/>
      <c r="E99" s="12"/>
      <c r="F99" s="12"/>
      <c r="G99" s="12"/>
      <c r="H99" s="13"/>
    </row>
    <row r="100" spans="1:8" x14ac:dyDescent="0.25">
      <c r="A100" s="29"/>
      <c r="B100" s="58" t="s">
        <v>112</v>
      </c>
      <c r="C100" s="58"/>
      <c r="D100" s="59"/>
      <c r="E100" s="12"/>
      <c r="F100" s="12"/>
      <c r="G100" s="12"/>
      <c r="H100" s="13"/>
    </row>
    <row r="101" spans="1:8" x14ac:dyDescent="0.25">
      <c r="A101" s="48"/>
      <c r="D101" s="49"/>
      <c r="E101" s="50" t="s">
        <v>26</v>
      </c>
      <c r="F101" s="15">
        <v>39.659999999999997</v>
      </c>
      <c r="G101" s="15"/>
      <c r="H101" s="16">
        <f>ROUND(F101*G101,2)</f>
        <v>0</v>
      </c>
    </row>
    <row r="102" spans="1:8" ht="15" customHeight="1" x14ac:dyDescent="0.25">
      <c r="A102" s="48"/>
      <c r="B102" s="58" t="s">
        <v>109</v>
      </c>
      <c r="C102" s="58"/>
      <c r="D102" s="59"/>
      <c r="E102" s="50"/>
      <c r="F102" s="15"/>
      <c r="G102" s="12"/>
      <c r="H102" s="13"/>
    </row>
    <row r="103" spans="1:8" x14ac:dyDescent="0.25">
      <c r="A103" s="48"/>
      <c r="B103" s="30"/>
      <c r="D103" s="49"/>
      <c r="E103" s="50" t="s">
        <v>110</v>
      </c>
      <c r="F103" s="15">
        <v>4</v>
      </c>
      <c r="G103" s="12"/>
      <c r="H103" s="16">
        <f>ROUND(F103*G103,2)</f>
        <v>0</v>
      </c>
    </row>
    <row r="104" spans="1:8" x14ac:dyDescent="0.25">
      <c r="A104" s="48"/>
      <c r="B104" s="58" t="s">
        <v>111</v>
      </c>
      <c r="C104" s="58"/>
      <c r="D104" s="59"/>
      <c r="E104" s="50"/>
      <c r="F104" s="15"/>
      <c r="G104" s="12"/>
      <c r="H104" s="13"/>
    </row>
    <row r="105" spans="1:8" x14ac:dyDescent="0.25">
      <c r="A105" s="48"/>
      <c r="B105" s="30"/>
      <c r="D105" s="49"/>
      <c r="E105" s="50" t="s">
        <v>110</v>
      </c>
      <c r="F105" s="15">
        <v>1.5</v>
      </c>
      <c r="G105" s="15"/>
      <c r="H105" s="16">
        <f>ROUND(F105*G105,2)</f>
        <v>0</v>
      </c>
    </row>
    <row r="106" spans="1:8" x14ac:dyDescent="0.25">
      <c r="A106" s="48"/>
      <c r="B106" s="58" t="s">
        <v>114</v>
      </c>
      <c r="C106" s="58"/>
      <c r="D106" s="59"/>
      <c r="E106" s="50"/>
      <c r="F106" s="15"/>
      <c r="G106" s="12"/>
      <c r="H106" s="13"/>
    </row>
    <row r="107" spans="1:8" x14ac:dyDescent="0.25">
      <c r="A107" s="48"/>
      <c r="B107" s="30"/>
      <c r="D107" s="49"/>
      <c r="E107" s="50" t="s">
        <v>26</v>
      </c>
      <c r="F107" s="15">
        <v>6</v>
      </c>
      <c r="G107" s="12"/>
      <c r="H107" s="16">
        <f>ROUND(F107*G107,2)</f>
        <v>0</v>
      </c>
    </row>
    <row r="108" spans="1:8" x14ac:dyDescent="0.25">
      <c r="A108" s="48"/>
      <c r="B108" s="58" t="s">
        <v>115</v>
      </c>
      <c r="C108" s="58"/>
      <c r="D108" s="59"/>
      <c r="E108" s="50"/>
      <c r="F108" s="15"/>
      <c r="G108" s="12"/>
      <c r="H108" s="13"/>
    </row>
    <row r="109" spans="1:8" x14ac:dyDescent="0.25">
      <c r="A109" s="48"/>
      <c r="D109" s="49"/>
      <c r="E109" s="50" t="s">
        <v>110</v>
      </c>
      <c r="F109" s="15">
        <v>1</v>
      </c>
      <c r="G109" s="12"/>
      <c r="H109" s="16">
        <f>ROUND(F109*G109,2)</f>
        <v>0</v>
      </c>
    </row>
    <row r="110" spans="1:8" x14ac:dyDescent="0.25">
      <c r="A110" s="27">
        <v>5</v>
      </c>
      <c r="B110" s="60" t="s">
        <v>116</v>
      </c>
      <c r="C110" s="60"/>
      <c r="D110" s="61"/>
      <c r="E110" s="12"/>
      <c r="F110" s="12"/>
      <c r="G110" s="12"/>
      <c r="H110" s="13"/>
    </row>
    <row r="111" spans="1:8" x14ac:dyDescent="0.25">
      <c r="A111" s="27" t="s">
        <v>132</v>
      </c>
      <c r="B111" s="60" t="s">
        <v>117</v>
      </c>
      <c r="C111" s="60"/>
      <c r="D111" s="61"/>
      <c r="E111" s="12"/>
      <c r="F111" s="12"/>
      <c r="G111" s="12"/>
      <c r="H111" s="13"/>
    </row>
    <row r="112" spans="1:8" x14ac:dyDescent="0.25">
      <c r="A112" s="27"/>
      <c r="B112" s="58" t="s">
        <v>118</v>
      </c>
      <c r="C112" s="58"/>
      <c r="D112" s="59"/>
      <c r="E112" s="50" t="s">
        <v>83</v>
      </c>
      <c r="F112" s="54">
        <v>1</v>
      </c>
      <c r="G112" s="12"/>
      <c r="H112" s="16">
        <f>ROUND(F112*G112,2)</f>
        <v>0</v>
      </c>
    </row>
    <row r="113" spans="1:8" x14ac:dyDescent="0.25">
      <c r="A113" s="48" t="s">
        <v>134</v>
      </c>
      <c r="B113" s="56" t="s">
        <v>119</v>
      </c>
      <c r="C113" s="56"/>
      <c r="D113" s="57"/>
      <c r="E113" s="50"/>
      <c r="F113" s="54"/>
      <c r="G113" s="12"/>
      <c r="H113" s="13"/>
    </row>
    <row r="114" spans="1:8" x14ac:dyDescent="0.25">
      <c r="A114" s="48" t="s">
        <v>137</v>
      </c>
      <c r="B114" s="56" t="s">
        <v>124</v>
      </c>
      <c r="C114" s="56"/>
      <c r="D114" s="57"/>
      <c r="E114" s="50"/>
      <c r="F114" s="54"/>
      <c r="G114" s="12"/>
      <c r="H114" s="13"/>
    </row>
    <row r="115" spans="1:8" x14ac:dyDescent="0.25">
      <c r="A115" s="48"/>
      <c r="B115" s="58" t="s">
        <v>125</v>
      </c>
      <c r="C115" s="58"/>
      <c r="D115" s="59"/>
      <c r="E115" s="50"/>
      <c r="F115" s="54"/>
      <c r="G115" s="12"/>
      <c r="H115" s="13"/>
    </row>
    <row r="116" spans="1:8" x14ac:dyDescent="0.25">
      <c r="A116" s="48"/>
      <c r="D116" s="49"/>
      <c r="E116" s="50" t="s">
        <v>83</v>
      </c>
      <c r="F116" s="54">
        <v>1</v>
      </c>
      <c r="G116" s="12"/>
      <c r="H116" s="16">
        <f>ROUND(F116*G116,2)</f>
        <v>0</v>
      </c>
    </row>
    <row r="117" spans="1:8" x14ac:dyDescent="0.25">
      <c r="A117" s="48" t="s">
        <v>141</v>
      </c>
      <c r="B117" s="56" t="s">
        <v>142</v>
      </c>
      <c r="C117" s="56"/>
      <c r="D117" s="57"/>
      <c r="E117" s="50"/>
      <c r="F117" s="54"/>
      <c r="G117" s="12"/>
      <c r="H117" s="13"/>
    </row>
    <row r="118" spans="1:8" x14ac:dyDescent="0.25">
      <c r="A118" s="48"/>
      <c r="B118" s="58" t="s">
        <v>145</v>
      </c>
      <c r="C118" s="58"/>
      <c r="D118" s="59"/>
      <c r="E118" s="50"/>
      <c r="F118" s="54"/>
      <c r="G118" s="12"/>
      <c r="H118" s="13"/>
    </row>
    <row r="119" spans="1:8" x14ac:dyDescent="0.25">
      <c r="A119" s="48"/>
      <c r="D119" s="49"/>
      <c r="E119" s="50" t="s">
        <v>83</v>
      </c>
      <c r="F119" s="55">
        <f>7/2</f>
        <v>3.5</v>
      </c>
      <c r="G119" s="12"/>
      <c r="H119" s="16">
        <f>ROUND(F119*G119,2)</f>
        <v>0</v>
      </c>
    </row>
    <row r="120" spans="1:8" x14ac:dyDescent="0.25">
      <c r="A120" s="27" t="s">
        <v>139</v>
      </c>
      <c r="B120" s="56" t="s">
        <v>129</v>
      </c>
      <c r="C120" s="56"/>
      <c r="D120" s="57"/>
      <c r="E120" s="12"/>
      <c r="F120" s="12"/>
      <c r="G120" s="12"/>
      <c r="H120" s="13"/>
    </row>
    <row r="121" spans="1:8" x14ac:dyDescent="0.25">
      <c r="A121" s="29"/>
      <c r="B121" s="58" t="s">
        <v>131</v>
      </c>
      <c r="C121" s="58"/>
      <c r="D121" s="59"/>
      <c r="E121" s="12"/>
      <c r="F121" s="12"/>
      <c r="G121" s="12"/>
      <c r="H121" s="13"/>
    </row>
    <row r="122" spans="1:8" x14ac:dyDescent="0.25">
      <c r="A122" s="48"/>
      <c r="D122" s="49"/>
      <c r="E122" s="50" t="s">
        <v>110</v>
      </c>
      <c r="F122" s="53">
        <v>1</v>
      </c>
      <c r="G122" s="12"/>
      <c r="H122" s="16">
        <f>ROUND(F122*G122,2)</f>
        <v>0</v>
      </c>
    </row>
    <row r="123" spans="1:8" x14ac:dyDescent="0.25">
      <c r="A123" s="29"/>
      <c r="B123" s="30"/>
      <c r="C123" s="30"/>
      <c r="D123" s="31"/>
      <c r="E123" s="32"/>
      <c r="F123" s="33"/>
      <c r="G123" s="12"/>
      <c r="H123" s="16"/>
    </row>
    <row r="124" spans="1:8" x14ac:dyDescent="0.25">
      <c r="A124" s="36"/>
      <c r="B124" s="37"/>
      <c r="C124" s="37"/>
      <c r="D124" s="38"/>
      <c r="E124" s="28"/>
      <c r="F124" s="28"/>
      <c r="G124" s="12"/>
      <c r="H124" s="13"/>
    </row>
    <row r="125" spans="1:8" x14ac:dyDescent="0.25">
      <c r="A125" s="39"/>
      <c r="B125" s="64" t="str">
        <f>'[1]Lot N°02 DEMOLITION - GROS OEU'!B88:D88</f>
        <v>Total DEPARTEMENT HAUTE SAVOIE</v>
      </c>
      <c r="C125" s="64"/>
      <c r="D125" s="65"/>
      <c r="E125" s="28"/>
      <c r="F125" s="28"/>
      <c r="G125" s="12"/>
      <c r="H125" s="21">
        <f>SUBTOTAL(109,H74:H124)</f>
        <v>0</v>
      </c>
    </row>
    <row r="126" spans="1:8" x14ac:dyDescent="0.25">
      <c r="A126" s="17"/>
      <c r="B126" s="18"/>
      <c r="C126" s="18"/>
      <c r="D126" s="19"/>
      <c r="E126" s="23"/>
      <c r="F126" s="23"/>
      <c r="G126" s="23"/>
      <c r="H126" s="20"/>
    </row>
    <row r="127" spans="1:8" x14ac:dyDescent="0.25">
      <c r="A127" s="8"/>
      <c r="B127" s="8"/>
      <c r="C127" s="8"/>
      <c r="D127" s="8"/>
      <c r="E127" s="8"/>
      <c r="F127" s="8"/>
      <c r="G127" s="8"/>
      <c r="H127" s="8"/>
    </row>
    <row r="128" spans="1:8" x14ac:dyDescent="0.25">
      <c r="B128" s="70" t="s">
        <v>60</v>
      </c>
      <c r="C128" s="71"/>
      <c r="D128" s="71"/>
      <c r="H128" s="43">
        <f>SUBTOTAL(109,H3:H126)</f>
        <v>0</v>
      </c>
    </row>
    <row r="129" spans="1:8" x14ac:dyDescent="0.25">
      <c r="A129" s="26">
        <v>20</v>
      </c>
      <c r="B129" s="24" t="str">
        <f>CONCATENATE("Montant TVA (",A129,"%)")</f>
        <v>Montant TVA (20%)</v>
      </c>
      <c r="H129" s="43">
        <f>(H128*A129)/100</f>
        <v>0</v>
      </c>
    </row>
    <row r="130" spans="1:8" x14ac:dyDescent="0.25">
      <c r="B130" s="24" t="s">
        <v>63</v>
      </c>
      <c r="H130" s="43">
        <f>H128+H129</f>
        <v>0</v>
      </c>
    </row>
    <row r="131" spans="1:8" x14ac:dyDescent="0.25">
      <c r="H131" s="25"/>
    </row>
    <row r="132" spans="1:8" x14ac:dyDescent="0.25">
      <c r="H132" s="25"/>
    </row>
  </sheetData>
  <mergeCells count="96">
    <mergeCell ref="B125:D125"/>
    <mergeCell ref="B87:D87"/>
    <mergeCell ref="B88:D88"/>
    <mergeCell ref="B89:D89"/>
    <mergeCell ref="B93:D93"/>
    <mergeCell ref="B94:D94"/>
    <mergeCell ref="B100:D100"/>
    <mergeCell ref="B102:D102"/>
    <mergeCell ref="B104:D104"/>
    <mergeCell ref="B106:D106"/>
    <mergeCell ref="B108:D108"/>
    <mergeCell ref="B110:D110"/>
    <mergeCell ref="B112:D112"/>
    <mergeCell ref="B113:D113"/>
    <mergeCell ref="B114:D114"/>
    <mergeCell ref="B115:D115"/>
    <mergeCell ref="B128:D128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B84:D84"/>
    <mergeCell ref="B85:D85"/>
    <mergeCell ref="B86:D86"/>
    <mergeCell ref="B95:D95"/>
    <mergeCell ref="B18:D18"/>
    <mergeCell ref="B19:D19"/>
    <mergeCell ref="B23:D23"/>
    <mergeCell ref="B24:D24"/>
    <mergeCell ref="B25:D25"/>
    <mergeCell ref="B20:D20"/>
    <mergeCell ref="B21:D21"/>
    <mergeCell ref="B13:D13"/>
    <mergeCell ref="B14:D14"/>
    <mergeCell ref="B15:D15"/>
    <mergeCell ref="B16:D16"/>
    <mergeCell ref="B17:D17"/>
    <mergeCell ref="B8:D8"/>
    <mergeCell ref="B9:D9"/>
    <mergeCell ref="B10:D10"/>
    <mergeCell ref="B11:D11"/>
    <mergeCell ref="B12:D12"/>
    <mergeCell ref="B3:D3"/>
    <mergeCell ref="B4:D4"/>
    <mergeCell ref="B5:D5"/>
    <mergeCell ref="B6:D6"/>
    <mergeCell ref="B7:D7"/>
    <mergeCell ref="B51:D51"/>
    <mergeCell ref="B52:D52"/>
    <mergeCell ref="B57:D57"/>
    <mergeCell ref="B28:D28"/>
    <mergeCell ref="B29:D29"/>
    <mergeCell ref="B30:D30"/>
    <mergeCell ref="B32:D32"/>
    <mergeCell ref="B34:D34"/>
    <mergeCell ref="B54:D54"/>
    <mergeCell ref="B55:D55"/>
    <mergeCell ref="B120:D120"/>
    <mergeCell ref="B121:D121"/>
    <mergeCell ref="B111:D111"/>
    <mergeCell ref="B58:D58"/>
    <mergeCell ref="B59:D59"/>
    <mergeCell ref="B61:D61"/>
    <mergeCell ref="B62:D62"/>
    <mergeCell ref="B68:D68"/>
    <mergeCell ref="B71:D71"/>
    <mergeCell ref="B117:D117"/>
    <mergeCell ref="B118:D118"/>
    <mergeCell ref="B91:D91"/>
    <mergeCell ref="B98:D98"/>
    <mergeCell ref="B99:D99"/>
    <mergeCell ref="B66:D66"/>
    <mergeCell ref="B90:D90"/>
    <mergeCell ref="B26:D26"/>
    <mergeCell ref="B27:D27"/>
    <mergeCell ref="B96:D96"/>
    <mergeCell ref="B97:D97"/>
    <mergeCell ref="B64:D64"/>
    <mergeCell ref="B36:D36"/>
    <mergeCell ref="B38:D38"/>
    <mergeCell ref="B40:D40"/>
    <mergeCell ref="B42:D42"/>
    <mergeCell ref="B43:D43"/>
    <mergeCell ref="B44:D44"/>
    <mergeCell ref="B45:D45"/>
    <mergeCell ref="B46:D46"/>
    <mergeCell ref="B47:D47"/>
    <mergeCell ref="B48:D48"/>
    <mergeCell ref="B49:D49"/>
  </mergeCells>
  <printOptions horizontalCentered="1"/>
  <pageMargins left="0.06" right="0.06" top="0.06" bottom="0.06" header="0.76" footer="0.76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B1953-D22E-4A17-AFC7-F76CC4DC9659}">
  <sheetPr>
    <pageSetUpPr fitToPage="1"/>
  </sheetPr>
  <dimension ref="A1:ZZ42"/>
  <sheetViews>
    <sheetView showGridLines="0" workbookViewId="0">
      <pane xSplit="4" ySplit="1" topLeftCell="E8" activePane="bottomRight" state="frozen"/>
      <selection pane="topRight" activeCell="E1" sqref="E1"/>
      <selection pane="bottomLeft" activeCell="A2" sqref="A2"/>
      <selection pane="bottomRight" activeCell="J27" sqref="J27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7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" x14ac:dyDescent="0.25">
      <c r="A1" s="1"/>
      <c r="B1" s="2"/>
      <c r="C1" s="3"/>
      <c r="D1" s="4"/>
      <c r="E1" s="5" t="s">
        <v>65</v>
      </c>
      <c r="F1" s="5" t="s">
        <v>66</v>
      </c>
      <c r="G1" s="5" t="s">
        <v>67</v>
      </c>
      <c r="H1" s="5" t="s">
        <v>68</v>
      </c>
    </row>
    <row r="2" spans="1:702" x14ac:dyDescent="0.25">
      <c r="A2" s="6"/>
      <c r="B2" s="7"/>
      <c r="C2" s="8"/>
      <c r="D2" s="9"/>
      <c r="E2" s="10"/>
      <c r="F2" s="10"/>
      <c r="G2" s="10"/>
      <c r="H2" s="11"/>
    </row>
    <row r="3" spans="1:702" ht="17.25" customHeight="1" x14ac:dyDescent="0.25">
      <c r="A3" s="27"/>
      <c r="B3" s="66" t="s">
        <v>4</v>
      </c>
      <c r="C3" s="66"/>
      <c r="D3" s="67"/>
      <c r="E3" s="28"/>
      <c r="F3" s="28"/>
      <c r="G3" s="12"/>
      <c r="H3" s="13"/>
    </row>
    <row r="4" spans="1:702" ht="15" customHeight="1" x14ac:dyDescent="0.25">
      <c r="A4" s="27"/>
      <c r="B4" s="68" t="s">
        <v>5</v>
      </c>
      <c r="C4" s="68"/>
      <c r="D4" s="69"/>
      <c r="E4" s="28"/>
      <c r="F4" s="28"/>
      <c r="G4" s="12"/>
      <c r="H4" s="13"/>
      <c r="ZY4" t="s">
        <v>69</v>
      </c>
      <c r="ZZ4" s="14"/>
    </row>
    <row r="5" spans="1:702" ht="15" customHeight="1" x14ac:dyDescent="0.25">
      <c r="A5" s="27">
        <v>4</v>
      </c>
      <c r="B5" s="60" t="s">
        <v>70</v>
      </c>
      <c r="C5" s="60"/>
      <c r="D5" s="61"/>
      <c r="E5" s="28"/>
      <c r="F5" s="28"/>
      <c r="G5" s="12"/>
      <c r="H5" s="13"/>
      <c r="ZY5" t="s">
        <v>71</v>
      </c>
      <c r="ZZ5" s="14"/>
    </row>
    <row r="6" spans="1:702" ht="15" customHeight="1" x14ac:dyDescent="0.25">
      <c r="A6" s="27" t="s">
        <v>97</v>
      </c>
      <c r="B6" s="56" t="s">
        <v>73</v>
      </c>
      <c r="C6" s="56"/>
      <c r="D6" s="57"/>
      <c r="E6" s="28"/>
      <c r="F6" s="28"/>
      <c r="G6" s="12"/>
      <c r="H6" s="13"/>
      <c r="ZY6" t="s">
        <v>74</v>
      </c>
      <c r="ZZ6" s="14"/>
    </row>
    <row r="7" spans="1:702" ht="15" customHeight="1" x14ac:dyDescent="0.25">
      <c r="A7" s="27" t="s">
        <v>98</v>
      </c>
      <c r="B7" s="62" t="s">
        <v>75</v>
      </c>
      <c r="C7" s="62"/>
      <c r="D7" s="63"/>
      <c r="E7" s="28"/>
      <c r="F7" s="28"/>
      <c r="G7" s="12"/>
      <c r="H7" s="13"/>
      <c r="ZY7" t="s">
        <v>76</v>
      </c>
      <c r="ZZ7" s="14"/>
    </row>
    <row r="8" spans="1:702" ht="15" customHeight="1" x14ac:dyDescent="0.25">
      <c r="A8" s="29"/>
      <c r="B8" s="58" t="s">
        <v>77</v>
      </c>
      <c r="C8" s="58"/>
      <c r="D8" s="59"/>
      <c r="E8" s="28"/>
      <c r="F8" s="28"/>
      <c r="G8" s="12"/>
      <c r="H8" s="13"/>
    </row>
    <row r="9" spans="1:702" x14ac:dyDescent="0.25">
      <c r="A9" s="44"/>
      <c r="B9" s="45"/>
      <c r="C9" s="45"/>
      <c r="D9" s="46"/>
      <c r="E9" s="32" t="s">
        <v>26</v>
      </c>
      <c r="F9" s="34">
        <f>82/2</f>
        <v>41</v>
      </c>
      <c r="G9" s="15"/>
      <c r="H9" s="16">
        <f>ROUND(F9*G9,2)</f>
        <v>0</v>
      </c>
      <c r="ZY9" t="s">
        <v>78</v>
      </c>
      <c r="ZZ9" s="14" t="s">
        <v>79</v>
      </c>
    </row>
    <row r="10" spans="1:702" ht="15" customHeight="1" x14ac:dyDescent="0.25">
      <c r="A10" s="27" t="s">
        <v>99</v>
      </c>
      <c r="B10" s="62" t="s">
        <v>80</v>
      </c>
      <c r="C10" s="62"/>
      <c r="D10" s="63"/>
      <c r="E10" s="28"/>
      <c r="F10" s="28"/>
      <c r="G10" s="12"/>
      <c r="H10" s="13"/>
      <c r="ZY10" t="s">
        <v>81</v>
      </c>
      <c r="ZZ10" s="14"/>
    </row>
    <row r="11" spans="1:702" ht="15" customHeight="1" x14ac:dyDescent="0.25">
      <c r="A11" s="29"/>
      <c r="B11" s="58" t="s">
        <v>82</v>
      </c>
      <c r="C11" s="58"/>
      <c r="D11" s="59"/>
      <c r="E11" s="28"/>
      <c r="F11" s="28"/>
      <c r="G11" s="12"/>
      <c r="H11" s="13"/>
    </row>
    <row r="12" spans="1:702" x14ac:dyDescent="0.25">
      <c r="A12" s="44"/>
      <c r="B12" s="45"/>
      <c r="C12" s="45"/>
      <c r="D12" s="46"/>
      <c r="E12" s="32" t="s">
        <v>83</v>
      </c>
      <c r="F12" s="47">
        <f>1/2</f>
        <v>0.5</v>
      </c>
      <c r="G12" s="15"/>
      <c r="H12" s="16">
        <f>ROUND(F12*G12,2)</f>
        <v>0</v>
      </c>
      <c r="ZY12" t="s">
        <v>84</v>
      </c>
      <c r="ZZ12" s="14" t="s">
        <v>85</v>
      </c>
    </row>
    <row r="13" spans="1:702" ht="15" customHeight="1" x14ac:dyDescent="0.25">
      <c r="A13" s="27" t="s">
        <v>100</v>
      </c>
      <c r="B13" s="56" t="s">
        <v>86</v>
      </c>
      <c r="C13" s="56"/>
      <c r="D13" s="57"/>
      <c r="E13" s="28"/>
      <c r="F13" s="28"/>
      <c r="G13" s="12"/>
      <c r="H13" s="13"/>
      <c r="ZY13" t="s">
        <v>87</v>
      </c>
      <c r="ZZ13" s="14"/>
    </row>
    <row r="14" spans="1:702" ht="25.5" customHeight="1" x14ac:dyDescent="0.25">
      <c r="A14" s="27" t="s">
        <v>101</v>
      </c>
      <c r="B14" s="62" t="s">
        <v>88</v>
      </c>
      <c r="C14" s="62"/>
      <c r="D14" s="63"/>
      <c r="E14" s="28"/>
      <c r="F14" s="28"/>
      <c r="G14" s="12"/>
      <c r="H14" s="13"/>
      <c r="ZY14" t="s">
        <v>89</v>
      </c>
      <c r="ZZ14" s="14"/>
    </row>
    <row r="15" spans="1:702" ht="32.25" customHeight="1" x14ac:dyDescent="0.25">
      <c r="A15" s="29"/>
      <c r="B15" s="58" t="s">
        <v>140</v>
      </c>
      <c r="C15" s="58"/>
      <c r="D15" s="59"/>
      <c r="E15" s="28"/>
      <c r="F15" s="28"/>
      <c r="G15" s="12"/>
      <c r="H15" s="13"/>
    </row>
    <row r="16" spans="1:702" x14ac:dyDescent="0.25">
      <c r="A16" s="44"/>
      <c r="B16" s="45"/>
      <c r="C16" s="45"/>
      <c r="D16" s="46"/>
      <c r="E16" s="32" t="s">
        <v>26</v>
      </c>
      <c r="F16" s="35">
        <f>4.4/2</f>
        <v>2.2000000000000002</v>
      </c>
      <c r="G16" s="15"/>
      <c r="H16" s="16">
        <f>ROUND(F16*G16,2)</f>
        <v>0</v>
      </c>
      <c r="ZY16" t="s">
        <v>90</v>
      </c>
      <c r="ZZ16" s="14" t="s">
        <v>91</v>
      </c>
    </row>
    <row r="17" spans="1:8" x14ac:dyDescent="0.25">
      <c r="A17" s="36"/>
      <c r="B17" s="37"/>
      <c r="C17" s="37"/>
      <c r="D17" s="38"/>
      <c r="E17" s="28"/>
      <c r="F17" s="28"/>
      <c r="G17" s="12"/>
      <c r="H17" s="20"/>
    </row>
    <row r="18" spans="1:8" x14ac:dyDescent="0.25">
      <c r="A18" s="39"/>
      <c r="B18" s="64" t="s">
        <v>58</v>
      </c>
      <c r="C18" s="64"/>
      <c r="D18" s="65"/>
      <c r="E18" s="28"/>
      <c r="F18" s="28"/>
      <c r="G18" s="12"/>
      <c r="H18" s="21">
        <f>SUBTOTAL(109,H4:H17)</f>
        <v>0</v>
      </c>
    </row>
    <row r="19" spans="1:8" x14ac:dyDescent="0.25">
      <c r="A19" s="40"/>
      <c r="B19" s="41"/>
      <c r="C19" s="41"/>
      <c r="D19" s="42"/>
      <c r="E19" s="28"/>
      <c r="F19" s="28"/>
      <c r="G19" s="12"/>
      <c r="H19" s="11"/>
    </row>
    <row r="20" spans="1:8" x14ac:dyDescent="0.25">
      <c r="A20" s="27"/>
      <c r="B20" s="66" t="str">
        <f>'[1]Lot N°01 AMENAGEMENTS EXTER'!B26:D26</f>
        <v>DESCRIPTION DES TRAVAUX DE DEMOLITION</v>
      </c>
      <c r="C20" s="66"/>
      <c r="D20" s="67"/>
      <c r="E20" s="28"/>
      <c r="F20" s="28"/>
      <c r="G20" s="12"/>
      <c r="H20" s="13"/>
    </row>
    <row r="21" spans="1:8" x14ac:dyDescent="0.25">
      <c r="A21" s="27"/>
      <c r="B21" s="68" t="s">
        <v>5</v>
      </c>
      <c r="C21" s="68"/>
      <c r="D21" s="69"/>
      <c r="E21" s="28"/>
      <c r="F21" s="28"/>
      <c r="G21" s="12"/>
      <c r="H21" s="13"/>
    </row>
    <row r="22" spans="1:8" x14ac:dyDescent="0.25">
      <c r="A22" s="27">
        <v>4</v>
      </c>
      <c r="B22" s="60" t="s">
        <v>70</v>
      </c>
      <c r="C22" s="60"/>
      <c r="D22" s="61"/>
      <c r="E22" s="28"/>
      <c r="F22" s="28"/>
      <c r="G22" s="12"/>
      <c r="H22" s="13"/>
    </row>
    <row r="23" spans="1:8" x14ac:dyDescent="0.25">
      <c r="A23" s="27" t="s">
        <v>97</v>
      </c>
      <c r="B23" s="56" t="s">
        <v>73</v>
      </c>
      <c r="C23" s="56"/>
      <c r="D23" s="57"/>
      <c r="E23" s="28"/>
      <c r="F23" s="28"/>
      <c r="G23" s="12"/>
      <c r="H23" s="13"/>
    </row>
    <row r="24" spans="1:8" x14ac:dyDescent="0.25">
      <c r="A24" s="27" t="s">
        <v>98</v>
      </c>
      <c r="B24" s="62" t="s">
        <v>75</v>
      </c>
      <c r="C24" s="62"/>
      <c r="D24" s="63"/>
      <c r="E24" s="28"/>
      <c r="F24" s="28"/>
      <c r="G24" s="12"/>
      <c r="H24" s="13"/>
    </row>
    <row r="25" spans="1:8" x14ac:dyDescent="0.25">
      <c r="A25" s="29"/>
      <c r="B25" s="58" t="s">
        <v>77</v>
      </c>
      <c r="C25" s="58"/>
      <c r="D25" s="59"/>
      <c r="E25" s="28"/>
      <c r="F25" s="28"/>
      <c r="G25" s="12"/>
      <c r="H25" s="13"/>
    </row>
    <row r="26" spans="1:8" x14ac:dyDescent="0.25">
      <c r="A26" s="44"/>
      <c r="B26" s="45"/>
      <c r="C26" s="45"/>
      <c r="D26" s="46"/>
      <c r="E26" s="32" t="s">
        <v>26</v>
      </c>
      <c r="F26" s="34">
        <f>82/2</f>
        <v>41</v>
      </c>
      <c r="G26" s="12"/>
      <c r="H26" s="16">
        <f>ROUND(F26*G26,2)</f>
        <v>0</v>
      </c>
    </row>
    <row r="27" spans="1:8" x14ac:dyDescent="0.25">
      <c r="A27" s="27" t="s">
        <v>99</v>
      </c>
      <c r="B27" s="62" t="s">
        <v>80</v>
      </c>
      <c r="C27" s="62"/>
      <c r="D27" s="63"/>
      <c r="E27" s="28"/>
      <c r="F27" s="28"/>
      <c r="G27" s="12"/>
      <c r="H27" s="13"/>
    </row>
    <row r="28" spans="1:8" x14ac:dyDescent="0.25">
      <c r="A28" s="29"/>
      <c r="B28" s="58" t="s">
        <v>82</v>
      </c>
      <c r="C28" s="58"/>
      <c r="D28" s="59"/>
      <c r="E28" s="28"/>
      <c r="F28" s="28"/>
      <c r="G28" s="12"/>
      <c r="H28" s="13"/>
    </row>
    <row r="29" spans="1:8" x14ac:dyDescent="0.25">
      <c r="A29" s="44"/>
      <c r="B29" s="45"/>
      <c r="C29" s="45"/>
      <c r="D29" s="46"/>
      <c r="E29" s="32" t="s">
        <v>83</v>
      </c>
      <c r="F29" s="47">
        <f>F12</f>
        <v>0.5</v>
      </c>
      <c r="G29" s="12"/>
      <c r="H29" s="16">
        <f>ROUND(F29*G29,2)</f>
        <v>0</v>
      </c>
    </row>
    <row r="30" spans="1:8" ht="27.75" customHeight="1" x14ac:dyDescent="0.25">
      <c r="A30" s="27" t="s">
        <v>100</v>
      </c>
      <c r="B30" s="56" t="s">
        <v>86</v>
      </c>
      <c r="C30" s="56"/>
      <c r="D30" s="57"/>
      <c r="E30" s="28"/>
      <c r="F30" s="28"/>
      <c r="G30" s="12"/>
      <c r="H30" s="13"/>
    </row>
    <row r="31" spans="1:8" x14ac:dyDescent="0.25">
      <c r="A31" s="27" t="s">
        <v>101</v>
      </c>
      <c r="B31" s="62" t="s">
        <v>88</v>
      </c>
      <c r="C31" s="62"/>
      <c r="D31" s="63"/>
      <c r="E31" s="28"/>
      <c r="F31" s="28"/>
      <c r="G31" s="12"/>
      <c r="H31" s="13"/>
    </row>
    <row r="32" spans="1:8" ht="28.5" customHeight="1" x14ac:dyDescent="0.25">
      <c r="A32" s="29"/>
      <c r="B32" s="58" t="s">
        <v>140</v>
      </c>
      <c r="C32" s="58"/>
      <c r="D32" s="59"/>
      <c r="E32" s="28"/>
      <c r="F32" s="28"/>
      <c r="G32" s="12"/>
      <c r="H32" s="13"/>
    </row>
    <row r="33" spans="1:701" x14ac:dyDescent="0.25">
      <c r="A33" s="44"/>
      <c r="B33" s="45"/>
      <c r="C33" s="45"/>
      <c r="D33" s="46"/>
      <c r="E33" s="32" t="s">
        <v>26</v>
      </c>
      <c r="F33" s="35">
        <f>F16</f>
        <v>2.2000000000000002</v>
      </c>
      <c r="G33" s="12"/>
      <c r="H33" s="16">
        <f>ROUND(F33*G33,2)</f>
        <v>0</v>
      </c>
    </row>
    <row r="34" spans="1:701" x14ac:dyDescent="0.25">
      <c r="A34" s="36"/>
      <c r="B34" s="37"/>
      <c r="C34" s="37"/>
      <c r="D34" s="38"/>
      <c r="E34" s="28"/>
      <c r="F34" s="28"/>
      <c r="G34" s="12"/>
      <c r="H34" s="13"/>
      <c r="ZY34" t="s">
        <v>93</v>
      </c>
    </row>
    <row r="35" spans="1:701" x14ac:dyDescent="0.25">
      <c r="A35" s="39"/>
      <c r="B35" s="64" t="str">
        <f>'[1]Lot N°01 AMENAGEMENTS EXTER'!B47:D47</f>
        <v>Relevés BA 10 x20 cm de ht</v>
      </c>
      <c r="C35" s="64"/>
      <c r="D35" s="65"/>
      <c r="E35" s="28"/>
      <c r="F35" s="28"/>
      <c r="G35" s="12"/>
      <c r="H35" s="21">
        <f>SUBTOTAL(109,H21:H34)</f>
        <v>0</v>
      </c>
      <c r="ZY35" t="s">
        <v>94</v>
      </c>
    </row>
    <row r="36" spans="1:701" x14ac:dyDescent="0.25">
      <c r="A36" s="17"/>
      <c r="B36" s="18"/>
      <c r="C36" s="18"/>
      <c r="D36" s="19"/>
      <c r="E36" s="23"/>
      <c r="F36" s="23"/>
      <c r="G36" s="23"/>
      <c r="H36" s="20"/>
      <c r="ZY36" t="s">
        <v>96</v>
      </c>
    </row>
    <row r="37" spans="1:701" x14ac:dyDescent="0.25">
      <c r="A37" s="8"/>
      <c r="B37" s="8"/>
      <c r="C37" s="8"/>
      <c r="D37" s="8"/>
      <c r="E37" s="8"/>
      <c r="F37" s="8"/>
      <c r="G37" s="8"/>
      <c r="H37" s="8"/>
    </row>
    <row r="38" spans="1:701" x14ac:dyDescent="0.25">
      <c r="B38" s="70" t="s">
        <v>92</v>
      </c>
      <c r="C38" s="71"/>
      <c r="D38" s="71"/>
      <c r="H38" s="43">
        <f>SUBTOTAL(109,H3:H36)</f>
        <v>0</v>
      </c>
    </row>
    <row r="39" spans="1:701" x14ac:dyDescent="0.25">
      <c r="A39" s="26">
        <v>20</v>
      </c>
      <c r="B39" s="24" t="str">
        <f>CONCATENATE("Montant TVA (",A39,"%)")</f>
        <v>Montant TVA (20%)</v>
      </c>
      <c r="H39" s="43">
        <f>(H38*A39)/100</f>
        <v>0</v>
      </c>
    </row>
    <row r="40" spans="1:701" x14ac:dyDescent="0.25">
      <c r="B40" s="24" t="s">
        <v>95</v>
      </c>
      <c r="H40" s="43">
        <f>H38+H39</f>
        <v>0</v>
      </c>
    </row>
    <row r="41" spans="1:701" x14ac:dyDescent="0.25">
      <c r="H41" s="25"/>
    </row>
    <row r="42" spans="1:701" x14ac:dyDescent="0.25">
      <c r="H42" s="25"/>
    </row>
  </sheetData>
  <mergeCells count="25">
    <mergeCell ref="B15:D15"/>
    <mergeCell ref="B18:D18"/>
    <mergeCell ref="B38:D38"/>
    <mergeCell ref="B20:D20"/>
    <mergeCell ref="B21:D21"/>
    <mergeCell ref="B22:D22"/>
    <mergeCell ref="B23:D23"/>
    <mergeCell ref="B24:D24"/>
    <mergeCell ref="B25:D25"/>
    <mergeCell ref="B27:D27"/>
    <mergeCell ref="B28:D28"/>
    <mergeCell ref="B30:D30"/>
    <mergeCell ref="B31:D31"/>
    <mergeCell ref="B32:D32"/>
    <mergeCell ref="B35:D35"/>
    <mergeCell ref="B8:D8"/>
    <mergeCell ref="B10:D10"/>
    <mergeCell ref="B11:D11"/>
    <mergeCell ref="B13:D13"/>
    <mergeCell ref="B14:D14"/>
    <mergeCell ref="B3:D3"/>
    <mergeCell ref="B4:D4"/>
    <mergeCell ref="B5:D5"/>
    <mergeCell ref="B6:D6"/>
    <mergeCell ref="B7:D7"/>
  </mergeCells>
  <printOptions horizontalCentered="1"/>
  <pageMargins left="0.06" right="0.06" top="0.06" bottom="0.06" header="0.76" footer="0.76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N°01 Page de garde</vt:lpstr>
      <vt:lpstr>Lot N°01 AMENAGEMENTS EXTERIEU</vt:lpstr>
      <vt:lpstr>Lot N°01 PSE 01   Sécurisation</vt:lpstr>
      <vt:lpstr>'Lot N°01 AMENAGEMENTS EXTERIEU'!Impression_des_titres</vt:lpstr>
      <vt:lpstr>'Lot N°01 PSE 01   Sécurisation'!Impression_des_titres</vt:lpstr>
      <vt:lpstr>'Lot N°01 AMENAGEMENTS EXTERIEU'!Zone_d_impression</vt:lpstr>
      <vt:lpstr>'Lot N°01 PSE 01   Sécurisation'!Zone_d_impression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Brian VIEIRA - OPUS-IGCBE</cp:lastModifiedBy>
  <dcterms:created xsi:type="dcterms:W3CDTF">2025-01-27T10:02:28Z</dcterms:created>
  <dcterms:modified xsi:type="dcterms:W3CDTF">2025-02-20T13:17:31Z</dcterms:modified>
</cp:coreProperties>
</file>