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L:\Patrimoine\_Besancon\MARCHE REHABILITATION LOGEMENTS NFC\Hors marché\Marché BRAUDEL\DCE BRAUDEL\2 - Cahier des charges\"/>
    </mc:Choice>
  </mc:AlternateContent>
  <bookViews>
    <workbookView xWindow="0" yWindow="0" windowWidth="28800" windowHeight="11700"/>
  </bookViews>
  <sheets>
    <sheet name="Feuil1" sheetId="1" r:id="rId1"/>
  </sheets>
  <definedNames>
    <definedName name="_xlnm.Print_Area" localSheetId="0">Feuil1!$A$1:$E$242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40" i="1" l="1"/>
  <c r="D232" i="1"/>
  <c r="D233" i="1" s="1"/>
  <c r="D231" i="1"/>
  <c r="D238" i="1" s="1"/>
  <c r="D230" i="1" l="1"/>
  <c r="C136" i="1"/>
  <c r="D148" i="1" l="1"/>
  <c r="D147" i="1" s="1"/>
  <c r="D18" i="1"/>
  <c r="D15" i="1"/>
  <c r="D22" i="1" s="1"/>
  <c r="D50" i="1"/>
  <c r="D45" i="1"/>
  <c r="D42" i="1"/>
  <c r="D58" i="1"/>
  <c r="D59" i="1" s="1"/>
  <c r="D72" i="1"/>
  <c r="D73" i="1" s="1"/>
  <c r="D86" i="1"/>
  <c r="D87" i="1" s="1"/>
  <c r="D100" i="1"/>
  <c r="D101" i="1" s="1"/>
  <c r="D114" i="1"/>
  <c r="D115" i="1" s="1"/>
  <c r="D128" i="1"/>
  <c r="D129" i="1" s="1"/>
  <c r="D162" i="1"/>
  <c r="D163" i="1" s="1"/>
  <c r="D161" i="1"/>
  <c r="D160" i="1" s="1"/>
  <c r="D176" i="1"/>
  <c r="D177" i="1" s="1"/>
  <c r="D218" i="1"/>
  <c r="D217" i="1" s="1"/>
  <c r="D204" i="1"/>
  <c r="D205" i="1" s="1"/>
  <c r="D190" i="1"/>
  <c r="D189" i="1" s="1"/>
  <c r="D203" i="1" l="1"/>
  <c r="D210" i="1" s="1"/>
  <c r="D71" i="1"/>
  <c r="D78" i="1" s="1"/>
  <c r="D127" i="1"/>
  <c r="D134" i="1" s="1"/>
  <c r="D99" i="1"/>
  <c r="D98" i="1" s="1"/>
  <c r="D168" i="1"/>
  <c r="D126" i="1"/>
  <c r="D113" i="1"/>
  <c r="D57" i="1"/>
  <c r="D56" i="1" s="1"/>
  <c r="D175" i="1"/>
  <c r="D146" i="1"/>
  <c r="D154" i="1"/>
  <c r="D149" i="1"/>
  <c r="D85" i="1"/>
  <c r="D106" i="1"/>
  <c r="D216" i="1"/>
  <c r="D224" i="1"/>
  <c r="D219" i="1"/>
  <c r="D188" i="1"/>
  <c r="D196" i="1"/>
  <c r="D191" i="1"/>
  <c r="D202" i="1" l="1"/>
  <c r="D70" i="1"/>
  <c r="D120" i="1"/>
  <c r="D112" i="1"/>
  <c r="D64" i="1"/>
  <c r="D182" i="1"/>
  <c r="D174" i="1"/>
  <c r="D92" i="1"/>
  <c r="D84" i="1"/>
  <c r="B36" i="1" l="1"/>
  <c r="E36" i="1" s="1"/>
</calcChain>
</file>

<file path=xl/sharedStrings.xml><?xml version="1.0" encoding="utf-8"?>
<sst xmlns="http://schemas.openxmlformats.org/spreadsheetml/2006/main" count="227" uniqueCount="48">
  <si>
    <t>Descriptif</t>
  </si>
  <si>
    <t xml:space="preserve"> Montant HT pour 1 logement </t>
  </si>
  <si>
    <t>nombre logement</t>
  </si>
  <si>
    <t xml:space="preserve"> Montant HT  </t>
  </si>
  <si>
    <t>Installation de chantier</t>
  </si>
  <si>
    <t>Dépose</t>
  </si>
  <si>
    <t>Plâtrerie</t>
  </si>
  <si>
    <t>Peinture</t>
  </si>
  <si>
    <t>Revêtement de sol PVC (hors salle de bain)</t>
  </si>
  <si>
    <t>Revêtement de sol carrelage (salle de bain et WC)</t>
  </si>
  <si>
    <t>Revêtement mural salle de bain</t>
  </si>
  <si>
    <t>Plomberie-sanitaire</t>
  </si>
  <si>
    <t>Kitchenette</t>
  </si>
  <si>
    <t>Menuiserie intérieure – Agencement</t>
  </si>
  <si>
    <t>Electricité – Ventilation – Chauffage</t>
  </si>
  <si>
    <t>Appartement : N 5 / 29</t>
  </si>
  <si>
    <t xml:space="preserve"> (SDB et kitchenette avec équipement PMR)</t>
  </si>
  <si>
    <t>Dépose radiateurs gaz, suppression des conduites bouchonnage compteur</t>
  </si>
  <si>
    <t>Pose radiateur(s) électrique(s)</t>
  </si>
  <si>
    <t>Dépose et gestion des déchets</t>
  </si>
  <si>
    <t>Tranche ferme</t>
  </si>
  <si>
    <t>Tranche optionnelle</t>
  </si>
  <si>
    <t>Total :</t>
  </si>
  <si>
    <t>Tous les logements</t>
  </si>
  <si>
    <t xml:space="preserve">Electricité – Ventilation </t>
  </si>
  <si>
    <t>surface traitée (m2)</t>
  </si>
  <si>
    <t>TVA (10%)</t>
  </si>
  <si>
    <t>Total TTC</t>
  </si>
  <si>
    <t>Peinture murs/plafonds</t>
  </si>
  <si>
    <t>Peinture murs/plafonds/escalier</t>
  </si>
  <si>
    <r>
      <t xml:space="preserve">Appartement T1 N3 20/21m² </t>
    </r>
    <r>
      <rPr>
        <b/>
        <u/>
        <sz val="11"/>
        <color rgb="FFFF0000"/>
        <rFont val="Calibri"/>
        <family val="2"/>
        <scheme val="minor"/>
      </rPr>
      <t>(SDB et kitchenette avec équipement PMR)</t>
    </r>
  </si>
  <si>
    <t>Appartement : T1 N 1 19/20m²</t>
  </si>
  <si>
    <r>
      <t>A</t>
    </r>
    <r>
      <rPr>
        <b/>
        <sz val="11"/>
        <color rgb="FF000000"/>
        <rFont val="Arial"/>
        <family val="2"/>
      </rPr>
      <t>ppartement : T1 N12 / 17 / 32    20/22m²</t>
    </r>
  </si>
  <si>
    <t>Appartement : T1 N46 / 48 / 68 / 71 / 80 / 81    21/22m²</t>
  </si>
  <si>
    <t>Appartement : T1 N8 / 9     22/23m²</t>
  </si>
  <si>
    <t>Appartement : T1  05 / 29    20/21m²</t>
  </si>
  <si>
    <t>Appartement : T1bis N47 / 73 / 86     35/36m²</t>
  </si>
  <si>
    <t>Appartement : T1bis N10 / 24      38/39m²</t>
  </si>
  <si>
    <t>Appartement : T2 N43 / 56 / 82    47/48m²</t>
  </si>
  <si>
    <t xml:space="preserve">Appartement :T1  N90    29/30m²  </t>
  </si>
  <si>
    <r>
      <t xml:space="preserve">Appartement : N95 </t>
    </r>
    <r>
      <rPr>
        <b/>
        <sz val="11"/>
        <color rgb="FFFF0000"/>
        <rFont val="Arial"/>
        <family val="2"/>
      </rPr>
      <t>DUPLEX   48/49m²</t>
    </r>
  </si>
  <si>
    <r>
      <t xml:space="preserve">Appartement : N96 </t>
    </r>
    <r>
      <rPr>
        <b/>
        <sz val="11"/>
        <color rgb="FFFF0000"/>
        <rFont val="Arial"/>
        <family val="2"/>
      </rPr>
      <t>DUPLEX  33/34m²</t>
    </r>
  </si>
  <si>
    <t>Appartement : T1 99    33/34m²</t>
  </si>
  <si>
    <t>Appartement : T1bis N38 / 51 /     38/39 m²</t>
  </si>
  <si>
    <t>Nombre d'appartements</t>
  </si>
  <si>
    <t>x</t>
  </si>
  <si>
    <t xml:space="preserve">TRAVAUX DE RENOVATION INTERIEURE ET REMPLACEMENT DE RADIATEURS
LOGEMENTS ETUDIANTS 
RESIDENCE BRAUDEL – BELFORT (90)
</t>
  </si>
  <si>
    <t>Appartement : T1bis N64       38/39 m²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</si>
</sst>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8" formatCode="#,##0.00\ &quot;€&quot;;[Red]\-#,##0.00\ &quot;€&quot;"/>
    <numFmt numFmtId="164" formatCode="#,##0.0\ &quot;€&quot;"/>
    <numFmt numFmtId="165" formatCode="0.00&quot; m²&quot;"/>
    <numFmt numFmtId="166" formatCode="&quot;SU&quot;\ 0.00&quot; m²&quot;"/>
  </numFmts>
  <fonts count="11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b/>
      <u/>
      <sz val="11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u/>
      <sz val="11"/>
      <color rgb="FFFF0000"/>
      <name val="Calibri"/>
      <family val="2"/>
      <scheme val="minor"/>
    </font>
    <font>
      <b/>
      <sz val="11"/>
      <color rgb="FFFF0000"/>
      <name val="Arial"/>
      <family val="2"/>
    </font>
    <font>
      <b/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00B0F0"/>
        <bgColor indexed="64"/>
      </patternFill>
    </fill>
  </fills>
  <borders count="32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 diagonalUp="1">
      <left style="medium">
        <color rgb="FF000000"/>
      </left>
      <right style="medium">
        <color rgb="FF000000"/>
      </right>
      <top style="medium">
        <color indexed="64"/>
      </top>
      <bottom/>
      <diagonal style="medium">
        <color rgb="FF000000"/>
      </diagonal>
    </border>
    <border diagonalUp="1">
      <left style="medium">
        <color rgb="FF000000"/>
      </left>
      <right style="medium">
        <color rgb="FF000000"/>
      </right>
      <top/>
      <bottom style="medium">
        <color indexed="64"/>
      </bottom>
      <diagonal style="medium">
        <color rgb="FF000000"/>
      </diagonal>
    </border>
    <border>
      <left/>
      <right/>
      <top style="medium">
        <color rgb="FF000000"/>
      </top>
      <bottom style="medium">
        <color indexed="64"/>
      </bottom>
      <diagonal/>
    </border>
    <border>
      <left/>
      <right/>
      <top/>
      <bottom style="medium">
        <color rgb="FF000000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2" fillId="0" borderId="1" xfId="0" applyFont="1" applyBorder="1" applyAlignment="1">
      <alignment vertical="center" wrapText="1"/>
    </xf>
    <xf numFmtId="8" fontId="2" fillId="0" borderId="2" xfId="0" applyNumberFormat="1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8" fontId="2" fillId="0" borderId="4" xfId="0" applyNumberFormat="1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8" fontId="3" fillId="2" borderId="4" xfId="0" applyNumberFormat="1" applyFont="1" applyFill="1" applyBorder="1" applyAlignment="1">
      <alignment vertical="center" wrapText="1"/>
    </xf>
    <xf numFmtId="0" fontId="3" fillId="2" borderId="4" xfId="0" applyFont="1" applyFill="1" applyBorder="1" applyAlignment="1">
      <alignment horizontal="center" vertical="center" wrapText="1"/>
    </xf>
    <xf numFmtId="8" fontId="2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5" fillId="0" borderId="0" xfId="0" applyFont="1"/>
    <xf numFmtId="0" fontId="6" fillId="0" borderId="0" xfId="0" applyFont="1"/>
    <xf numFmtId="164" fontId="6" fillId="0" borderId="0" xfId="0" applyNumberFormat="1" applyFont="1"/>
    <xf numFmtId="0" fontId="6" fillId="0" borderId="0" xfId="0" applyFont="1" applyAlignment="1">
      <alignment horizontal="center"/>
    </xf>
    <xf numFmtId="8" fontId="0" fillId="0" borderId="0" xfId="0" applyNumberFormat="1"/>
    <xf numFmtId="8" fontId="3" fillId="2" borderId="2" xfId="0" applyNumberFormat="1" applyFont="1" applyFill="1" applyBorder="1" applyAlignment="1">
      <alignment vertical="center" wrapText="1"/>
    </xf>
    <xf numFmtId="165" fontId="3" fillId="2" borderId="4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8" fontId="2" fillId="0" borderId="12" xfId="0" applyNumberFormat="1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2" fillId="0" borderId="15" xfId="0" applyFont="1" applyBorder="1" applyAlignment="1">
      <alignment vertical="center" wrapText="1"/>
    </xf>
    <xf numFmtId="0" fontId="1" fillId="2" borderId="16" xfId="0" applyFont="1" applyFill="1" applyBorder="1" applyAlignment="1">
      <alignment vertical="center" wrapText="1"/>
    </xf>
    <xf numFmtId="8" fontId="3" fillId="2" borderId="5" xfId="0" applyNumberFormat="1" applyFont="1" applyFill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0" fillId="0" borderId="0" xfId="0" applyFill="1"/>
    <xf numFmtId="0" fontId="2" fillId="2" borderId="21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left" vertical="center" wrapText="1" indent="1"/>
    </xf>
    <xf numFmtId="0" fontId="2" fillId="2" borderId="22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 inden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23" xfId="0" applyFont="1" applyBorder="1" applyAlignment="1">
      <alignment vertical="center" wrapText="1"/>
    </xf>
    <xf numFmtId="8" fontId="2" fillId="0" borderId="24" xfId="0" applyNumberFormat="1" applyFont="1" applyBorder="1" applyAlignment="1">
      <alignment vertical="center" wrapText="1"/>
    </xf>
    <xf numFmtId="0" fontId="1" fillId="0" borderId="25" xfId="0" applyFont="1" applyBorder="1" applyAlignment="1">
      <alignment vertical="center" wrapText="1"/>
    </xf>
    <xf numFmtId="0" fontId="1" fillId="0" borderId="6" xfId="0" applyFont="1" applyFill="1" applyBorder="1" applyAlignment="1">
      <alignment vertical="center" wrapText="1"/>
    </xf>
    <xf numFmtId="8" fontId="3" fillId="0" borderId="0" xfId="0" applyNumberFormat="1" applyFont="1" applyFill="1" applyBorder="1" applyAlignment="1">
      <alignment vertical="center" wrapText="1"/>
    </xf>
    <xf numFmtId="165" fontId="3" fillId="0" borderId="0" xfId="0" applyNumberFormat="1" applyFont="1" applyFill="1" applyBorder="1" applyAlignment="1">
      <alignment horizontal="center" vertical="center" wrapText="1"/>
    </xf>
    <xf numFmtId="165" fontId="3" fillId="0" borderId="19" xfId="0" applyNumberFormat="1" applyFont="1" applyFill="1" applyBorder="1" applyAlignment="1">
      <alignment horizontal="center" vertical="center" wrapText="1"/>
    </xf>
    <xf numFmtId="8" fontId="3" fillId="0" borderId="14" xfId="0" applyNumberFormat="1" applyFont="1" applyFill="1" applyBorder="1" applyAlignment="1">
      <alignment vertical="center" wrapText="1"/>
    </xf>
    <xf numFmtId="0" fontId="10" fillId="0" borderId="24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" fillId="2" borderId="21" xfId="0" applyFont="1" applyFill="1" applyBorder="1" applyAlignment="1">
      <alignment vertical="center" wrapText="1"/>
    </xf>
    <xf numFmtId="8" fontId="3" fillId="2" borderId="22" xfId="0" applyNumberFormat="1" applyFont="1" applyFill="1" applyBorder="1" applyAlignment="1">
      <alignment vertical="center" wrapText="1"/>
    </xf>
    <xf numFmtId="8" fontId="3" fillId="2" borderId="14" xfId="0" applyNumberFormat="1" applyFont="1" applyFill="1" applyBorder="1" applyAlignment="1">
      <alignment vertical="center" wrapText="1"/>
    </xf>
    <xf numFmtId="0" fontId="8" fillId="2" borderId="3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10" fillId="0" borderId="19" xfId="0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8" fontId="2" fillId="0" borderId="0" xfId="0" applyNumberFormat="1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165" fontId="0" fillId="0" borderId="15" xfId="0" applyNumberFormat="1" applyBorder="1"/>
    <xf numFmtId="165" fontId="1" fillId="0" borderId="15" xfId="0" applyNumberFormat="1" applyFont="1" applyBorder="1" applyAlignment="1">
      <alignment vertical="center" wrapText="1"/>
    </xf>
    <xf numFmtId="166" fontId="0" fillId="0" borderId="5" xfId="0" applyNumberFormat="1" applyBorder="1"/>
    <xf numFmtId="0" fontId="3" fillId="2" borderId="3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8" fontId="3" fillId="2" borderId="20" xfId="0" applyNumberFormat="1" applyFont="1" applyFill="1" applyBorder="1" applyAlignment="1">
      <alignment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6" fillId="0" borderId="0" xfId="0" applyFont="1" applyAlignment="1"/>
    <xf numFmtId="8" fontId="3" fillId="0" borderId="6" xfId="0" applyNumberFormat="1" applyFont="1" applyFill="1" applyBorder="1" applyAlignment="1">
      <alignment horizontal="right" vertical="center" wrapText="1"/>
    </xf>
    <xf numFmtId="8" fontId="3" fillId="0" borderId="10" xfId="0" applyNumberFormat="1" applyFont="1" applyFill="1" applyBorder="1" applyAlignment="1">
      <alignment horizontal="right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1" fillId="0" borderId="27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30" xfId="0" applyFont="1" applyFill="1" applyBorder="1" applyAlignment="1">
      <alignment horizontal="center" vertical="center" wrapText="1"/>
    </xf>
    <xf numFmtId="0" fontId="10" fillId="3" borderId="19" xfId="0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0"/>
  <sheetViews>
    <sheetView tabSelected="1" zoomScaleNormal="100" workbookViewId="0">
      <selection activeCell="C72" sqref="C72"/>
    </sheetView>
  </sheetViews>
  <sheetFormatPr baseColWidth="10" defaultRowHeight="15" x14ac:dyDescent="0.25"/>
  <cols>
    <col min="1" max="1" width="35.42578125" customWidth="1"/>
    <col min="2" max="2" width="15" customWidth="1"/>
    <col min="4" max="4" width="12.7109375" bestFit="1" customWidth="1"/>
    <col min="5" max="5" width="15" customWidth="1"/>
  </cols>
  <sheetData>
    <row r="1" spans="1:8" ht="56.45" customHeight="1" thickBot="1" x14ac:dyDescent="0.3">
      <c r="A1" s="95" t="s">
        <v>46</v>
      </c>
      <c r="B1" s="96"/>
      <c r="C1" s="96"/>
      <c r="D1" s="96"/>
      <c r="E1" s="97"/>
    </row>
    <row r="2" spans="1:8" ht="43.5" thickBot="1" x14ac:dyDescent="0.3">
      <c r="A2" s="32" t="s">
        <v>0</v>
      </c>
      <c r="B2" s="33" t="s">
        <v>1</v>
      </c>
      <c r="C2" s="34" t="s">
        <v>2</v>
      </c>
      <c r="D2" s="34" t="s">
        <v>25</v>
      </c>
      <c r="E2" s="35" t="s">
        <v>3</v>
      </c>
    </row>
    <row r="3" spans="1:8" ht="15.75" thickBot="1" x14ac:dyDescent="0.3">
      <c r="A3" s="36"/>
      <c r="B3" s="37"/>
      <c r="C3" s="36"/>
      <c r="D3" s="36"/>
      <c r="E3" s="36"/>
    </row>
    <row r="4" spans="1:8" ht="15.75" thickBot="1" x14ac:dyDescent="0.3">
      <c r="A4" s="98" t="s">
        <v>20</v>
      </c>
      <c r="B4" s="99"/>
      <c r="C4" s="99"/>
      <c r="D4" s="99"/>
      <c r="E4" s="100"/>
    </row>
    <row r="5" spans="1:8" s="31" customFormat="1" ht="15.75" thickBot="1" x14ac:dyDescent="0.3">
      <c r="A5" s="38"/>
      <c r="B5" s="38"/>
      <c r="C5" s="38"/>
      <c r="D5" s="38"/>
      <c r="E5" s="38"/>
    </row>
    <row r="6" spans="1:8" ht="15.75" thickBot="1" x14ac:dyDescent="0.3">
      <c r="A6" s="101" t="s">
        <v>23</v>
      </c>
      <c r="B6" s="102"/>
      <c r="C6" s="102"/>
      <c r="D6" s="102"/>
      <c r="E6" s="103"/>
    </row>
    <row r="7" spans="1:8" ht="42.75" x14ac:dyDescent="0.25">
      <c r="A7" s="39" t="s">
        <v>17</v>
      </c>
      <c r="B7" s="40"/>
      <c r="C7" s="47">
        <v>100</v>
      </c>
      <c r="D7" s="104"/>
      <c r="E7" s="41"/>
    </row>
    <row r="8" spans="1:8" ht="15.75" thickBot="1" x14ac:dyDescent="0.3">
      <c r="A8" s="23" t="s">
        <v>18</v>
      </c>
      <c r="B8" s="24"/>
      <c r="C8" s="48">
        <v>100</v>
      </c>
      <c r="D8" s="105"/>
      <c r="E8" s="26"/>
    </row>
    <row r="9" spans="1:8" ht="15.75" thickBot="1" x14ac:dyDescent="0.3">
      <c r="A9" s="36"/>
      <c r="B9" s="37"/>
      <c r="C9" s="36"/>
      <c r="D9" s="36"/>
      <c r="E9" s="36"/>
    </row>
    <row r="10" spans="1:8" ht="15.75" thickBot="1" x14ac:dyDescent="0.3">
      <c r="A10" s="70" t="s">
        <v>31</v>
      </c>
      <c r="B10" s="71"/>
      <c r="C10" s="71"/>
      <c r="D10" s="71"/>
      <c r="E10" s="72"/>
      <c r="F10" t="s">
        <v>45</v>
      </c>
    </row>
    <row r="11" spans="1:8" x14ac:dyDescent="0.25">
      <c r="A11" s="1" t="s">
        <v>4</v>
      </c>
      <c r="B11" s="10"/>
      <c r="C11" s="11">
        <v>1</v>
      </c>
      <c r="D11" s="11"/>
      <c r="E11" s="11"/>
    </row>
    <row r="12" spans="1:8" x14ac:dyDescent="0.25">
      <c r="A12" s="1" t="s">
        <v>19</v>
      </c>
      <c r="B12" s="2"/>
      <c r="C12" s="3">
        <v>1</v>
      </c>
      <c r="D12" s="3"/>
      <c r="E12" s="3"/>
    </row>
    <row r="13" spans="1:8" x14ac:dyDescent="0.25">
      <c r="A13" s="1" t="s">
        <v>6</v>
      </c>
      <c r="B13" s="2"/>
      <c r="C13" s="3">
        <v>1</v>
      </c>
      <c r="D13" s="3"/>
      <c r="E13" s="3"/>
    </row>
    <row r="14" spans="1:8" x14ac:dyDescent="0.25">
      <c r="A14" s="1" t="s">
        <v>28</v>
      </c>
      <c r="B14" s="2"/>
      <c r="C14" s="3">
        <v>1</v>
      </c>
      <c r="D14" s="3"/>
      <c r="E14" s="3"/>
      <c r="H14" s="16"/>
    </row>
    <row r="15" spans="1:8" ht="28.5" x14ac:dyDescent="0.25">
      <c r="A15" s="1" t="s">
        <v>8</v>
      </c>
      <c r="B15" s="2"/>
      <c r="C15" s="3">
        <v>1</v>
      </c>
      <c r="D15" s="60">
        <f>(((SQRT(D16)*4)*2.5)+D16+D17)</f>
        <v>61.331056256176609</v>
      </c>
      <c r="E15" s="3"/>
    </row>
    <row r="16" spans="1:8" ht="28.5" x14ac:dyDescent="0.25">
      <c r="A16" s="1" t="s">
        <v>9</v>
      </c>
      <c r="B16" s="2"/>
      <c r="C16" s="3">
        <v>1</v>
      </c>
      <c r="D16" s="61">
        <v>17</v>
      </c>
      <c r="E16" s="3"/>
    </row>
    <row r="17" spans="1:7" x14ac:dyDescent="0.25">
      <c r="A17" s="1" t="s">
        <v>10</v>
      </c>
      <c r="B17" s="2"/>
      <c r="C17" s="3">
        <v>1</v>
      </c>
      <c r="D17" s="61">
        <v>3.1</v>
      </c>
      <c r="E17" s="3"/>
    </row>
    <row r="18" spans="1:7" x14ac:dyDescent="0.25">
      <c r="A18" s="1" t="s">
        <v>11</v>
      </c>
      <c r="B18" s="2"/>
      <c r="C18" s="3">
        <v>1</v>
      </c>
      <c r="D18" s="60">
        <f>((SQRT(D17)*4)*2.5)</f>
        <v>17.606816861659009</v>
      </c>
      <c r="E18" s="3"/>
    </row>
    <row r="19" spans="1:7" x14ac:dyDescent="0.25">
      <c r="A19" s="1" t="s">
        <v>12</v>
      </c>
      <c r="B19" s="2"/>
      <c r="C19" s="3">
        <v>1</v>
      </c>
      <c r="D19" s="3"/>
      <c r="E19" s="3"/>
    </row>
    <row r="20" spans="1:7" x14ac:dyDescent="0.25">
      <c r="A20" s="1" t="s">
        <v>13</v>
      </c>
      <c r="B20" s="2"/>
      <c r="C20" s="3">
        <v>1</v>
      </c>
      <c r="D20" s="3"/>
      <c r="E20" s="3"/>
    </row>
    <row r="21" spans="1:7" ht="15.75" thickBot="1" x14ac:dyDescent="0.3">
      <c r="A21" s="4" t="s">
        <v>24</v>
      </c>
      <c r="B21" s="2"/>
      <c r="C21" s="3">
        <v>1</v>
      </c>
      <c r="D21" s="6"/>
      <c r="E21" s="3"/>
    </row>
    <row r="22" spans="1:7" ht="15.75" thickBot="1" x14ac:dyDescent="0.3">
      <c r="A22" s="49"/>
      <c r="B22" s="50"/>
      <c r="C22" s="64">
        <v>1</v>
      </c>
      <c r="D22" s="62">
        <f>D15+D16</f>
        <v>78.331056256176609</v>
      </c>
      <c r="E22" s="51"/>
      <c r="G22" s="16"/>
    </row>
    <row r="23" spans="1:7" ht="15.75" thickBot="1" x14ac:dyDescent="0.3">
      <c r="A23" s="85"/>
      <c r="B23" s="86"/>
      <c r="C23" s="86"/>
      <c r="D23" s="86"/>
      <c r="E23" s="87"/>
      <c r="G23" s="16"/>
    </row>
    <row r="24" spans="1:7" ht="15.75" hidden="1" customHeight="1" thickBot="1" x14ac:dyDescent="0.3">
      <c r="A24" s="70" t="s">
        <v>15</v>
      </c>
      <c r="B24" s="71"/>
      <c r="C24" s="71"/>
      <c r="D24" s="71"/>
      <c r="E24" s="72"/>
    </row>
    <row r="25" spans="1:7" ht="15" hidden="1" customHeight="1" x14ac:dyDescent="0.25">
      <c r="A25" s="21" t="s">
        <v>4</v>
      </c>
      <c r="B25" s="10">
        <v>167.5</v>
      </c>
      <c r="C25" s="11"/>
      <c r="D25" s="11"/>
      <c r="E25" s="30"/>
    </row>
    <row r="26" spans="1:7" ht="15" hidden="1" customHeight="1" x14ac:dyDescent="0.25">
      <c r="A26" s="21" t="s">
        <v>5</v>
      </c>
      <c r="B26" s="2">
        <v>391.48</v>
      </c>
      <c r="C26" s="3"/>
      <c r="D26" s="3"/>
      <c r="E26" s="22"/>
    </row>
    <row r="27" spans="1:7" ht="15" hidden="1" customHeight="1" x14ac:dyDescent="0.25">
      <c r="A27" s="21" t="s">
        <v>6</v>
      </c>
      <c r="B27" s="2">
        <v>448.89</v>
      </c>
      <c r="C27" s="3"/>
      <c r="D27" s="3"/>
      <c r="E27" s="22"/>
    </row>
    <row r="28" spans="1:7" ht="15" hidden="1" customHeight="1" x14ac:dyDescent="0.25">
      <c r="A28" s="21" t="s">
        <v>7</v>
      </c>
      <c r="B28" s="2">
        <v>1434.01</v>
      </c>
      <c r="C28" s="3"/>
      <c r="D28" s="3"/>
      <c r="E28" s="22"/>
    </row>
    <row r="29" spans="1:7" ht="28.5" hidden="1" customHeight="1" x14ac:dyDescent="0.25">
      <c r="A29" s="21" t="s">
        <v>8</v>
      </c>
      <c r="B29" s="2">
        <v>1253.57</v>
      </c>
      <c r="C29" s="3"/>
      <c r="D29" s="3"/>
      <c r="E29" s="22"/>
    </row>
    <row r="30" spans="1:7" ht="28.5" hidden="1" customHeight="1" x14ac:dyDescent="0.25">
      <c r="A30" s="21" t="s">
        <v>9</v>
      </c>
      <c r="B30" s="2">
        <v>372.63</v>
      </c>
      <c r="C30" s="3"/>
      <c r="D30" s="3"/>
      <c r="E30" s="22"/>
    </row>
    <row r="31" spans="1:7" ht="15" hidden="1" customHeight="1" x14ac:dyDescent="0.25">
      <c r="A31" s="21" t="s">
        <v>10</v>
      </c>
      <c r="B31" s="2">
        <v>765.97</v>
      </c>
      <c r="C31" s="3"/>
      <c r="D31" s="3"/>
      <c r="E31" s="22"/>
    </row>
    <row r="32" spans="1:7" ht="15" hidden="1" customHeight="1" x14ac:dyDescent="0.25">
      <c r="A32" s="21" t="s">
        <v>11</v>
      </c>
      <c r="B32" s="2">
        <v>2435.1999999999998</v>
      </c>
      <c r="C32" s="3"/>
      <c r="D32" s="3"/>
      <c r="E32" s="22"/>
    </row>
    <row r="33" spans="1:6" ht="15" hidden="1" customHeight="1" x14ac:dyDescent="0.25">
      <c r="A33" s="21" t="s">
        <v>12</v>
      </c>
      <c r="B33" s="2">
        <v>1472.58</v>
      </c>
      <c r="C33" s="3"/>
      <c r="D33" s="3"/>
      <c r="E33" s="22"/>
    </row>
    <row r="34" spans="1:6" ht="15" hidden="1" customHeight="1" x14ac:dyDescent="0.25">
      <c r="A34" s="21" t="s">
        <v>13</v>
      </c>
      <c r="B34" s="2">
        <v>589.54</v>
      </c>
      <c r="C34" s="3"/>
      <c r="D34" s="3"/>
      <c r="E34" s="22"/>
    </row>
    <row r="35" spans="1:6" ht="15.75" hidden="1" customHeight="1" thickBot="1" x14ac:dyDescent="0.3">
      <c r="A35" s="23" t="s">
        <v>14</v>
      </c>
      <c r="B35" s="24">
        <v>1817.92</v>
      </c>
      <c r="C35" s="25"/>
      <c r="D35" s="25"/>
      <c r="E35" s="26"/>
    </row>
    <row r="36" spans="1:6" ht="15.75" hidden="1" customHeight="1" thickBot="1" x14ac:dyDescent="0.3">
      <c r="A36" s="28"/>
      <c r="B36" s="29">
        <f>SUM(B25:B35)</f>
        <v>11149.289999999999</v>
      </c>
      <c r="C36" s="9">
        <v>2</v>
      </c>
      <c r="D36" s="18">
        <v>40</v>
      </c>
      <c r="E36" s="8">
        <f>B36*C36</f>
        <v>22298.579999999998</v>
      </c>
    </row>
    <row r="37" spans="1:6" ht="15.75" hidden="1" customHeight="1" thickBot="1" x14ac:dyDescent="0.3">
      <c r="A37" s="76"/>
      <c r="B37" s="77"/>
      <c r="C37" s="77"/>
      <c r="D37" s="77"/>
      <c r="E37" s="78"/>
    </row>
    <row r="38" spans="1:6" ht="21" customHeight="1" thickBot="1" x14ac:dyDescent="0.3">
      <c r="A38" s="79" t="s">
        <v>30</v>
      </c>
      <c r="B38" s="80"/>
      <c r="C38" s="80"/>
      <c r="D38" s="80"/>
      <c r="E38" s="81"/>
      <c r="F38" t="s">
        <v>45</v>
      </c>
    </row>
    <row r="39" spans="1:6" x14ac:dyDescent="0.25">
      <c r="A39" s="27" t="s">
        <v>4</v>
      </c>
      <c r="B39" s="2"/>
      <c r="C39" s="11">
        <v>1</v>
      </c>
      <c r="D39" s="11"/>
      <c r="E39" s="11"/>
    </row>
    <row r="40" spans="1:6" x14ac:dyDescent="0.25">
      <c r="A40" s="27" t="s">
        <v>5</v>
      </c>
      <c r="B40" s="2"/>
      <c r="C40" s="3">
        <v>1</v>
      </c>
      <c r="D40" s="3"/>
      <c r="E40" s="3"/>
    </row>
    <row r="41" spans="1:6" x14ac:dyDescent="0.25">
      <c r="A41" s="27" t="s">
        <v>6</v>
      </c>
      <c r="B41" s="2"/>
      <c r="C41" s="3">
        <v>1</v>
      </c>
      <c r="D41" s="3"/>
      <c r="E41" s="3"/>
    </row>
    <row r="42" spans="1:6" x14ac:dyDescent="0.25">
      <c r="A42" s="27" t="s">
        <v>28</v>
      </c>
      <c r="B42" s="2"/>
      <c r="C42" s="3">
        <v>1</v>
      </c>
      <c r="D42" s="60">
        <f>(((SQRT(D43)*4)*2.5)+D43+D44)</f>
        <v>65.688989435406739</v>
      </c>
      <c r="E42" s="3"/>
    </row>
    <row r="43" spans="1:6" ht="28.5" x14ac:dyDescent="0.25">
      <c r="A43" s="27" t="s">
        <v>8</v>
      </c>
      <c r="B43" s="2"/>
      <c r="C43" s="3">
        <v>1</v>
      </c>
      <c r="D43" s="61">
        <v>19</v>
      </c>
      <c r="E43" s="3"/>
    </row>
    <row r="44" spans="1:6" ht="28.5" x14ac:dyDescent="0.25">
      <c r="A44" s="27" t="s">
        <v>9</v>
      </c>
      <c r="B44" s="2"/>
      <c r="C44" s="3">
        <v>1</v>
      </c>
      <c r="D44" s="61">
        <v>3.1</v>
      </c>
      <c r="E44" s="3"/>
    </row>
    <row r="45" spans="1:6" x14ac:dyDescent="0.25">
      <c r="A45" s="27" t="s">
        <v>10</v>
      </c>
      <c r="B45" s="2"/>
      <c r="C45" s="3">
        <v>1</v>
      </c>
      <c r="D45" s="60">
        <f>((SQRT(D44)*4)*2.5)</f>
        <v>17.606816861659009</v>
      </c>
      <c r="E45" s="3"/>
    </row>
    <row r="46" spans="1:6" x14ac:dyDescent="0.25">
      <c r="A46" s="27" t="s">
        <v>11</v>
      </c>
      <c r="B46" s="2"/>
      <c r="C46" s="3">
        <v>1</v>
      </c>
      <c r="D46" s="3"/>
      <c r="E46" s="3"/>
    </row>
    <row r="47" spans="1:6" x14ac:dyDescent="0.25">
      <c r="A47" s="27" t="s">
        <v>12</v>
      </c>
      <c r="B47" s="2"/>
      <c r="C47" s="3">
        <v>1</v>
      </c>
      <c r="D47" s="3"/>
      <c r="E47" s="3"/>
    </row>
    <row r="48" spans="1:6" x14ac:dyDescent="0.25">
      <c r="A48" s="27" t="s">
        <v>13</v>
      </c>
      <c r="B48" s="2"/>
      <c r="C48" s="3">
        <v>1</v>
      </c>
      <c r="D48" s="3"/>
      <c r="E48" s="3"/>
    </row>
    <row r="49" spans="1:6" ht="15.75" thickBot="1" x14ac:dyDescent="0.3">
      <c r="A49" s="4" t="s">
        <v>24</v>
      </c>
      <c r="B49" s="5"/>
      <c r="C49" s="3">
        <v>1</v>
      </c>
      <c r="D49" s="6"/>
      <c r="E49" s="6"/>
    </row>
    <row r="50" spans="1:6" ht="30.75" thickBot="1" x14ac:dyDescent="0.3">
      <c r="A50" s="52" t="s">
        <v>16</v>
      </c>
      <c r="B50" s="8"/>
      <c r="C50" s="64">
        <v>1</v>
      </c>
      <c r="D50" s="62">
        <f>D43+D44</f>
        <v>22.1</v>
      </c>
      <c r="E50" s="8"/>
    </row>
    <row r="51" spans="1:6" ht="15.75" thickBot="1" x14ac:dyDescent="0.3">
      <c r="A51" s="82"/>
      <c r="B51" s="83"/>
      <c r="C51" s="83"/>
      <c r="D51" s="83"/>
      <c r="E51" s="84"/>
    </row>
    <row r="52" spans="1:6" ht="15.75" thickBot="1" x14ac:dyDescent="0.3">
      <c r="A52" s="79" t="s">
        <v>32</v>
      </c>
      <c r="B52" s="80"/>
      <c r="C52" s="80"/>
      <c r="D52" s="80"/>
      <c r="E52" s="81"/>
      <c r="F52" t="s">
        <v>45</v>
      </c>
    </row>
    <row r="53" spans="1:6" x14ac:dyDescent="0.25">
      <c r="A53" s="27" t="s">
        <v>4</v>
      </c>
      <c r="B53" s="2"/>
      <c r="C53" s="11">
        <v>3</v>
      </c>
      <c r="D53" s="11"/>
      <c r="E53" s="11"/>
    </row>
    <row r="54" spans="1:6" x14ac:dyDescent="0.25">
      <c r="A54" s="27" t="s">
        <v>5</v>
      </c>
      <c r="B54" s="2"/>
      <c r="C54" s="3">
        <v>3</v>
      </c>
      <c r="D54" s="3"/>
      <c r="E54" s="3"/>
    </row>
    <row r="55" spans="1:6" x14ac:dyDescent="0.25">
      <c r="A55" s="27" t="s">
        <v>6</v>
      </c>
      <c r="B55" s="2"/>
      <c r="C55" s="3">
        <v>3</v>
      </c>
      <c r="D55" s="3"/>
      <c r="E55" s="3"/>
    </row>
    <row r="56" spans="1:6" x14ac:dyDescent="0.25">
      <c r="A56" s="27" t="s">
        <v>28</v>
      </c>
      <c r="B56" s="2"/>
      <c r="C56" s="59">
        <v>3</v>
      </c>
      <c r="D56" s="60">
        <f>(((SQRT(D57)*4)*2.5)+D57+D58)</f>
        <v>138.29453421137083</v>
      </c>
      <c r="E56" s="3"/>
    </row>
    <row r="57" spans="1:6" ht="28.5" x14ac:dyDescent="0.25">
      <c r="A57" s="27" t="s">
        <v>8</v>
      </c>
      <c r="B57" s="2"/>
      <c r="C57" s="59">
        <v>3</v>
      </c>
      <c r="D57" s="61">
        <f>(21.4*C57)-D58</f>
        <v>54.899999999999991</v>
      </c>
      <c r="E57" s="3"/>
    </row>
    <row r="58" spans="1:6" ht="28.5" x14ac:dyDescent="0.25">
      <c r="A58" s="27" t="s">
        <v>9</v>
      </c>
      <c r="B58" s="2"/>
      <c r="C58" s="59">
        <v>3</v>
      </c>
      <c r="D58" s="61">
        <f>C58*3.1</f>
        <v>9.3000000000000007</v>
      </c>
      <c r="E58" s="3"/>
    </row>
    <row r="59" spans="1:6" x14ac:dyDescent="0.25">
      <c r="A59" s="27" t="s">
        <v>10</v>
      </c>
      <c r="B59" s="2"/>
      <c r="C59" s="59">
        <v>3</v>
      </c>
      <c r="D59" s="60">
        <f>((SQRT(D58)*4)*2.5)</f>
        <v>30.495901363953813</v>
      </c>
      <c r="E59" s="3"/>
    </row>
    <row r="60" spans="1:6" x14ac:dyDescent="0.25">
      <c r="A60" s="27" t="s">
        <v>11</v>
      </c>
      <c r="B60" s="2"/>
      <c r="C60" s="3">
        <v>3</v>
      </c>
      <c r="D60" s="3"/>
      <c r="E60" s="3"/>
    </row>
    <row r="61" spans="1:6" x14ac:dyDescent="0.25">
      <c r="A61" s="27" t="s">
        <v>12</v>
      </c>
      <c r="B61" s="2"/>
      <c r="C61" s="3">
        <v>3</v>
      </c>
      <c r="D61" s="3"/>
      <c r="E61" s="3"/>
    </row>
    <row r="62" spans="1:6" x14ac:dyDescent="0.25">
      <c r="A62" s="27" t="s">
        <v>13</v>
      </c>
      <c r="B62" s="2"/>
      <c r="C62" s="3">
        <v>3</v>
      </c>
      <c r="D62" s="3"/>
      <c r="E62" s="3"/>
    </row>
    <row r="63" spans="1:6" ht="15.75" thickBot="1" x14ac:dyDescent="0.3">
      <c r="A63" s="4" t="s">
        <v>24</v>
      </c>
      <c r="B63" s="5"/>
      <c r="C63" s="6">
        <v>3</v>
      </c>
      <c r="D63" s="6"/>
      <c r="E63" s="6"/>
    </row>
    <row r="64" spans="1:6" ht="15.75" thickBot="1" x14ac:dyDescent="0.3">
      <c r="A64" s="19"/>
      <c r="B64" s="17"/>
      <c r="C64" s="20">
        <v>3</v>
      </c>
      <c r="D64" s="62">
        <f>D57+D58</f>
        <v>64.199999999999989</v>
      </c>
      <c r="E64" s="17"/>
    </row>
    <row r="65" spans="1:6" s="31" customFormat="1" ht="15.75" thickBot="1" x14ac:dyDescent="0.3">
      <c r="A65" s="73"/>
      <c r="B65" s="74"/>
      <c r="C65" s="74"/>
      <c r="D65" s="74"/>
      <c r="E65" s="75"/>
    </row>
    <row r="66" spans="1:6" ht="19.5" customHeight="1" thickBot="1" x14ac:dyDescent="0.3">
      <c r="A66" s="70" t="s">
        <v>33</v>
      </c>
      <c r="B66" s="71"/>
      <c r="C66" s="71"/>
      <c r="D66" s="71"/>
      <c r="E66" s="72"/>
      <c r="F66" t="s">
        <v>45</v>
      </c>
    </row>
    <row r="67" spans="1:6" x14ac:dyDescent="0.25">
      <c r="A67" s="1" t="s">
        <v>4</v>
      </c>
      <c r="B67" s="10"/>
      <c r="C67" s="11">
        <v>6</v>
      </c>
      <c r="D67" s="11"/>
      <c r="E67" s="11"/>
    </row>
    <row r="68" spans="1:6" x14ac:dyDescent="0.25">
      <c r="A68" s="1" t="s">
        <v>5</v>
      </c>
      <c r="B68" s="2"/>
      <c r="C68" s="3">
        <v>6</v>
      </c>
      <c r="D68" s="3"/>
      <c r="E68" s="3"/>
    </row>
    <row r="69" spans="1:6" x14ac:dyDescent="0.25">
      <c r="A69" s="1" t="s">
        <v>6</v>
      </c>
      <c r="B69" s="2"/>
      <c r="C69" s="3">
        <v>6</v>
      </c>
      <c r="D69" s="3"/>
      <c r="E69" s="3"/>
    </row>
    <row r="70" spans="1:6" x14ac:dyDescent="0.25">
      <c r="A70" s="1" t="s">
        <v>28</v>
      </c>
      <c r="B70" s="2"/>
      <c r="C70" s="3">
        <v>6</v>
      </c>
      <c r="D70" s="60">
        <f>(((SQRT(D71)*4)*2.5)+D71+D72)</f>
        <v>233.18549517943788</v>
      </c>
      <c r="E70" s="3"/>
    </row>
    <row r="71" spans="1:6" ht="28.5" x14ac:dyDescent="0.25">
      <c r="A71" s="1" t="s">
        <v>8</v>
      </c>
      <c r="B71" s="2"/>
      <c r="C71" s="3">
        <v>6</v>
      </c>
      <c r="D71" s="61">
        <f>(21.4*C71)-D72</f>
        <v>109.79999999999998</v>
      </c>
      <c r="E71" s="3"/>
    </row>
    <row r="72" spans="1:6" ht="28.5" x14ac:dyDescent="0.25">
      <c r="A72" s="1" t="s">
        <v>9</v>
      </c>
      <c r="B72" s="2"/>
      <c r="C72" s="3">
        <v>6</v>
      </c>
      <c r="D72" s="61">
        <f>C72*3.1</f>
        <v>18.600000000000001</v>
      </c>
      <c r="E72" s="3"/>
    </row>
    <row r="73" spans="1:6" x14ac:dyDescent="0.25">
      <c r="A73" s="1" t="s">
        <v>10</v>
      </c>
      <c r="B73" s="2"/>
      <c r="C73" s="59">
        <v>6</v>
      </c>
      <c r="D73" s="60">
        <f>((SQRT(D72)*4)*2.5)</f>
        <v>43.127717305695654</v>
      </c>
      <c r="E73" s="3"/>
    </row>
    <row r="74" spans="1:6" x14ac:dyDescent="0.25">
      <c r="A74" s="1" t="s">
        <v>11</v>
      </c>
      <c r="B74" s="2"/>
      <c r="C74" s="3">
        <v>6</v>
      </c>
      <c r="D74" s="3"/>
      <c r="E74" s="3"/>
    </row>
    <row r="75" spans="1:6" x14ac:dyDescent="0.25">
      <c r="A75" s="1" t="s">
        <v>12</v>
      </c>
      <c r="B75" s="2"/>
      <c r="C75" s="3">
        <v>6</v>
      </c>
      <c r="D75" s="3"/>
      <c r="E75" s="3"/>
    </row>
    <row r="76" spans="1:6" x14ac:dyDescent="0.25">
      <c r="A76" s="1" t="s">
        <v>13</v>
      </c>
      <c r="B76" s="2"/>
      <c r="C76" s="3">
        <v>6</v>
      </c>
      <c r="D76" s="3"/>
      <c r="E76" s="3"/>
    </row>
    <row r="77" spans="1:6" ht="15.75" thickBot="1" x14ac:dyDescent="0.3">
      <c r="A77" s="4" t="s">
        <v>24</v>
      </c>
      <c r="B77" s="5"/>
      <c r="C77" s="6">
        <v>6</v>
      </c>
      <c r="D77" s="6"/>
      <c r="E77" s="6"/>
    </row>
    <row r="78" spans="1:6" ht="15.75" thickBot="1" x14ac:dyDescent="0.3">
      <c r="A78" s="19"/>
      <c r="B78" s="17"/>
      <c r="C78" s="20">
        <v>6</v>
      </c>
      <c r="D78" s="62">
        <f>D71+D72</f>
        <v>128.39999999999998</v>
      </c>
      <c r="E78" s="17"/>
    </row>
    <row r="79" spans="1:6" ht="15.75" thickBot="1" x14ac:dyDescent="0.3">
      <c r="A79" s="73"/>
      <c r="B79" s="74"/>
      <c r="C79" s="74"/>
      <c r="D79" s="74"/>
      <c r="E79" s="75"/>
    </row>
    <row r="80" spans="1:6" ht="15.75" thickBot="1" x14ac:dyDescent="0.3">
      <c r="A80" s="70" t="s">
        <v>34</v>
      </c>
      <c r="B80" s="71"/>
      <c r="C80" s="71"/>
      <c r="D80" s="71"/>
      <c r="E80" s="72"/>
      <c r="F80" t="s">
        <v>45</v>
      </c>
    </row>
    <row r="81" spans="1:6" x14ac:dyDescent="0.25">
      <c r="A81" s="1" t="s">
        <v>4</v>
      </c>
      <c r="B81" s="10"/>
      <c r="C81" s="11">
        <v>2</v>
      </c>
      <c r="D81" s="11"/>
      <c r="E81" s="11"/>
    </row>
    <row r="82" spans="1:6" x14ac:dyDescent="0.25">
      <c r="A82" s="1" t="s">
        <v>5</v>
      </c>
      <c r="B82" s="2"/>
      <c r="C82" s="3">
        <v>2</v>
      </c>
      <c r="D82" s="3"/>
      <c r="E82" s="3"/>
    </row>
    <row r="83" spans="1:6" x14ac:dyDescent="0.25">
      <c r="A83" s="1" t="s">
        <v>6</v>
      </c>
      <c r="B83" s="2"/>
      <c r="C83" s="3">
        <v>2</v>
      </c>
      <c r="D83" s="3"/>
      <c r="E83" s="3"/>
    </row>
    <row r="84" spans="1:6" x14ac:dyDescent="0.25">
      <c r="A84" s="1" t="s">
        <v>28</v>
      </c>
      <c r="B84" s="2"/>
      <c r="C84" s="3">
        <v>2</v>
      </c>
      <c r="D84" s="60">
        <f>(((SQRT(D85)*4)*2.5)+D85+D86)</f>
        <v>107.28964600958975</v>
      </c>
      <c r="E84" s="3"/>
    </row>
    <row r="85" spans="1:6" ht="28.5" x14ac:dyDescent="0.25">
      <c r="A85" s="1" t="s">
        <v>8</v>
      </c>
      <c r="B85" s="2"/>
      <c r="C85" s="3">
        <v>2</v>
      </c>
      <c r="D85" s="61">
        <f>(22.5*C85)-D86</f>
        <v>38.799999999999997</v>
      </c>
      <c r="E85" s="3"/>
    </row>
    <row r="86" spans="1:6" ht="28.5" x14ac:dyDescent="0.25">
      <c r="A86" s="1" t="s">
        <v>9</v>
      </c>
      <c r="B86" s="2"/>
      <c r="C86" s="3">
        <v>2</v>
      </c>
      <c r="D86" s="61">
        <f>C86*3.1</f>
        <v>6.2</v>
      </c>
      <c r="E86" s="3"/>
    </row>
    <row r="87" spans="1:6" x14ac:dyDescent="0.25">
      <c r="A87" s="1" t="s">
        <v>10</v>
      </c>
      <c r="B87" s="2"/>
      <c r="C87" s="3">
        <v>2</v>
      </c>
      <c r="D87" s="60">
        <f>((SQRT(D86)*4)*2.5)</f>
        <v>24.899799195977465</v>
      </c>
      <c r="E87" s="3"/>
    </row>
    <row r="88" spans="1:6" x14ac:dyDescent="0.25">
      <c r="A88" s="1" t="s">
        <v>11</v>
      </c>
      <c r="B88" s="2"/>
      <c r="C88" s="3">
        <v>2</v>
      </c>
      <c r="D88" s="3"/>
      <c r="E88" s="3"/>
    </row>
    <row r="89" spans="1:6" x14ac:dyDescent="0.25">
      <c r="A89" s="1" t="s">
        <v>12</v>
      </c>
      <c r="B89" s="2"/>
      <c r="C89" s="3">
        <v>2</v>
      </c>
      <c r="D89" s="3"/>
      <c r="E89" s="3"/>
    </row>
    <row r="90" spans="1:6" x14ac:dyDescent="0.25">
      <c r="A90" s="1" t="s">
        <v>13</v>
      </c>
      <c r="B90" s="2"/>
      <c r="C90" s="3">
        <v>2</v>
      </c>
      <c r="D90" s="3"/>
      <c r="E90" s="3"/>
    </row>
    <row r="91" spans="1:6" ht="15.75" thickBot="1" x14ac:dyDescent="0.3">
      <c r="A91" s="4" t="s">
        <v>24</v>
      </c>
      <c r="B91" s="5"/>
      <c r="C91" s="6">
        <v>2</v>
      </c>
      <c r="D91" s="6"/>
      <c r="E91" s="6"/>
    </row>
    <row r="92" spans="1:6" ht="15.75" thickBot="1" x14ac:dyDescent="0.3">
      <c r="A92" s="7"/>
      <c r="B92" s="8"/>
      <c r="C92" s="9">
        <v>2</v>
      </c>
      <c r="D92" s="62">
        <f>D85+D86</f>
        <v>45</v>
      </c>
      <c r="E92" s="8"/>
    </row>
    <row r="93" spans="1:6" ht="15.75" thickBot="1" x14ac:dyDescent="0.3">
      <c r="A93" s="92"/>
      <c r="B93" s="93"/>
      <c r="C93" s="93"/>
      <c r="D93" s="93"/>
      <c r="E93" s="94"/>
    </row>
    <row r="94" spans="1:6" ht="15.75" thickBot="1" x14ac:dyDescent="0.3">
      <c r="A94" s="70" t="s">
        <v>36</v>
      </c>
      <c r="B94" s="71"/>
      <c r="C94" s="71"/>
      <c r="D94" s="71"/>
      <c r="E94" s="72"/>
      <c r="F94" t="s">
        <v>45</v>
      </c>
    </row>
    <row r="95" spans="1:6" x14ac:dyDescent="0.25">
      <c r="A95" s="1" t="s">
        <v>4</v>
      </c>
      <c r="B95" s="10"/>
      <c r="C95" s="11">
        <v>3</v>
      </c>
      <c r="D95" s="11"/>
      <c r="E95" s="11"/>
    </row>
    <row r="96" spans="1:6" x14ac:dyDescent="0.25">
      <c r="A96" s="1" t="s">
        <v>5</v>
      </c>
      <c r="B96" s="2"/>
      <c r="C96" s="3">
        <v>3</v>
      </c>
      <c r="D96" s="3"/>
      <c r="E96" s="3"/>
    </row>
    <row r="97" spans="1:6" x14ac:dyDescent="0.25">
      <c r="A97" s="1" t="s">
        <v>6</v>
      </c>
      <c r="B97" s="2"/>
      <c r="C97" s="3">
        <v>3</v>
      </c>
      <c r="D97" s="3"/>
      <c r="E97" s="3"/>
    </row>
    <row r="98" spans="1:6" x14ac:dyDescent="0.25">
      <c r="A98" s="1" t="s">
        <v>28</v>
      </c>
      <c r="B98" s="2"/>
      <c r="C98" s="3">
        <v>3</v>
      </c>
      <c r="D98" s="60">
        <f>(((SQRT(D99)*4)*2.5)+D99+D100)</f>
        <v>198.27379053088816</v>
      </c>
      <c r="E98" s="3"/>
    </row>
    <row r="99" spans="1:6" ht="28.5" x14ac:dyDescent="0.25">
      <c r="A99" s="1" t="s">
        <v>8</v>
      </c>
      <c r="B99" s="2"/>
      <c r="C99" s="3">
        <v>3</v>
      </c>
      <c r="D99" s="61">
        <f>(35*C99)-D100</f>
        <v>87</v>
      </c>
      <c r="E99" s="3"/>
    </row>
    <row r="100" spans="1:6" ht="28.5" x14ac:dyDescent="0.25">
      <c r="A100" s="1" t="s">
        <v>9</v>
      </c>
      <c r="B100" s="2"/>
      <c r="C100" s="3">
        <v>3</v>
      </c>
      <c r="D100" s="61">
        <f>C100*6</f>
        <v>18</v>
      </c>
      <c r="E100" s="3"/>
    </row>
    <row r="101" spans="1:6" x14ac:dyDescent="0.25">
      <c r="A101" s="1" t="s">
        <v>10</v>
      </c>
      <c r="B101" s="2"/>
      <c r="C101" s="3">
        <v>3</v>
      </c>
      <c r="D101" s="60">
        <f>((SQRT(D100)*4)*2.5)</f>
        <v>42.426406871192846</v>
      </c>
      <c r="E101" s="3"/>
    </row>
    <row r="102" spans="1:6" x14ac:dyDescent="0.25">
      <c r="A102" s="1" t="s">
        <v>11</v>
      </c>
      <c r="B102" s="2"/>
      <c r="C102" s="3">
        <v>3</v>
      </c>
      <c r="D102" s="3"/>
      <c r="E102" s="3"/>
    </row>
    <row r="103" spans="1:6" x14ac:dyDescent="0.25">
      <c r="A103" s="1" t="s">
        <v>12</v>
      </c>
      <c r="B103" s="2"/>
      <c r="C103" s="3">
        <v>3</v>
      </c>
      <c r="D103" s="3"/>
      <c r="E103" s="3"/>
    </row>
    <row r="104" spans="1:6" x14ac:dyDescent="0.25">
      <c r="A104" s="1" t="s">
        <v>13</v>
      </c>
      <c r="B104" s="2"/>
      <c r="C104" s="3">
        <v>3</v>
      </c>
      <c r="D104" s="3"/>
      <c r="E104" s="3"/>
    </row>
    <row r="105" spans="1:6" ht="15.75" thickBot="1" x14ac:dyDescent="0.3">
      <c r="A105" s="4" t="s">
        <v>24</v>
      </c>
      <c r="B105" s="5"/>
      <c r="C105" s="6">
        <v>3</v>
      </c>
      <c r="D105" s="6"/>
      <c r="E105" s="6"/>
    </row>
    <row r="106" spans="1:6" ht="15.75" thickBot="1" x14ac:dyDescent="0.3">
      <c r="A106" s="7"/>
      <c r="B106" s="8"/>
      <c r="C106" s="9">
        <v>3</v>
      </c>
      <c r="D106" s="62">
        <f>D99+D100</f>
        <v>105</v>
      </c>
      <c r="E106" s="8"/>
    </row>
    <row r="107" spans="1:6" ht="15.75" thickBot="1" x14ac:dyDescent="0.3">
      <c r="A107" s="76"/>
      <c r="B107" s="77"/>
      <c r="C107" s="77"/>
      <c r="D107" s="77"/>
      <c r="E107" s="78"/>
    </row>
    <row r="108" spans="1:6" ht="15.75" thickBot="1" x14ac:dyDescent="0.3">
      <c r="A108" s="70" t="s">
        <v>37</v>
      </c>
      <c r="B108" s="71"/>
      <c r="C108" s="71"/>
      <c r="D108" s="71"/>
      <c r="E108" s="72"/>
      <c r="F108" t="s">
        <v>45</v>
      </c>
    </row>
    <row r="109" spans="1:6" x14ac:dyDescent="0.25">
      <c r="A109" s="1" t="s">
        <v>4</v>
      </c>
      <c r="B109" s="10"/>
      <c r="C109" s="11">
        <v>2</v>
      </c>
      <c r="D109" s="11"/>
      <c r="E109" s="11"/>
    </row>
    <row r="110" spans="1:6" x14ac:dyDescent="0.25">
      <c r="A110" s="1" t="s">
        <v>5</v>
      </c>
      <c r="B110" s="2"/>
      <c r="C110" s="3">
        <v>2</v>
      </c>
      <c r="D110" s="3"/>
      <c r="E110" s="3"/>
    </row>
    <row r="111" spans="1:6" x14ac:dyDescent="0.25">
      <c r="A111" s="1" t="s">
        <v>6</v>
      </c>
      <c r="B111" s="2"/>
      <c r="C111" s="3">
        <v>2</v>
      </c>
      <c r="D111" s="3"/>
      <c r="E111" s="3"/>
    </row>
    <row r="112" spans="1:6" x14ac:dyDescent="0.25">
      <c r="A112" s="1" t="s">
        <v>28</v>
      </c>
      <c r="B112" s="2"/>
      <c r="C112" s="3">
        <v>2</v>
      </c>
      <c r="D112" s="60">
        <f>(((SQRT(D113)*4)*2.5)+D113+D114)</f>
        <v>149.87490219086339</v>
      </c>
      <c r="E112" s="3"/>
    </row>
    <row r="113" spans="1:6" ht="28.5" x14ac:dyDescent="0.25">
      <c r="A113" s="1" t="s">
        <v>8</v>
      </c>
      <c r="B113" s="2"/>
      <c r="C113" s="3">
        <v>2</v>
      </c>
      <c r="D113" s="61">
        <f>(35*C113)-D114</f>
        <v>63.8</v>
      </c>
      <c r="E113" s="3"/>
    </row>
    <row r="114" spans="1:6" ht="28.5" x14ac:dyDescent="0.25">
      <c r="A114" s="1" t="s">
        <v>9</v>
      </c>
      <c r="B114" s="2"/>
      <c r="C114" s="3">
        <v>2</v>
      </c>
      <c r="D114" s="61">
        <f>C114*3.1</f>
        <v>6.2</v>
      </c>
      <c r="E114" s="3"/>
    </row>
    <row r="115" spans="1:6" x14ac:dyDescent="0.25">
      <c r="A115" s="1" t="s">
        <v>10</v>
      </c>
      <c r="B115" s="2"/>
      <c r="C115" s="3">
        <v>2</v>
      </c>
      <c r="D115" s="60">
        <f>((SQRT(D114)*4)*2.5)</f>
        <v>24.899799195977465</v>
      </c>
      <c r="E115" s="3"/>
    </row>
    <row r="116" spans="1:6" x14ac:dyDescent="0.25">
      <c r="A116" s="1" t="s">
        <v>11</v>
      </c>
      <c r="B116" s="2"/>
      <c r="C116" s="3">
        <v>2</v>
      </c>
      <c r="D116" s="3"/>
      <c r="E116" s="3"/>
    </row>
    <row r="117" spans="1:6" x14ac:dyDescent="0.25">
      <c r="A117" s="1" t="s">
        <v>12</v>
      </c>
      <c r="B117" s="2"/>
      <c r="C117" s="3">
        <v>2</v>
      </c>
      <c r="D117" s="3"/>
      <c r="E117" s="3"/>
    </row>
    <row r="118" spans="1:6" x14ac:dyDescent="0.25">
      <c r="A118" s="1" t="s">
        <v>13</v>
      </c>
      <c r="B118" s="2"/>
      <c r="C118" s="3">
        <v>2</v>
      </c>
      <c r="D118" s="3"/>
      <c r="E118" s="3"/>
    </row>
    <row r="119" spans="1:6" ht="15.75" thickBot="1" x14ac:dyDescent="0.3">
      <c r="A119" s="4" t="s">
        <v>24</v>
      </c>
      <c r="B119" s="5"/>
      <c r="C119" s="6">
        <v>2</v>
      </c>
      <c r="D119" s="6"/>
      <c r="E119" s="6"/>
    </row>
    <row r="120" spans="1:6" ht="15.75" thickBot="1" x14ac:dyDescent="0.3">
      <c r="A120" s="7"/>
      <c r="B120" s="8"/>
      <c r="C120" s="9">
        <v>2</v>
      </c>
      <c r="D120" s="62">
        <f>D113+D114</f>
        <v>70</v>
      </c>
      <c r="E120" s="8"/>
    </row>
    <row r="121" spans="1:6" ht="15.75" thickBot="1" x14ac:dyDescent="0.3">
      <c r="A121" s="88"/>
      <c r="B121" s="88"/>
      <c r="C121" s="88"/>
      <c r="D121" s="88"/>
      <c r="E121" s="88"/>
    </row>
    <row r="122" spans="1:6" ht="15.75" thickBot="1" x14ac:dyDescent="0.3">
      <c r="A122" s="70" t="s">
        <v>43</v>
      </c>
      <c r="B122" s="71"/>
      <c r="C122" s="71"/>
      <c r="D122" s="71"/>
      <c r="E122" s="72"/>
      <c r="F122" t="s">
        <v>45</v>
      </c>
    </row>
    <row r="123" spans="1:6" x14ac:dyDescent="0.25">
      <c r="A123" s="1" t="s">
        <v>4</v>
      </c>
      <c r="B123" s="10"/>
      <c r="C123" s="11">
        <v>2</v>
      </c>
      <c r="D123" s="11"/>
      <c r="E123" s="11"/>
    </row>
    <row r="124" spans="1:6" x14ac:dyDescent="0.25">
      <c r="A124" s="1" t="s">
        <v>5</v>
      </c>
      <c r="B124" s="2"/>
      <c r="C124" s="11">
        <v>2</v>
      </c>
      <c r="D124" s="3"/>
      <c r="E124" s="3"/>
    </row>
    <row r="125" spans="1:6" x14ac:dyDescent="0.25">
      <c r="A125" s="1" t="s">
        <v>6</v>
      </c>
      <c r="B125" s="2"/>
      <c r="C125" s="11">
        <v>2</v>
      </c>
      <c r="D125" s="3"/>
      <c r="E125" s="3"/>
    </row>
    <row r="126" spans="1:6" x14ac:dyDescent="0.25">
      <c r="A126" s="1" t="s">
        <v>28</v>
      </c>
      <c r="B126" s="2"/>
      <c r="C126" s="11">
        <v>2</v>
      </c>
      <c r="D126" s="60">
        <f>(((SQRT(D127)*4)*2.5)+D127+D128)</f>
        <v>159.54639429682169</v>
      </c>
      <c r="E126" s="3"/>
    </row>
    <row r="127" spans="1:6" ht="28.5" x14ac:dyDescent="0.25">
      <c r="A127" s="1" t="s">
        <v>8</v>
      </c>
      <c r="B127" s="2"/>
      <c r="C127" s="11">
        <v>2</v>
      </c>
      <c r="D127" s="61">
        <f>(38*C127)-D128</f>
        <v>69.8</v>
      </c>
      <c r="E127" s="3"/>
    </row>
    <row r="128" spans="1:6" ht="28.5" x14ac:dyDescent="0.25">
      <c r="A128" s="1" t="s">
        <v>9</v>
      </c>
      <c r="B128" s="2"/>
      <c r="C128" s="11">
        <v>2</v>
      </c>
      <c r="D128" s="61">
        <f>C128*3.1</f>
        <v>6.2</v>
      </c>
      <c r="E128" s="3"/>
    </row>
    <row r="129" spans="1:6" x14ac:dyDescent="0.25">
      <c r="A129" s="1" t="s">
        <v>10</v>
      </c>
      <c r="B129" s="2"/>
      <c r="C129" s="11">
        <v>2</v>
      </c>
      <c r="D129" s="60">
        <f>((SQRT(D128)*4)*2.5)</f>
        <v>24.899799195977465</v>
      </c>
      <c r="E129" s="3"/>
    </row>
    <row r="130" spans="1:6" x14ac:dyDescent="0.25">
      <c r="A130" s="1" t="s">
        <v>11</v>
      </c>
      <c r="B130" s="2"/>
      <c r="C130" s="11">
        <v>2</v>
      </c>
      <c r="D130" s="3"/>
      <c r="E130" s="3"/>
    </row>
    <row r="131" spans="1:6" x14ac:dyDescent="0.25">
      <c r="A131" s="1" t="s">
        <v>12</v>
      </c>
      <c r="B131" s="2"/>
      <c r="C131" s="11">
        <v>2</v>
      </c>
      <c r="D131" s="3"/>
      <c r="E131" s="3"/>
    </row>
    <row r="132" spans="1:6" x14ac:dyDescent="0.25">
      <c r="A132" s="1" t="s">
        <v>13</v>
      </c>
      <c r="B132" s="2"/>
      <c r="C132" s="11">
        <v>2</v>
      </c>
      <c r="D132" s="3"/>
      <c r="E132" s="3"/>
    </row>
    <row r="133" spans="1:6" ht="15.75" thickBot="1" x14ac:dyDescent="0.3">
      <c r="A133" s="1" t="s">
        <v>24</v>
      </c>
      <c r="B133" s="2"/>
      <c r="C133" s="11">
        <v>2</v>
      </c>
      <c r="D133" s="6"/>
      <c r="E133" s="3"/>
    </row>
    <row r="134" spans="1:6" ht="15.75" thickBot="1" x14ac:dyDescent="0.3">
      <c r="A134" s="49"/>
      <c r="B134" s="65"/>
      <c r="C134" s="64">
        <v>2</v>
      </c>
      <c r="D134" s="62">
        <f>D127+D128</f>
        <v>76</v>
      </c>
      <c r="E134" s="51"/>
    </row>
    <row r="135" spans="1:6" ht="15.75" thickBot="1" x14ac:dyDescent="0.3">
      <c r="A135" s="42"/>
      <c r="B135" s="43"/>
      <c r="C135" s="38"/>
      <c r="D135" s="44"/>
      <c r="E135" s="43"/>
    </row>
    <row r="136" spans="1:6" ht="15.75" thickBot="1" x14ac:dyDescent="0.3">
      <c r="A136" s="68" t="s">
        <v>44</v>
      </c>
      <c r="B136" s="69"/>
      <c r="C136" s="66">
        <f>C134+C120+C106+C92+C78+C64+C50+C22</f>
        <v>20</v>
      </c>
      <c r="D136" s="45" t="s">
        <v>22</v>
      </c>
      <c r="E136" s="46"/>
    </row>
    <row r="137" spans="1:6" ht="15.75" thickBot="1" x14ac:dyDescent="0.3">
      <c r="A137" s="53"/>
      <c r="B137" s="43"/>
      <c r="C137" s="38"/>
      <c r="D137" s="45" t="s">
        <v>26</v>
      </c>
      <c r="E137" s="46"/>
    </row>
    <row r="138" spans="1:6" ht="15.75" thickBot="1" x14ac:dyDescent="0.3">
      <c r="A138" s="53"/>
      <c r="B138" s="43"/>
      <c r="C138" s="38"/>
      <c r="D138" s="45" t="s">
        <v>27</v>
      </c>
      <c r="E138" s="46"/>
    </row>
    <row r="139" spans="1:6" ht="15.75" thickBot="1" x14ac:dyDescent="0.3">
      <c r="A139" s="53"/>
      <c r="B139" s="43"/>
      <c r="C139" s="38"/>
      <c r="D139" s="44"/>
      <c r="E139" s="43"/>
    </row>
    <row r="140" spans="1:6" ht="15.75" thickBot="1" x14ac:dyDescent="0.3">
      <c r="A140" s="89" t="s">
        <v>21</v>
      </c>
      <c r="B140" s="90"/>
      <c r="C140" s="90"/>
      <c r="D140" s="90"/>
      <c r="E140" s="91"/>
    </row>
    <row r="141" spans="1:6" s="31" customFormat="1" ht="15.75" thickBot="1" x14ac:dyDescent="0.3">
      <c r="A141" s="54"/>
      <c r="B141" s="55"/>
      <c r="C141" s="55"/>
      <c r="D141" s="55"/>
      <c r="E141" s="56"/>
    </row>
    <row r="142" spans="1:6" ht="15.75" thickBot="1" x14ac:dyDescent="0.3">
      <c r="A142" s="70" t="s">
        <v>35</v>
      </c>
      <c r="B142" s="71"/>
      <c r="C142" s="71"/>
      <c r="D142" s="71"/>
      <c r="E142" s="72"/>
      <c r="F142" t="s">
        <v>45</v>
      </c>
    </row>
    <row r="143" spans="1:6" x14ac:dyDescent="0.25">
      <c r="A143" s="1" t="s">
        <v>4</v>
      </c>
      <c r="B143" s="10"/>
      <c r="C143" s="11">
        <v>2</v>
      </c>
      <c r="D143" s="11"/>
      <c r="E143" s="11"/>
    </row>
    <row r="144" spans="1:6" x14ac:dyDescent="0.25">
      <c r="A144" s="1" t="s">
        <v>5</v>
      </c>
      <c r="B144" s="2"/>
      <c r="C144" s="3">
        <v>2</v>
      </c>
      <c r="D144" s="3"/>
      <c r="E144" s="3"/>
    </row>
    <row r="145" spans="1:6" x14ac:dyDescent="0.25">
      <c r="A145" s="1" t="s">
        <v>6</v>
      </c>
      <c r="B145" s="2"/>
      <c r="C145" s="3">
        <v>2</v>
      </c>
      <c r="D145" s="3"/>
      <c r="E145" s="3"/>
    </row>
    <row r="146" spans="1:6" x14ac:dyDescent="0.25">
      <c r="A146" s="1" t="s">
        <v>28</v>
      </c>
      <c r="B146" s="2"/>
      <c r="C146" s="3">
        <v>2</v>
      </c>
      <c r="D146" s="60">
        <f>(((SQRT(D147)*4)*2.5)+D147+D148)</f>
        <v>101.83310120660637</v>
      </c>
      <c r="E146" s="3"/>
    </row>
    <row r="147" spans="1:6" ht="28.5" x14ac:dyDescent="0.25">
      <c r="A147" s="1" t="s">
        <v>8</v>
      </c>
      <c r="B147" s="2"/>
      <c r="C147" s="3">
        <v>2</v>
      </c>
      <c r="D147" s="61">
        <f>(21*C147)-D148</f>
        <v>35.799999999999997</v>
      </c>
      <c r="E147" s="3"/>
    </row>
    <row r="148" spans="1:6" ht="28.5" x14ac:dyDescent="0.25">
      <c r="A148" s="1" t="s">
        <v>9</v>
      </c>
      <c r="B148" s="2"/>
      <c r="C148" s="3">
        <v>2</v>
      </c>
      <c r="D148" s="61">
        <f>C148*3.1</f>
        <v>6.2</v>
      </c>
      <c r="E148" s="3"/>
    </row>
    <row r="149" spans="1:6" x14ac:dyDescent="0.25">
      <c r="A149" s="1" t="s">
        <v>10</v>
      </c>
      <c r="B149" s="2"/>
      <c r="C149" s="3">
        <v>2</v>
      </c>
      <c r="D149" s="60">
        <f>((SQRT(D148)*4)*2.5)</f>
        <v>24.899799195977465</v>
      </c>
      <c r="E149" s="3"/>
    </row>
    <row r="150" spans="1:6" x14ac:dyDescent="0.25">
      <c r="A150" s="1" t="s">
        <v>11</v>
      </c>
      <c r="B150" s="2"/>
      <c r="C150" s="3">
        <v>2</v>
      </c>
      <c r="D150" s="3"/>
      <c r="E150" s="3"/>
    </row>
    <row r="151" spans="1:6" x14ac:dyDescent="0.25">
      <c r="A151" s="1" t="s">
        <v>12</v>
      </c>
      <c r="B151" s="2"/>
      <c r="C151" s="3">
        <v>2</v>
      </c>
      <c r="D151" s="3"/>
      <c r="E151" s="3"/>
    </row>
    <row r="152" spans="1:6" x14ac:dyDescent="0.25">
      <c r="A152" s="1" t="s">
        <v>13</v>
      </c>
      <c r="B152" s="2"/>
      <c r="C152" s="3">
        <v>2</v>
      </c>
      <c r="D152" s="3"/>
      <c r="E152" s="3"/>
    </row>
    <row r="153" spans="1:6" ht="15.75" thickBot="1" x14ac:dyDescent="0.3">
      <c r="A153" s="4" t="s">
        <v>24</v>
      </c>
      <c r="B153" s="5"/>
      <c r="C153" s="6">
        <v>2</v>
      </c>
      <c r="D153" s="6"/>
      <c r="E153" s="6"/>
    </row>
    <row r="154" spans="1:6" ht="15.75" thickBot="1" x14ac:dyDescent="0.3">
      <c r="A154" s="7"/>
      <c r="B154" s="8"/>
      <c r="C154" s="9">
        <v>2</v>
      </c>
      <c r="D154" s="62">
        <f>D147+D148</f>
        <v>42</v>
      </c>
      <c r="E154" s="8"/>
    </row>
    <row r="155" spans="1:6" ht="15.75" thickBot="1" x14ac:dyDescent="0.3">
      <c r="A155" s="73"/>
      <c r="B155" s="74"/>
      <c r="C155" s="74"/>
      <c r="D155" s="74"/>
      <c r="E155" s="75"/>
    </row>
    <row r="156" spans="1:6" ht="15.75" thickBot="1" x14ac:dyDescent="0.3">
      <c r="A156" s="70" t="s">
        <v>38</v>
      </c>
      <c r="B156" s="71"/>
      <c r="C156" s="71"/>
      <c r="D156" s="71"/>
      <c r="E156" s="72"/>
      <c r="F156" t="s">
        <v>45</v>
      </c>
    </row>
    <row r="157" spans="1:6" x14ac:dyDescent="0.25">
      <c r="A157" s="1" t="s">
        <v>4</v>
      </c>
      <c r="B157" s="10"/>
      <c r="C157" s="11">
        <v>3</v>
      </c>
      <c r="D157" s="11"/>
      <c r="E157" s="11"/>
    </row>
    <row r="158" spans="1:6" x14ac:dyDescent="0.25">
      <c r="A158" s="1" t="s">
        <v>5</v>
      </c>
      <c r="B158" s="2"/>
      <c r="C158" s="3">
        <v>3</v>
      </c>
      <c r="D158" s="3"/>
      <c r="E158" s="3"/>
    </row>
    <row r="159" spans="1:6" x14ac:dyDescent="0.25">
      <c r="A159" s="1" t="s">
        <v>6</v>
      </c>
      <c r="B159" s="2"/>
      <c r="C159" s="3">
        <v>3</v>
      </c>
      <c r="D159" s="3"/>
      <c r="E159" s="3"/>
    </row>
    <row r="160" spans="1:6" x14ac:dyDescent="0.25">
      <c r="A160" s="1" t="s">
        <v>28</v>
      </c>
      <c r="B160" s="2"/>
      <c r="C160" s="3">
        <v>3</v>
      </c>
      <c r="D160" s="60">
        <f>(((SQRT(D161)*4)*2.5)+D161+D162)</f>
        <v>255.76062042355818</v>
      </c>
      <c r="E160" s="3"/>
    </row>
    <row r="161" spans="1:6" ht="28.5" x14ac:dyDescent="0.25">
      <c r="A161" s="1" t="s">
        <v>8</v>
      </c>
      <c r="B161" s="2"/>
      <c r="C161" s="3">
        <v>3</v>
      </c>
      <c r="D161" s="61">
        <f>(47*C161)-D162</f>
        <v>131.69999999999999</v>
      </c>
      <c r="E161" s="3"/>
    </row>
    <row r="162" spans="1:6" ht="28.5" x14ac:dyDescent="0.25">
      <c r="A162" s="1" t="s">
        <v>9</v>
      </c>
      <c r="B162" s="2"/>
      <c r="C162" s="3">
        <v>3</v>
      </c>
      <c r="D162" s="61">
        <f>C162*3.1</f>
        <v>9.3000000000000007</v>
      </c>
      <c r="E162" s="3"/>
    </row>
    <row r="163" spans="1:6" x14ac:dyDescent="0.25">
      <c r="A163" s="1" t="s">
        <v>10</v>
      </c>
      <c r="B163" s="2"/>
      <c r="C163" s="3">
        <v>3</v>
      </c>
      <c r="D163" s="60">
        <f>((SQRT(D162)*4)*2.5)</f>
        <v>30.495901363953813</v>
      </c>
      <c r="E163" s="3"/>
    </row>
    <row r="164" spans="1:6" x14ac:dyDescent="0.25">
      <c r="A164" s="1" t="s">
        <v>11</v>
      </c>
      <c r="B164" s="2"/>
      <c r="C164" s="3">
        <v>3</v>
      </c>
      <c r="D164" s="3"/>
      <c r="E164" s="3"/>
    </row>
    <row r="165" spans="1:6" x14ac:dyDescent="0.25">
      <c r="A165" s="1" t="s">
        <v>12</v>
      </c>
      <c r="B165" s="2"/>
      <c r="C165" s="3">
        <v>3</v>
      </c>
      <c r="D165" s="3"/>
      <c r="E165" s="3"/>
    </row>
    <row r="166" spans="1:6" x14ac:dyDescent="0.25">
      <c r="A166" s="1" t="s">
        <v>13</v>
      </c>
      <c r="B166" s="2"/>
      <c r="C166" s="3">
        <v>3</v>
      </c>
      <c r="D166" s="3"/>
      <c r="E166" s="3"/>
    </row>
    <row r="167" spans="1:6" ht="15.75" thickBot="1" x14ac:dyDescent="0.3">
      <c r="A167" s="4" t="s">
        <v>24</v>
      </c>
      <c r="B167" s="5"/>
      <c r="C167" s="6">
        <v>3</v>
      </c>
      <c r="D167" s="6"/>
      <c r="E167" s="6"/>
    </row>
    <row r="168" spans="1:6" ht="15.75" thickBot="1" x14ac:dyDescent="0.3">
      <c r="A168" s="7"/>
      <c r="B168" s="8"/>
      <c r="C168" s="9">
        <v>3</v>
      </c>
      <c r="D168" s="62">
        <f>D161+D162</f>
        <v>141</v>
      </c>
      <c r="E168" s="8"/>
    </row>
    <row r="169" spans="1:6" ht="15.75" thickBot="1" x14ac:dyDescent="0.3">
      <c r="A169" s="92"/>
      <c r="B169" s="93"/>
      <c r="C169" s="93"/>
      <c r="D169" s="93"/>
      <c r="E169" s="94"/>
    </row>
    <row r="170" spans="1:6" ht="15.75" thickBot="1" x14ac:dyDescent="0.3">
      <c r="A170" s="70" t="s">
        <v>39</v>
      </c>
      <c r="B170" s="71"/>
      <c r="C170" s="71"/>
      <c r="D170" s="71"/>
      <c r="E170" s="72"/>
      <c r="F170" t="s">
        <v>45</v>
      </c>
    </row>
    <row r="171" spans="1:6" x14ac:dyDescent="0.25">
      <c r="A171" s="1" t="s">
        <v>4</v>
      </c>
      <c r="B171" s="10"/>
      <c r="C171" s="11">
        <v>1</v>
      </c>
      <c r="D171" s="11"/>
      <c r="E171" s="11"/>
    </row>
    <row r="172" spans="1:6" x14ac:dyDescent="0.25">
      <c r="A172" s="1" t="s">
        <v>5</v>
      </c>
      <c r="B172" s="2"/>
      <c r="C172" s="3">
        <v>1</v>
      </c>
      <c r="D172" s="3"/>
      <c r="E172" s="3"/>
    </row>
    <row r="173" spans="1:6" x14ac:dyDescent="0.25">
      <c r="A173" s="1" t="s">
        <v>6</v>
      </c>
      <c r="B173" s="2"/>
      <c r="C173" s="3">
        <v>1</v>
      </c>
      <c r="D173" s="3"/>
      <c r="E173" s="3"/>
    </row>
    <row r="174" spans="1:6" x14ac:dyDescent="0.25">
      <c r="A174" s="1" t="s">
        <v>28</v>
      </c>
      <c r="B174" s="2"/>
      <c r="C174" s="3">
        <v>1</v>
      </c>
      <c r="D174" s="60">
        <f>(((SQRT(D175)*4)*2.5)+D175+D176)</f>
        <v>79</v>
      </c>
      <c r="E174" s="3"/>
    </row>
    <row r="175" spans="1:6" ht="28.5" x14ac:dyDescent="0.25">
      <c r="A175" s="1" t="s">
        <v>8</v>
      </c>
      <c r="B175" s="2"/>
      <c r="C175" s="3">
        <v>1</v>
      </c>
      <c r="D175" s="61">
        <f>(29*C175)-D176</f>
        <v>25</v>
      </c>
      <c r="E175" s="3"/>
    </row>
    <row r="176" spans="1:6" ht="28.5" x14ac:dyDescent="0.25">
      <c r="A176" s="1" t="s">
        <v>9</v>
      </c>
      <c r="B176" s="2"/>
      <c r="C176" s="3">
        <v>1</v>
      </c>
      <c r="D176" s="61">
        <f>C176*4</f>
        <v>4</v>
      </c>
      <c r="E176" s="3"/>
    </row>
    <row r="177" spans="1:6" x14ac:dyDescent="0.25">
      <c r="A177" s="1" t="s">
        <v>10</v>
      </c>
      <c r="B177" s="2"/>
      <c r="C177" s="3">
        <v>1</v>
      </c>
      <c r="D177" s="60">
        <f>((SQRT(D176)*4)*2.5)</f>
        <v>20</v>
      </c>
      <c r="E177" s="3"/>
    </row>
    <row r="178" spans="1:6" x14ac:dyDescent="0.25">
      <c r="A178" s="1" t="s">
        <v>11</v>
      </c>
      <c r="B178" s="2"/>
      <c r="C178" s="3">
        <v>1</v>
      </c>
      <c r="D178" s="3"/>
      <c r="E178" s="3"/>
    </row>
    <row r="179" spans="1:6" x14ac:dyDescent="0.25">
      <c r="A179" s="1" t="s">
        <v>12</v>
      </c>
      <c r="B179" s="2"/>
      <c r="C179" s="3">
        <v>1</v>
      </c>
      <c r="D179" s="3"/>
      <c r="E179" s="3"/>
    </row>
    <row r="180" spans="1:6" x14ac:dyDescent="0.25">
      <c r="A180" s="1" t="s">
        <v>13</v>
      </c>
      <c r="B180" s="2"/>
      <c r="C180" s="3">
        <v>1</v>
      </c>
      <c r="D180" s="3"/>
      <c r="E180" s="3"/>
    </row>
    <row r="181" spans="1:6" ht="15.75" thickBot="1" x14ac:dyDescent="0.3">
      <c r="A181" s="4" t="s">
        <v>24</v>
      </c>
      <c r="B181" s="5"/>
      <c r="C181" s="6">
        <v>1</v>
      </c>
      <c r="D181" s="6"/>
      <c r="E181" s="6"/>
    </row>
    <row r="182" spans="1:6" ht="15.75" thickBot="1" x14ac:dyDescent="0.3">
      <c r="A182" s="19"/>
      <c r="B182" s="17"/>
      <c r="C182" s="20">
        <v>1</v>
      </c>
      <c r="D182" s="62">
        <f>D175+D176</f>
        <v>29</v>
      </c>
      <c r="E182" s="17"/>
    </row>
    <row r="183" spans="1:6" ht="15.75" thickBot="1" x14ac:dyDescent="0.3">
      <c r="A183" s="73"/>
      <c r="B183" s="74"/>
      <c r="C183" s="74"/>
      <c r="D183" s="74"/>
      <c r="E183" s="75"/>
    </row>
    <row r="184" spans="1:6" ht="15.75" thickBot="1" x14ac:dyDescent="0.3">
      <c r="A184" s="70" t="s">
        <v>40</v>
      </c>
      <c r="B184" s="71"/>
      <c r="C184" s="71"/>
      <c r="D184" s="71"/>
      <c r="E184" s="72"/>
      <c r="F184" t="s">
        <v>45</v>
      </c>
    </row>
    <row r="185" spans="1:6" x14ac:dyDescent="0.25">
      <c r="A185" s="1" t="s">
        <v>4</v>
      </c>
      <c r="B185" s="10"/>
      <c r="C185" s="11">
        <v>1</v>
      </c>
      <c r="D185" s="11"/>
      <c r="E185" s="11"/>
    </row>
    <row r="186" spans="1:6" x14ac:dyDescent="0.25">
      <c r="A186" s="1" t="s">
        <v>5</v>
      </c>
      <c r="B186" s="2"/>
      <c r="C186" s="3">
        <v>1</v>
      </c>
      <c r="D186" s="3"/>
      <c r="E186" s="3"/>
    </row>
    <row r="187" spans="1:6" x14ac:dyDescent="0.25">
      <c r="A187" s="1" t="s">
        <v>6</v>
      </c>
      <c r="B187" s="2"/>
      <c r="C187" s="3">
        <v>1</v>
      </c>
      <c r="D187" s="3"/>
      <c r="E187" s="3"/>
    </row>
    <row r="188" spans="1:6" x14ac:dyDescent="0.25">
      <c r="A188" s="1" t="s">
        <v>29</v>
      </c>
      <c r="B188" s="2"/>
      <c r="C188" s="3">
        <v>1</v>
      </c>
      <c r="D188" s="60">
        <f>(((SQRT(D189)*4)*2.5)+D189+D190)</f>
        <v>114.33249580710799</v>
      </c>
      <c r="E188" s="3"/>
    </row>
    <row r="189" spans="1:6" ht="28.5" x14ac:dyDescent="0.25">
      <c r="A189" s="1" t="s">
        <v>8</v>
      </c>
      <c r="B189" s="2"/>
      <c r="C189" s="3">
        <v>1</v>
      </c>
      <c r="D189" s="61">
        <f>(48*C189)-D190</f>
        <v>44</v>
      </c>
      <c r="E189" s="3"/>
    </row>
    <row r="190" spans="1:6" ht="28.5" x14ac:dyDescent="0.25">
      <c r="A190" s="1" t="s">
        <v>9</v>
      </c>
      <c r="B190" s="2"/>
      <c r="C190" s="3">
        <v>1</v>
      </c>
      <c r="D190" s="61">
        <f>C190*4</f>
        <v>4</v>
      </c>
      <c r="E190" s="3"/>
    </row>
    <row r="191" spans="1:6" x14ac:dyDescent="0.25">
      <c r="A191" s="1" t="s">
        <v>10</v>
      </c>
      <c r="B191" s="2"/>
      <c r="C191" s="3">
        <v>1</v>
      </c>
      <c r="D191" s="60">
        <f>((SQRT(D190)*4)*2.5)</f>
        <v>20</v>
      </c>
      <c r="E191" s="3"/>
    </row>
    <row r="192" spans="1:6" x14ac:dyDescent="0.25">
      <c r="A192" s="1" t="s">
        <v>11</v>
      </c>
      <c r="B192" s="2"/>
      <c r="C192" s="3">
        <v>1</v>
      </c>
      <c r="D192" s="3"/>
      <c r="E192" s="3"/>
    </row>
    <row r="193" spans="1:6" x14ac:dyDescent="0.25">
      <c r="A193" s="1" t="s">
        <v>12</v>
      </c>
      <c r="B193" s="2"/>
      <c r="C193" s="3">
        <v>1</v>
      </c>
      <c r="D193" s="3"/>
      <c r="E193" s="3"/>
    </row>
    <row r="194" spans="1:6" x14ac:dyDescent="0.25">
      <c r="A194" s="1" t="s">
        <v>13</v>
      </c>
      <c r="B194" s="2"/>
      <c r="C194" s="3">
        <v>1</v>
      </c>
      <c r="D194" s="3"/>
      <c r="E194" s="3"/>
    </row>
    <row r="195" spans="1:6" ht="15.75" thickBot="1" x14ac:dyDescent="0.3">
      <c r="A195" s="4" t="s">
        <v>24</v>
      </c>
      <c r="B195" s="5"/>
      <c r="C195" s="6">
        <v>1</v>
      </c>
      <c r="D195" s="6"/>
      <c r="E195" s="6"/>
    </row>
    <row r="196" spans="1:6" ht="15.75" thickBot="1" x14ac:dyDescent="0.3">
      <c r="A196" s="19"/>
      <c r="B196" s="17"/>
      <c r="C196" s="20">
        <v>1</v>
      </c>
      <c r="D196" s="62">
        <f>D189+D190</f>
        <v>48</v>
      </c>
      <c r="E196" s="17"/>
    </row>
    <row r="197" spans="1:6" ht="15.75" thickBot="1" x14ac:dyDescent="0.3">
      <c r="A197" s="73"/>
      <c r="B197" s="74"/>
      <c r="C197" s="74"/>
      <c r="D197" s="74"/>
      <c r="E197" s="75"/>
    </row>
    <row r="198" spans="1:6" ht="15.75" thickBot="1" x14ac:dyDescent="0.3">
      <c r="A198" s="70" t="s">
        <v>41</v>
      </c>
      <c r="B198" s="71"/>
      <c r="C198" s="71"/>
      <c r="D198" s="71"/>
      <c r="E198" s="72"/>
      <c r="F198" t="s">
        <v>45</v>
      </c>
    </row>
    <row r="199" spans="1:6" x14ac:dyDescent="0.25">
      <c r="A199" s="1" t="s">
        <v>4</v>
      </c>
      <c r="B199" s="10"/>
      <c r="C199" s="11">
        <v>1</v>
      </c>
      <c r="D199" s="11"/>
      <c r="E199" s="11"/>
    </row>
    <row r="200" spans="1:6" x14ac:dyDescent="0.25">
      <c r="A200" s="1" t="s">
        <v>5</v>
      </c>
      <c r="B200" s="2"/>
      <c r="C200" s="3">
        <v>1</v>
      </c>
      <c r="D200" s="3"/>
      <c r="E200" s="3"/>
    </row>
    <row r="201" spans="1:6" x14ac:dyDescent="0.25">
      <c r="A201" s="1" t="s">
        <v>6</v>
      </c>
      <c r="B201" s="2"/>
      <c r="C201" s="3">
        <v>1</v>
      </c>
      <c r="D201" s="3"/>
      <c r="E201" s="3"/>
    </row>
    <row r="202" spans="1:6" x14ac:dyDescent="0.25">
      <c r="A202" s="1" t="s">
        <v>29</v>
      </c>
      <c r="B202" s="2"/>
      <c r="C202" s="3">
        <v>1</v>
      </c>
      <c r="D202" s="60">
        <f>(((SQRT(D203)*4)*2.5)+D203+D204)</f>
        <v>86.851648071345039</v>
      </c>
      <c r="E202" s="3"/>
    </row>
    <row r="203" spans="1:6" ht="28.5" x14ac:dyDescent="0.25">
      <c r="A203" s="1" t="s">
        <v>8</v>
      </c>
      <c r="B203" s="2"/>
      <c r="C203" s="3">
        <v>1</v>
      </c>
      <c r="D203" s="61">
        <f>(33*C203)-D204</f>
        <v>29</v>
      </c>
      <c r="E203" s="3"/>
    </row>
    <row r="204" spans="1:6" ht="28.5" x14ac:dyDescent="0.25">
      <c r="A204" s="1" t="s">
        <v>9</v>
      </c>
      <c r="B204" s="2"/>
      <c r="C204" s="3">
        <v>1</v>
      </c>
      <c r="D204" s="61">
        <f>C204*4</f>
        <v>4</v>
      </c>
      <c r="E204" s="3"/>
    </row>
    <row r="205" spans="1:6" x14ac:dyDescent="0.25">
      <c r="A205" s="1" t="s">
        <v>10</v>
      </c>
      <c r="B205" s="2"/>
      <c r="C205" s="3">
        <v>1</v>
      </c>
      <c r="D205" s="60">
        <f>((SQRT(D204)*4)*2.5)</f>
        <v>20</v>
      </c>
      <c r="E205" s="3"/>
    </row>
    <row r="206" spans="1:6" x14ac:dyDescent="0.25">
      <c r="A206" s="1" t="s">
        <v>11</v>
      </c>
      <c r="B206" s="2"/>
      <c r="C206" s="3">
        <v>1</v>
      </c>
      <c r="D206" s="3"/>
      <c r="E206" s="3"/>
    </row>
    <row r="207" spans="1:6" x14ac:dyDescent="0.25">
      <c r="A207" s="1" t="s">
        <v>12</v>
      </c>
      <c r="B207" s="2"/>
      <c r="C207" s="3">
        <v>1</v>
      </c>
      <c r="D207" s="3"/>
      <c r="E207" s="3"/>
    </row>
    <row r="208" spans="1:6" x14ac:dyDescent="0.25">
      <c r="A208" s="1" t="s">
        <v>13</v>
      </c>
      <c r="B208" s="2"/>
      <c r="C208" s="3">
        <v>1</v>
      </c>
      <c r="D208" s="3"/>
      <c r="E208" s="3"/>
    </row>
    <row r="209" spans="1:6" ht="15.75" thickBot="1" x14ac:dyDescent="0.3">
      <c r="A209" s="4" t="s">
        <v>24</v>
      </c>
      <c r="B209" s="5"/>
      <c r="C209" s="6">
        <v>1</v>
      </c>
      <c r="D209" s="6"/>
      <c r="E209" s="6"/>
    </row>
    <row r="210" spans="1:6" ht="15.75" thickBot="1" x14ac:dyDescent="0.3">
      <c r="A210" s="19"/>
      <c r="B210" s="17"/>
      <c r="C210" s="20">
        <v>1</v>
      </c>
      <c r="D210" s="62">
        <f>D203+D204</f>
        <v>33</v>
      </c>
      <c r="E210" s="17"/>
    </row>
    <row r="211" spans="1:6" ht="15.75" thickBot="1" x14ac:dyDescent="0.3">
      <c r="A211" s="73"/>
      <c r="B211" s="74"/>
      <c r="C211" s="74"/>
      <c r="D211" s="74"/>
      <c r="E211" s="75"/>
    </row>
    <row r="212" spans="1:6" ht="15.75" thickBot="1" x14ac:dyDescent="0.3">
      <c r="A212" s="70" t="s">
        <v>42</v>
      </c>
      <c r="B212" s="71"/>
      <c r="C212" s="71"/>
      <c r="D212" s="71"/>
      <c r="E212" s="72"/>
      <c r="F212" t="s">
        <v>45</v>
      </c>
    </row>
    <row r="213" spans="1:6" x14ac:dyDescent="0.25">
      <c r="A213" s="1" t="s">
        <v>4</v>
      </c>
      <c r="B213" s="10"/>
      <c r="C213" s="11">
        <v>1</v>
      </c>
      <c r="D213" s="11"/>
      <c r="E213" s="11"/>
    </row>
    <row r="214" spans="1:6" x14ac:dyDescent="0.25">
      <c r="A214" s="1" t="s">
        <v>5</v>
      </c>
      <c r="B214" s="2"/>
      <c r="C214" s="3">
        <v>1</v>
      </c>
      <c r="D214" s="3"/>
      <c r="E214" s="3"/>
    </row>
    <row r="215" spans="1:6" x14ac:dyDescent="0.25">
      <c r="A215" s="1" t="s">
        <v>6</v>
      </c>
      <c r="B215" s="2"/>
      <c r="C215" s="3">
        <v>1</v>
      </c>
      <c r="D215" s="3"/>
      <c r="E215" s="3"/>
    </row>
    <row r="216" spans="1:6" x14ac:dyDescent="0.25">
      <c r="A216" s="1" t="s">
        <v>28</v>
      </c>
      <c r="B216" s="2"/>
      <c r="C216" s="3">
        <v>1</v>
      </c>
      <c r="D216" s="60">
        <f>(((SQRT(D217)*4)*2.5)+D217+D218)</f>
        <v>86.851648071345039</v>
      </c>
      <c r="E216" s="3"/>
    </row>
    <row r="217" spans="1:6" ht="28.5" x14ac:dyDescent="0.25">
      <c r="A217" s="1" t="s">
        <v>8</v>
      </c>
      <c r="B217" s="2"/>
      <c r="C217" s="3">
        <v>1</v>
      </c>
      <c r="D217" s="61">
        <f>(33*C217)-D218</f>
        <v>29</v>
      </c>
      <c r="E217" s="3"/>
    </row>
    <row r="218" spans="1:6" ht="28.5" x14ac:dyDescent="0.25">
      <c r="A218" s="1" t="s">
        <v>9</v>
      </c>
      <c r="B218" s="2"/>
      <c r="C218" s="3">
        <v>1</v>
      </c>
      <c r="D218" s="61">
        <f>C218*4</f>
        <v>4</v>
      </c>
      <c r="E218" s="3"/>
    </row>
    <row r="219" spans="1:6" x14ac:dyDescent="0.25">
      <c r="A219" s="1" t="s">
        <v>10</v>
      </c>
      <c r="B219" s="2"/>
      <c r="C219" s="3">
        <v>1</v>
      </c>
      <c r="D219" s="60">
        <f>((SQRT(D218)*4)*2.5)</f>
        <v>20</v>
      </c>
      <c r="E219" s="3"/>
    </row>
    <row r="220" spans="1:6" x14ac:dyDescent="0.25">
      <c r="A220" s="1" t="s">
        <v>11</v>
      </c>
      <c r="B220" s="2"/>
      <c r="C220" s="3">
        <v>1</v>
      </c>
      <c r="D220" s="3"/>
      <c r="E220" s="3"/>
    </row>
    <row r="221" spans="1:6" x14ac:dyDescent="0.25">
      <c r="A221" s="1" t="s">
        <v>12</v>
      </c>
      <c r="B221" s="2"/>
      <c r="C221" s="3">
        <v>1</v>
      </c>
      <c r="D221" s="3"/>
      <c r="E221" s="3"/>
    </row>
    <row r="222" spans="1:6" x14ac:dyDescent="0.25">
      <c r="A222" s="1" t="s">
        <v>13</v>
      </c>
      <c r="B222" s="2"/>
      <c r="C222" s="3">
        <v>1</v>
      </c>
      <c r="D222" s="3"/>
      <c r="E222" s="3"/>
    </row>
    <row r="223" spans="1:6" ht="15.75" thickBot="1" x14ac:dyDescent="0.3">
      <c r="A223" s="1" t="s">
        <v>24</v>
      </c>
      <c r="B223" s="2"/>
      <c r="C223" s="6">
        <v>1</v>
      </c>
      <c r="D223" s="3"/>
      <c r="E223" s="3"/>
    </row>
    <row r="224" spans="1:6" ht="15.75" thickBot="1" x14ac:dyDescent="0.3">
      <c r="A224" s="49"/>
      <c r="B224" s="50"/>
      <c r="C224" s="63">
        <v>1</v>
      </c>
      <c r="D224" s="62">
        <f>D217+D218</f>
        <v>33</v>
      </c>
      <c r="E224" s="51"/>
    </row>
    <row r="225" spans="1:6" ht="15.75" thickBot="1" x14ac:dyDescent="0.3">
      <c r="A225" s="53"/>
      <c r="B225" s="43"/>
      <c r="C225" s="38"/>
      <c r="D225" s="44"/>
      <c r="E225" s="43"/>
    </row>
    <row r="226" spans="1:6" s="13" customFormat="1" ht="19.5" thickBot="1" x14ac:dyDescent="0.35">
      <c r="A226" s="70" t="s">
        <v>47</v>
      </c>
      <c r="B226" s="71"/>
      <c r="C226" s="71"/>
      <c r="D226" s="71"/>
      <c r="E226" s="72"/>
      <c r="F226" s="13" t="s">
        <v>45</v>
      </c>
    </row>
    <row r="227" spans="1:6" ht="15.75" customHeight="1" x14ac:dyDescent="0.25">
      <c r="A227" s="1" t="s">
        <v>4</v>
      </c>
      <c r="B227" s="10"/>
      <c r="C227" s="11">
        <v>1</v>
      </c>
      <c r="D227" s="11"/>
      <c r="E227" s="11"/>
    </row>
    <row r="228" spans="1:6" x14ac:dyDescent="0.25">
      <c r="A228" s="1" t="s">
        <v>5</v>
      </c>
      <c r="B228" s="2"/>
      <c r="C228" s="11">
        <v>1</v>
      </c>
      <c r="D228" s="3"/>
      <c r="E228" s="3"/>
    </row>
    <row r="229" spans="1:6" x14ac:dyDescent="0.25">
      <c r="A229" s="1" t="s">
        <v>6</v>
      </c>
      <c r="B229" s="2"/>
      <c r="C229" s="11">
        <v>1</v>
      </c>
      <c r="D229" s="3"/>
      <c r="E229" s="3"/>
    </row>
    <row r="230" spans="1:6" x14ac:dyDescent="0.25">
      <c r="A230" s="1" t="s">
        <v>28</v>
      </c>
      <c r="B230" s="2"/>
      <c r="C230" s="11">
        <v>1</v>
      </c>
      <c r="D230" s="60">
        <f>(((SQRT(D231)*4)*2.5)+D231+D232)</f>
        <v>97.076221950967707</v>
      </c>
      <c r="E230" s="3"/>
    </row>
    <row r="231" spans="1:6" ht="28.5" x14ac:dyDescent="0.25">
      <c r="A231" s="1" t="s">
        <v>8</v>
      </c>
      <c r="B231" s="2"/>
      <c r="C231" s="11">
        <v>1</v>
      </c>
      <c r="D231" s="61">
        <f>(38*C231)-D232</f>
        <v>34.9</v>
      </c>
      <c r="E231" s="3"/>
    </row>
    <row r="232" spans="1:6" ht="28.5" x14ac:dyDescent="0.25">
      <c r="A232" s="1" t="s">
        <v>9</v>
      </c>
      <c r="B232" s="2"/>
      <c r="C232" s="11">
        <v>1</v>
      </c>
      <c r="D232" s="61">
        <f>C232*3.1</f>
        <v>3.1</v>
      </c>
      <c r="E232" s="3"/>
    </row>
    <row r="233" spans="1:6" x14ac:dyDescent="0.25">
      <c r="A233" s="1" t="s">
        <v>10</v>
      </c>
      <c r="B233" s="2"/>
      <c r="C233" s="11">
        <v>1</v>
      </c>
      <c r="D233" s="60">
        <f>((SQRT(D232)*4)*2.5)</f>
        <v>17.606816861659009</v>
      </c>
      <c r="E233" s="3"/>
    </row>
    <row r="234" spans="1:6" x14ac:dyDescent="0.25">
      <c r="A234" s="1" t="s">
        <v>11</v>
      </c>
      <c r="B234" s="2"/>
      <c r="C234" s="11">
        <v>1</v>
      </c>
      <c r="D234" s="3"/>
      <c r="E234" s="3"/>
    </row>
    <row r="235" spans="1:6" x14ac:dyDescent="0.25">
      <c r="A235" s="1" t="s">
        <v>12</v>
      </c>
      <c r="B235" s="2"/>
      <c r="C235" s="11">
        <v>1</v>
      </c>
      <c r="D235" s="3"/>
      <c r="E235" s="3"/>
    </row>
    <row r="236" spans="1:6" x14ac:dyDescent="0.25">
      <c r="A236" s="1" t="s">
        <v>13</v>
      </c>
      <c r="B236" s="2"/>
      <c r="C236" s="11">
        <v>1</v>
      </c>
      <c r="D236" s="3"/>
      <c r="E236" s="3"/>
    </row>
    <row r="237" spans="1:6" s="12" customFormat="1" ht="19.5" thickBot="1" x14ac:dyDescent="0.35">
      <c r="A237" s="1" t="s">
        <v>24</v>
      </c>
      <c r="B237" s="2"/>
      <c r="C237" s="11">
        <v>1</v>
      </c>
      <c r="D237" s="6"/>
      <c r="E237" s="3"/>
    </row>
    <row r="238" spans="1:6" ht="15.75" thickBot="1" x14ac:dyDescent="0.3">
      <c r="A238" s="49"/>
      <c r="B238" s="65"/>
      <c r="C238" s="64">
        <v>1</v>
      </c>
      <c r="D238" s="62">
        <f>D231+D232</f>
        <v>38</v>
      </c>
      <c r="E238" s="51"/>
    </row>
    <row r="239" spans="1:6" ht="19.5" thickBot="1" x14ac:dyDescent="0.35">
      <c r="A239" s="13"/>
      <c r="B239" s="67"/>
      <c r="C239" s="67"/>
      <c r="D239" s="15"/>
      <c r="E239" s="14"/>
    </row>
    <row r="240" spans="1:6" ht="15.75" thickBot="1" x14ac:dyDescent="0.3">
      <c r="A240" s="68" t="s">
        <v>44</v>
      </c>
      <c r="B240" s="69"/>
      <c r="C240" s="66">
        <f>C238+C224+C210+C196+C182+C168+C154</f>
        <v>10</v>
      </c>
      <c r="D240" s="45" t="s">
        <v>22</v>
      </c>
      <c r="E240" s="46"/>
    </row>
    <row r="241" spans="1:5" ht="15.75" thickBot="1" x14ac:dyDescent="0.3">
      <c r="A241" s="57"/>
      <c r="B241" s="58"/>
      <c r="C241" s="59"/>
      <c r="D241" s="45" t="s">
        <v>26</v>
      </c>
      <c r="E241" s="46"/>
    </row>
    <row r="242" spans="1:5" ht="15.75" thickBot="1" x14ac:dyDescent="0.3">
      <c r="A242" s="57"/>
      <c r="B242" s="58"/>
      <c r="C242" s="59"/>
      <c r="D242" s="45" t="s">
        <v>27</v>
      </c>
      <c r="E242" s="46"/>
    </row>
    <row r="243" spans="1:5" x14ac:dyDescent="0.25">
      <c r="A243" s="57"/>
      <c r="B243" s="58"/>
      <c r="C243" s="59"/>
      <c r="D243" s="59"/>
      <c r="E243" s="59"/>
    </row>
    <row r="244" spans="1:5" x14ac:dyDescent="0.25">
      <c r="A244" s="57"/>
      <c r="B244" s="58"/>
      <c r="C244" s="59"/>
      <c r="D244" s="59"/>
      <c r="E244" s="59"/>
    </row>
    <row r="245" spans="1:5" x14ac:dyDescent="0.25">
      <c r="A245" s="57"/>
      <c r="B245" s="58"/>
      <c r="C245" s="59"/>
      <c r="D245" s="59"/>
      <c r="E245" s="59"/>
    </row>
    <row r="246" spans="1:5" x14ac:dyDescent="0.25">
      <c r="A246" s="57"/>
      <c r="B246" s="58"/>
      <c r="C246" s="59"/>
      <c r="D246" s="59"/>
      <c r="E246" s="59"/>
    </row>
    <row r="247" spans="1:5" x14ac:dyDescent="0.25">
      <c r="A247" s="57"/>
      <c r="B247" s="58"/>
      <c r="C247" s="59"/>
      <c r="D247" s="59"/>
      <c r="E247" s="59"/>
    </row>
    <row r="248" spans="1:5" x14ac:dyDescent="0.25">
      <c r="A248" s="57"/>
      <c r="B248" s="58"/>
      <c r="C248" s="59"/>
      <c r="D248" s="59"/>
      <c r="E248" s="59"/>
    </row>
    <row r="249" spans="1:5" x14ac:dyDescent="0.25">
      <c r="A249" s="57"/>
      <c r="B249" s="58"/>
      <c r="C249" s="59"/>
      <c r="D249" s="59"/>
      <c r="E249" s="59"/>
    </row>
    <row r="250" spans="1:5" x14ac:dyDescent="0.25">
      <c r="A250" s="57"/>
      <c r="B250" s="58"/>
      <c r="C250" s="59"/>
      <c r="D250" s="59"/>
      <c r="E250" s="59"/>
    </row>
  </sheetData>
  <mergeCells count="36">
    <mergeCell ref="A142:E142"/>
    <mergeCell ref="A1:E1"/>
    <mergeCell ref="A155:E155"/>
    <mergeCell ref="A156:E156"/>
    <mergeCell ref="A169:E169"/>
    <mergeCell ref="A4:E4"/>
    <mergeCell ref="A6:E6"/>
    <mergeCell ref="D7:D8"/>
    <mergeCell ref="A108:E108"/>
    <mergeCell ref="A122:E122"/>
    <mergeCell ref="A65:E65"/>
    <mergeCell ref="A136:B136"/>
    <mergeCell ref="A170:E170"/>
    <mergeCell ref="A10:E10"/>
    <mergeCell ref="A24:E24"/>
    <mergeCell ref="A37:E37"/>
    <mergeCell ref="A38:E38"/>
    <mergeCell ref="A51:E51"/>
    <mergeCell ref="A23:E23"/>
    <mergeCell ref="A52:E52"/>
    <mergeCell ref="A66:E66"/>
    <mergeCell ref="A79:E79"/>
    <mergeCell ref="A80:E80"/>
    <mergeCell ref="A121:E121"/>
    <mergeCell ref="A140:E140"/>
    <mergeCell ref="A93:E93"/>
    <mergeCell ref="A94:E94"/>
    <mergeCell ref="A107:E107"/>
    <mergeCell ref="A240:B240"/>
    <mergeCell ref="A226:E226"/>
    <mergeCell ref="A183:E183"/>
    <mergeCell ref="A197:E197"/>
    <mergeCell ref="A198:E198"/>
    <mergeCell ref="A211:E211"/>
    <mergeCell ref="A212:E212"/>
    <mergeCell ref="A184:E184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aab98b58-5966-426c-85a9-0eb545620abe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E0F667C0760F342B48415C78F92B82E" ma:contentTypeVersion="12" ma:contentTypeDescription="Crée un document." ma:contentTypeScope="" ma:versionID="1b293901f551269946a407acda6f0841">
  <xsd:schema xmlns:xsd="http://www.w3.org/2001/XMLSchema" xmlns:xs="http://www.w3.org/2001/XMLSchema" xmlns:p="http://schemas.microsoft.com/office/2006/metadata/properties" xmlns:ns3="aab98b58-5966-426c-85a9-0eb545620abe" targetNamespace="http://schemas.microsoft.com/office/2006/metadata/properties" ma:root="true" ma:fieldsID="6f78aba0ed63c95e2de6c5fc40b3e434" ns3:_="">
    <xsd:import namespace="aab98b58-5966-426c-85a9-0eb545620abe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_activity" minOccurs="0"/>
                <xsd:element ref="ns3:MediaServiceSystem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b98b58-5966-426c-85a9-0eb545620a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activity" ma:index="12" nillable="true" ma:displayName="_activity" ma:hidden="true" ma:internalName="_activity">
      <xsd:simpleType>
        <xsd:restriction base="dms:Note"/>
      </xsd:simpleType>
    </xsd:element>
    <xsd:element name="MediaServiceSystemTags" ma:index="13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01560B0-6B7F-49C5-883E-F0CDF1EF9D19}">
  <ds:schemaRefs>
    <ds:schemaRef ds:uri="http://purl.org/dc/dcmitype/"/>
    <ds:schemaRef ds:uri="http://purl.org/dc/elements/1.1/"/>
    <ds:schemaRef ds:uri="http://schemas.microsoft.com/office/2006/metadata/properties"/>
    <ds:schemaRef ds:uri="http://purl.org/dc/terms/"/>
    <ds:schemaRef ds:uri="http://www.w3.org/XML/1998/namespace"/>
    <ds:schemaRef ds:uri="http://schemas.microsoft.com/office/infopath/2007/PartnerControls"/>
    <ds:schemaRef ds:uri="http://schemas.microsoft.com/office/2006/documentManagement/types"/>
    <ds:schemaRef ds:uri="aab98b58-5966-426c-85a9-0eb545620abe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6B8F7706-FAF1-4E14-8F5B-BF265FCD292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48D788D-FCD2-477E-B5B0-4D96158B668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ab98b58-5966-426c-85a9-0eb545620ab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Jacques CHAPUT</dc:creator>
  <cp:lastModifiedBy>Myriam BOUDJEMAA</cp:lastModifiedBy>
  <cp:lastPrinted>2025-02-21T09:46:18Z</cp:lastPrinted>
  <dcterms:created xsi:type="dcterms:W3CDTF">2024-10-15T13:47:36Z</dcterms:created>
  <dcterms:modified xsi:type="dcterms:W3CDTF">2025-02-21T09:47:11Z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0x0101005E0F667C0760F342B48415C78F92B82E</vt:lpwstr>
  </property>
</Properties>
</file>